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360" yWindow="150" windowWidth="18420" windowHeight="11970" tabRatio="935" firstSheet="2" activeTab="2"/>
  </bookViews>
  <sheets>
    <sheet name="내역서(태안화력)" sheetId="80" state="hidden" r:id="rId1"/>
    <sheet name="토공수량총괄표" sheetId="84" state="hidden" r:id="rId2"/>
    <sheet name="품셈" sheetId="64" r:id="rId3"/>
    <sheet name="부표" sheetId="66" r:id="rId4"/>
    <sheet name="별표총괄표" sheetId="67" r:id="rId5"/>
    <sheet name="별표-1" sheetId="68" r:id="rId6"/>
    <sheet name="별표-7" sheetId="87" state="hidden" r:id="rId7"/>
    <sheet name="별표-9" sheetId="91" state="hidden" r:id="rId8"/>
    <sheet name="현가화단가산출내역" sheetId="81" state="hidden" r:id="rId9"/>
    <sheet name="자재단가(2)" sheetId="7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" localSheetId="0" hidden="1">[1]공문!#REF!</definedName>
    <definedName name="_____KD2" localSheetId="7" hidden="1">#REF!</definedName>
    <definedName name="_____KD2" hidden="1">#REF!</definedName>
    <definedName name="_____KD3" localSheetId="7" hidden="1">#REF!</definedName>
    <definedName name="_____KD3" hidden="1">#REF!</definedName>
    <definedName name="_____KK2" localSheetId="7" hidden="1">#REF!</definedName>
    <definedName name="_____KK2" hidden="1">#REF!</definedName>
    <definedName name="_____KK3" localSheetId="7" hidden="1">#REF!</definedName>
    <definedName name="_____KK3" hidden="1">#REF!</definedName>
    <definedName name="____KD2" localSheetId="7" hidden="1">#REF!</definedName>
    <definedName name="____KD2" hidden="1">#REF!</definedName>
    <definedName name="____KD3" localSheetId="7" hidden="1">#REF!</definedName>
    <definedName name="____KD3" hidden="1">#REF!</definedName>
    <definedName name="____KK2" localSheetId="7" hidden="1">#REF!</definedName>
    <definedName name="____KK2" hidden="1">#REF!</definedName>
    <definedName name="____KK3" localSheetId="7" hidden="1">#REF!</definedName>
    <definedName name="____KK3" hidden="1">#REF!</definedName>
    <definedName name="___KD2" localSheetId="0" hidden="1">#REF!</definedName>
    <definedName name="___KD3" localSheetId="0" hidden="1">#REF!</definedName>
    <definedName name="___KK2" localSheetId="0" hidden="1">#REF!</definedName>
    <definedName name="___KK3" localSheetId="0" hidden="1">#REF!</definedName>
    <definedName name="__123Graph_A" localSheetId="0" hidden="1">#REF!</definedName>
    <definedName name="__123Graph_B" localSheetId="0" hidden="1">[2]목표세부명세!#REF!</definedName>
    <definedName name="__123Graph_C" localSheetId="0" hidden="1">'[3]Rate Analysis'!#REF!</definedName>
    <definedName name="__123Graph_D" localSheetId="0" hidden="1">'[3]Rate Analysis'!#REF!</definedName>
    <definedName name="__123Graph_E" localSheetId="0" hidden="1">'[3]Rate Analysis'!#REF!</definedName>
    <definedName name="__123Graph_F" localSheetId="0" hidden="1">'[3]Rate Analysis'!#REF!</definedName>
    <definedName name="__123Graph_X" localSheetId="0" hidden="1">'[3]Rate Analysis'!#REF!</definedName>
    <definedName name="__KD2" localSheetId="0" hidden="1">#REF!</definedName>
    <definedName name="__KD3" localSheetId="0" hidden="1">#REF!</definedName>
    <definedName name="__KK2" localSheetId="0" hidden="1">#REF!</definedName>
    <definedName name="__KK3" localSheetId="0" hidden="1">#REF!</definedName>
    <definedName name="_1_0_0_F" localSheetId="0" hidden="1">[4]대비표!#REF!</definedName>
    <definedName name="_1_123Grap" localSheetId="0" hidden="1">[1]공문!#REF!</definedName>
    <definedName name="_3_123Grap" localSheetId="0" hidden="1">[5]공문!#REF!</definedName>
    <definedName name="_Dist_Bin" localSheetId="0" hidden="1">[7]찍기!#REF!</definedName>
    <definedName name="_Dist_Values" localSheetId="0" hidden="1">#REF!</definedName>
    <definedName name="_Fill" localSheetId="0" hidden="1">'[8]12호기내역서(건축분)'!#REF!</definedName>
    <definedName name="_Fill" localSheetId="5" hidden="1">#REF!</definedName>
    <definedName name="_Fill" localSheetId="4" hidden="1">#REF!</definedName>
    <definedName name="_xlnm._FilterDatabase" localSheetId="0" hidden="1">#REF!</definedName>
    <definedName name="_xlnm._FilterDatabase" localSheetId="7" hidden="1">#REF!</definedName>
    <definedName name="_xlnm._FilterDatabase" hidden="1">#REF!</definedName>
    <definedName name="_KD2" localSheetId="0" hidden="1">#REF!</definedName>
    <definedName name="_KD3" localSheetId="0" hidden="1">#REF!</definedName>
    <definedName name="_Key1" localSheetId="0" hidden="1">'[8]12호기내역서(건축분)'!#REF!</definedName>
    <definedName name="_Key1" localSheetId="5" hidden="1">[9]별총!#REF!</definedName>
    <definedName name="_Key1" localSheetId="4" hidden="1">[9]별총!#REF!</definedName>
    <definedName name="_Key2" localSheetId="0" hidden="1">'[8]12호기내역서(건축분)'!#REF!</definedName>
    <definedName name="_Key2" localSheetId="5" hidden="1">[10]별표총괄!$B$74:$B$75</definedName>
    <definedName name="_Key2" localSheetId="4" hidden="1">[10]별표총괄!$B$74:$B$75</definedName>
    <definedName name="_kfkf" localSheetId="0" hidden="1">#REF!</definedName>
    <definedName name="_KK2" localSheetId="0" hidden="1">#REF!</definedName>
    <definedName name="_KK3" localSheetId="0" hidden="1">#REF!</definedName>
    <definedName name="_Order2" hidden="1">255</definedName>
    <definedName name="_Parse_Out" localSheetId="0" hidden="1">[11]갑지1!#REF!</definedName>
    <definedName name="_Regression_Out" localSheetId="0" hidden="1">#REF!</definedName>
    <definedName name="_Regression_X" localSheetId="0" hidden="1">#REF!</definedName>
    <definedName name="_Regression_Y" localSheetId="0" hidden="1">#REF!</definedName>
    <definedName name="_Sort" localSheetId="0" hidden="1">[12]별총!#REF!</definedName>
    <definedName name="_Sort" localSheetId="5" hidden="1">[9]별총!#REF!</definedName>
    <definedName name="_Sort" localSheetId="4" hidden="1">[9]별총!#REF!</definedName>
    <definedName name="_Table1_In1" localSheetId="0" hidden="1">#REF!</definedName>
    <definedName name="_Table1_Out" localSheetId="0" hidden="1">#REF!</definedName>
    <definedName name="_woogi" localSheetId="0" hidden="1">#REF!</definedName>
    <definedName name="_woogi2" localSheetId="0" hidden="1">#REF!</definedName>
    <definedName name="_woogi24" localSheetId="0" hidden="1">#REF!</definedName>
    <definedName name="_woogi3" localSheetId="0" hidden="1">#REF!</definedName>
    <definedName name="_노임단가" localSheetId="0" hidden="1">[6]공예을!#REF!</definedName>
    <definedName name="_재ㅐ햐" localSheetId="0" hidden="1">#REF!</definedName>
    <definedName name="´cAE°eE¹" localSheetId="0" hidden="1">#REF!</definedName>
    <definedName name="￠￥cAE¡ÆeEⓒo" localSheetId="0" hidden="1">#REF!</definedName>
    <definedName name="AAAAAA" localSheetId="0" hidden="1">[26]날개벽수량표!#REF!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hhhda" localSheetId="0" hidden="1">[32]입찰안!#REF!</definedName>
    <definedName name="ANS" localSheetId="0" hidden="1">[33]대운산출!#REF!</definedName>
    <definedName name="BM" localSheetId="0" hidden="1">#REF!</definedName>
    <definedName name="dataww" localSheetId="0" hidden="1">#REF!</definedName>
    <definedName name="dfhhasd" localSheetId="0" hidden="1">[32]입찰안!#REF!</definedName>
    <definedName name="dgfsa" localSheetId="0" hidden="1">'[3]Rate Analysis'!#REF!</definedName>
    <definedName name="dsa" localSheetId="0" hidden="1">#REF!</definedName>
    <definedName name="FF" localSheetId="0" hidden="1">#REF!</definedName>
    <definedName name="fgf" localSheetId="0" hidden="1">'[3]Rate Analysis'!#REF!</definedName>
    <definedName name="Fill2" localSheetId="0" hidden="1">#REF!</definedName>
    <definedName name="fsfsd" localSheetId="0" hidden="1">#REF!</definedName>
    <definedName name="gfgdfg" localSheetId="0" hidden="1">[34]차액보증!#REF!</definedName>
    <definedName name="HTML_Control" localSheetId="5" hidden="1">{"'단계별시설공사비'!$A$3:$K$51"}</definedName>
    <definedName name="HTML_Control" localSheetId="4" hidden="1">{"'단계별시설공사비'!$A$3:$K$51"}</definedName>
    <definedName name="HTML_Email" hidden="1">""</definedName>
    <definedName name="HTML_LineBefore" hidden="1">FALSE</definedName>
    <definedName name="HTML_OBDlg4" hidden="1">TRUE</definedName>
    <definedName name="HTML_OS" hidden="1">0</definedName>
    <definedName name="kj" localSheetId="0" hidden="1">#REF!</definedName>
    <definedName name="kljgg" localSheetId="0" hidden="1">[35]차액보증!#REF!</definedName>
    <definedName name="ktf" localSheetId="0" hidden="1">#REF!</definedName>
    <definedName name="kty" localSheetId="0" hidden="1">#REF!</definedName>
    <definedName name="ODH" localSheetId="0" hidden="1">#REF!</definedName>
    <definedName name="P" localSheetId="0" hidden="1">#REF!</definedName>
    <definedName name="_xlnm.Print_Area" localSheetId="5">'별표-1'!$A$1:$Z$114</definedName>
    <definedName name="_xlnm.Print_Area" localSheetId="4">별표총괄표!$A$1:$G$55</definedName>
    <definedName name="_xlnm.Print_Area" localSheetId="9">'자재단가(2)'!$A$1:$M$366</definedName>
    <definedName name="_xlnm.Print_Area" localSheetId="1">토공수량총괄표!$A$1:$F$38</definedName>
    <definedName name="_xlnm.Print_Area" localSheetId="2">품셈!$A$1:$N$49</definedName>
    <definedName name="_xlnm.Print_Titles" localSheetId="4">별표총괄표!$1:$1</definedName>
    <definedName name="_xlnm.Print_Titles" localSheetId="3">부표!$1:$2</definedName>
    <definedName name="_xlnm.Print_Titles" localSheetId="9">'자재단가(2)'!$2:$3</definedName>
    <definedName name="rjfl" localSheetId="0" hidden="1">#REF!</definedName>
    <definedName name="SHEET100" localSheetId="0" hidden="1">#REF!</definedName>
    <definedName name="shutt" localSheetId="0" hidden="1">#REF!</definedName>
    <definedName name="SS" localSheetId="0" hidden="1">#REF!</definedName>
    <definedName name="SSSS" localSheetId="0" hidden="1">[15]날개벽수량표!#REF!</definedName>
    <definedName name="SSSSS" localSheetId="0" hidden="1">[26]날개벽수량표!#REF!</definedName>
    <definedName name="sum" localSheetId="0" hidden="1">#REF!</definedName>
    <definedName name="wrn.건물기초." localSheetId="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9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포장단가." localSheetId="5" hidden="1">{#N/A,#N/A,FALSE,"포장단가"}</definedName>
    <definedName name="wrn.포장단가." localSheetId="4" hidden="1">{#N/A,#N/A,FALSE,"포장단가"}</definedName>
    <definedName name="가나다" localSheetId="0" hidden="1">#REF!</definedName>
    <definedName name="견적조건" localSheetId="0" hidden="1">[13]산근!#REF!</definedName>
    <definedName name="계전2" localSheetId="0" hidden="1">#REF!</definedName>
    <definedName name="공기1" localSheetId="0" hidden="1">[14]설계내역서!#REF!</definedName>
    <definedName name="구조" localSheetId="0" hidden="1">[15]날개벽수량표!#REF!</definedName>
    <definedName name="기공" localSheetId="0" hidden="1">[16]노임이!#REF!</definedName>
    <definedName name="ㄴㅁㄹㅈㄹ" localSheetId="0" hidden="1">#REF!</definedName>
    <definedName name="노" localSheetId="0" hidden="1">#REF!</definedName>
    <definedName name="ㄷㅎㄹㅇ" localSheetId="0" hidden="1">#REF!</definedName>
    <definedName name="단가확정분내역" localSheetId="0" hidden="1">#REF!</definedName>
    <definedName name="단가확정분집계표" localSheetId="0" hidden="1">#REF!</definedName>
    <definedName name="당초계획" localSheetId="0" hidden="1">#REF!</definedName>
    <definedName name="대운반거리" localSheetId="0" hidden="1">#REF!</definedName>
    <definedName name="ㄹㄹㄹ" localSheetId="0" hidden="1">#REF!</definedName>
    <definedName name="라랄" localSheetId="0" hidden="1">[17]설계명세!#REF!</definedName>
    <definedName name="ㅁㄴ" localSheetId="0" hidden="1">[18]덕전리!#REF!</definedName>
    <definedName name="마직막" localSheetId="0" hidden="1">#REF!</definedName>
    <definedName name="뭐야" localSheetId="0" hidden="1">[19]본댐설계!#REF!</definedName>
    <definedName name="배수" localSheetId="0" hidden="1">[20]날개벽수량표!#REF!</definedName>
    <definedName name="보충" localSheetId="0" hidden="1">#REF!</definedName>
    <definedName name="본" localSheetId="0" hidden="1">[21]설계명세!#REF!</definedName>
    <definedName name="부대공사" localSheetId="0" hidden="1">#REF!</definedName>
    <definedName name="사방품셈1" localSheetId="0" hidden="1">#REF!</definedName>
    <definedName name="사방품셈별표" localSheetId="0" hidden="1">#REF!</definedName>
    <definedName name="사업계획" localSheetId="0" hidden="1">#REF!</definedName>
    <definedName name="사업부양식2" localSheetId="0" hidden="1">#REF!</definedName>
    <definedName name="손익계산서" localSheetId="0" hidden="1">#REF!</definedName>
    <definedName name="수리계산서1" localSheetId="0" hidden="1">[22]덕전리!#REF!</definedName>
    <definedName name="신규내역" localSheetId="0" hidden="1">'[23]CC16-내역서'!#REF!</definedName>
    <definedName name="신규내역" localSheetId="5" hidden="1">'[24]CC16-내역서'!#REF!</definedName>
    <definedName name="신규내역" localSheetId="4" hidden="1">'[24]CC16-내역서'!#REF!</definedName>
    <definedName name="신규내역서" localSheetId="0" hidden="1">'[23]CC16-내역서'!#REF!</definedName>
    <definedName name="ㅇㄹㄹ" localSheetId="0" hidden="1">#REF!</definedName>
    <definedName name="아스팔트" localSheetId="0" hidden="1">#REF!</definedName>
    <definedName name="암거날개벽" localSheetId="0" hidden="1">[25]덕전리!#REF!</definedName>
    <definedName name="연습" localSheetId="0" hidden="1">#REF!</definedName>
    <definedName name="예" localSheetId="0" hidden="1">[26]날개벽수량표!#REF!</definedName>
    <definedName name="옹벽단위" localSheetId="0" hidden="1">[27]날개벽수량표!#REF!</definedName>
    <definedName name="운반중량1" localSheetId="0" hidden="1">#REF!</definedName>
    <definedName name="전선조장" localSheetId="0" hidden="1">#REF!</definedName>
    <definedName name="조사가" localSheetId="0" hidden="1">[28]입찰안!#REF!</definedName>
    <definedName name="집수정토공" localSheetId="0" hidden="1">[29]날개벽수량표!#REF!</definedName>
    <definedName name="찰샇기" localSheetId="0" hidden="1">#REF!</definedName>
    <definedName name="철근자료" localSheetId="0" hidden="1">#REF!</definedName>
    <definedName name="카믹서별표" localSheetId="0" hidden="1">#REF!</definedName>
    <definedName name="콘크리트2" localSheetId="0" hidden="1">#REF!</definedName>
    <definedName name="토목내역" localSheetId="0" hidden="1">'[23]CC16-내역서'!#REF!</definedName>
    <definedName name="토목내역" localSheetId="5" hidden="1">'[24]CC16-내역서'!#REF!</definedName>
    <definedName name="토목내역" localSheetId="4" hidden="1">'[24]CC16-내역서'!#REF!</definedName>
    <definedName name="토목품셈" localSheetId="0" hidden="1">'[23]CC16-내역서'!#REF!</definedName>
    <definedName name="토적표" localSheetId="0" hidden="1">#REF!</definedName>
    <definedName name="토적표01" localSheetId="0" hidden="1">#REF!</definedName>
    <definedName name="특수별표" localSheetId="0" hidden="1">#REF!</definedName>
    <definedName name="ㅎㅎ" localSheetId="0" hidden="1">[30]대운산출!#REF!</definedName>
    <definedName name="ㅎㅎㅎ" localSheetId="0" hidden="1">#REF!</definedName>
    <definedName name="하하" localSheetId="0" hidden="1">[20]날개벽수량표!#REF!</definedName>
    <definedName name="현장" localSheetId="0" hidden="1">#REF!</definedName>
    <definedName name="호ㅓㅕㅏ6ㅅ서ㅛㅓ" localSheetId="0" hidden="1">[31]입찰안!#REF!</definedName>
    <definedName name="흄관단위수량" localSheetId="0" hidden="1">[26]날개벽수량표!#REF!</definedName>
    <definedName name="ㅏ1" localSheetId="0" hidden="1">#REF!</definedName>
    <definedName name="ㅗㅗㅗ" localSheetId="0" hidden="1">#REF!</definedName>
    <definedName name="ㅠ뮤ㅐ" localSheetId="0" hidden="1">#REF!</definedName>
  </definedNames>
  <calcPr calcId="144525" iterate="1"/>
</workbook>
</file>

<file path=xl/calcChain.xml><?xml version="1.0" encoding="utf-8"?>
<calcChain xmlns="http://schemas.openxmlformats.org/spreadsheetml/2006/main">
  <c r="B14" i="64" l="1"/>
  <c r="B23" i="64" s="1"/>
  <c r="B27" i="64" s="1"/>
  <c r="B37" i="64" s="1"/>
  <c r="E4" i="84" l="1"/>
  <c r="F20" i="84"/>
  <c r="E19" i="84"/>
  <c r="E21" i="84" s="1"/>
  <c r="C38" i="84"/>
  <c r="E18" i="84" s="1"/>
  <c r="C37" i="84"/>
  <c r="E17" i="84" s="1"/>
  <c r="C36" i="84"/>
  <c r="E16" i="84" s="1"/>
  <c r="C35" i="84"/>
  <c r="E15" i="84" s="1"/>
  <c r="C34" i="84"/>
  <c r="E14" i="84" s="1"/>
  <c r="C33" i="84"/>
  <c r="E13" i="84" s="1"/>
  <c r="C32" i="84"/>
  <c r="E12" i="84" s="1"/>
  <c r="C31" i="84"/>
  <c r="E11" i="84" s="1"/>
  <c r="C30" i="84"/>
  <c r="E10" i="84" s="1"/>
  <c r="C29" i="84"/>
  <c r="E9" i="84" s="1"/>
  <c r="C28" i="84"/>
  <c r="E8" i="84" s="1"/>
  <c r="C27" i="84"/>
  <c r="E7" i="84" s="1"/>
  <c r="C26" i="84"/>
  <c r="E6" i="84" s="1"/>
  <c r="C25" i="84"/>
  <c r="E5" i="84" s="1"/>
  <c r="E20" i="84" l="1"/>
  <c r="E22" i="84"/>
  <c r="A16" i="81" l="1"/>
  <c r="B16" i="81"/>
  <c r="C16" i="81"/>
  <c r="D16" i="81"/>
  <c r="G16" i="81" s="1"/>
  <c r="E16" i="81"/>
  <c r="H16" i="81" s="1"/>
  <c r="F16" i="81"/>
  <c r="I16" i="81" s="1"/>
  <c r="A17" i="81"/>
  <c r="B17" i="81"/>
  <c r="C17" i="81"/>
  <c r="D17" i="81"/>
  <c r="G17" i="81" s="1"/>
  <c r="E17" i="81"/>
  <c r="H17" i="81" s="1"/>
  <c r="F17" i="81"/>
  <c r="I17" i="81" s="1"/>
  <c r="A18" i="81"/>
  <c r="B18" i="81"/>
  <c r="C18" i="81"/>
  <c r="D18" i="81"/>
  <c r="G18" i="81" s="1"/>
  <c r="E18" i="81"/>
  <c r="H18" i="81" s="1"/>
  <c r="F18" i="81"/>
  <c r="I18" i="81" s="1"/>
  <c r="A19" i="81"/>
  <c r="B19" i="81"/>
  <c r="C19" i="81"/>
  <c r="D19" i="81"/>
  <c r="G19" i="81" s="1"/>
  <c r="E19" i="81"/>
  <c r="H19" i="81" s="1"/>
  <c r="F19" i="81"/>
  <c r="I19" i="81" s="1"/>
  <c r="A20" i="81"/>
  <c r="B20" i="81"/>
  <c r="C20" i="81"/>
  <c r="D20" i="81"/>
  <c r="G20" i="81" s="1"/>
  <c r="E20" i="81"/>
  <c r="H20" i="81" s="1"/>
  <c r="F20" i="81"/>
  <c r="I20" i="81" s="1"/>
  <c r="A21" i="81"/>
  <c r="B21" i="81"/>
  <c r="C21" i="81"/>
  <c r="D21" i="81"/>
  <c r="G21" i="81" s="1"/>
  <c r="E21" i="81"/>
  <c r="H21" i="81" s="1"/>
  <c r="F21" i="81"/>
  <c r="I21" i="81" s="1"/>
  <c r="A22" i="81"/>
  <c r="B22" i="81"/>
  <c r="C22" i="81"/>
  <c r="D22" i="81"/>
  <c r="G22" i="81" s="1"/>
  <c r="E22" i="81"/>
  <c r="H22" i="81" s="1"/>
  <c r="F22" i="81"/>
  <c r="I22" i="81" s="1"/>
  <c r="A23" i="81"/>
  <c r="B23" i="81"/>
  <c r="C23" i="81"/>
  <c r="D23" i="81"/>
  <c r="G23" i="81" s="1"/>
  <c r="E23" i="81"/>
  <c r="H23" i="81" s="1"/>
  <c r="F23" i="81"/>
  <c r="I23" i="81" s="1"/>
  <c r="A24" i="81"/>
  <c r="B24" i="81"/>
  <c r="C24" i="81"/>
  <c r="D24" i="81"/>
  <c r="G24" i="81" s="1"/>
  <c r="E24" i="81"/>
  <c r="H24" i="81" s="1"/>
  <c r="F24" i="81"/>
  <c r="I24" i="81" s="1"/>
  <c r="A25" i="81"/>
  <c r="B25" i="81"/>
  <c r="C25" i="81"/>
  <c r="D25" i="81"/>
  <c r="G25" i="81" s="1"/>
  <c r="E25" i="81"/>
  <c r="H25" i="81" s="1"/>
  <c r="F25" i="81"/>
  <c r="I25" i="81" s="1"/>
  <c r="A26" i="81"/>
  <c r="B26" i="81"/>
  <c r="C26" i="81"/>
  <c r="D26" i="81"/>
  <c r="G26" i="81" s="1"/>
  <c r="E26" i="81"/>
  <c r="H26" i="81" s="1"/>
  <c r="F26" i="81"/>
  <c r="I26" i="81" s="1"/>
  <c r="A27" i="81"/>
  <c r="B27" i="81"/>
  <c r="C27" i="81"/>
  <c r="D27" i="81"/>
  <c r="G27" i="81" s="1"/>
  <c r="E27" i="81"/>
  <c r="H27" i="81" s="1"/>
  <c r="F27" i="81"/>
  <c r="I27" i="81" s="1"/>
  <c r="A28" i="81"/>
  <c r="B28" i="81"/>
  <c r="C28" i="81"/>
  <c r="D28" i="81"/>
  <c r="G28" i="81" s="1"/>
  <c r="E28" i="81"/>
  <c r="H28" i="81" s="1"/>
  <c r="F28" i="81"/>
  <c r="I28" i="81" s="1"/>
  <c r="A30" i="81"/>
  <c r="A73" i="81"/>
  <c r="B73" i="81"/>
  <c r="C73" i="81"/>
  <c r="D73" i="81"/>
  <c r="G73" i="81" s="1"/>
  <c r="E73" i="81"/>
  <c r="H73" i="81" s="1"/>
  <c r="F73" i="81"/>
  <c r="I73" i="81" s="1"/>
  <c r="A74" i="81"/>
  <c r="B74" i="81"/>
  <c r="C74" i="81"/>
  <c r="D74" i="81"/>
  <c r="G74" i="81" s="1"/>
  <c r="E74" i="81"/>
  <c r="H74" i="81" s="1"/>
  <c r="F74" i="81"/>
  <c r="I74" i="81" s="1"/>
  <c r="A75" i="81"/>
  <c r="B75" i="81"/>
  <c r="C75" i="81"/>
  <c r="D75" i="81"/>
  <c r="G75" i="81" s="1"/>
  <c r="E75" i="81"/>
  <c r="H75" i="81" s="1"/>
  <c r="F75" i="81"/>
  <c r="I75" i="81" s="1"/>
  <c r="A77" i="81"/>
  <c r="A140" i="81"/>
  <c r="B140" i="81"/>
  <c r="C140" i="81"/>
  <c r="D140" i="81"/>
  <c r="G140" i="81" s="1"/>
  <c r="E140" i="81"/>
  <c r="H140" i="81" s="1"/>
  <c r="F140" i="81"/>
  <c r="I140" i="81" s="1"/>
  <c r="A141" i="81"/>
  <c r="B141" i="81"/>
  <c r="C141" i="81"/>
  <c r="D141" i="81"/>
  <c r="G141" i="81" s="1"/>
  <c r="E141" i="81"/>
  <c r="H141" i="81" s="1"/>
  <c r="F141" i="81"/>
  <c r="I141" i="81" s="1"/>
  <c r="A142" i="81"/>
  <c r="B142" i="81"/>
  <c r="C142" i="81"/>
  <c r="D142" i="81"/>
  <c r="G142" i="81" s="1"/>
  <c r="E142" i="81"/>
  <c r="H142" i="81" s="1"/>
  <c r="F142" i="81"/>
  <c r="I142" i="81" s="1"/>
  <c r="A144" i="81"/>
  <c r="A145" i="81"/>
  <c r="B145" i="81"/>
  <c r="C145" i="81"/>
  <c r="D145" i="81"/>
  <c r="G145" i="81" s="1"/>
  <c r="E145" i="81"/>
  <c r="H145" i="81" s="1"/>
  <c r="F145" i="81"/>
  <c r="I145" i="81" s="1"/>
  <c r="A146" i="81"/>
  <c r="B146" i="81"/>
  <c r="C146" i="81"/>
  <c r="E146" i="81"/>
  <c r="H146" i="81" s="1"/>
  <c r="F146" i="81"/>
  <c r="I146" i="81" s="1"/>
  <c r="A148" i="81"/>
  <c r="B148" i="81"/>
  <c r="C148" i="81"/>
  <c r="D148" i="81"/>
  <c r="G148" i="81" s="1"/>
  <c r="E148" i="81"/>
  <c r="H148" i="81" s="1"/>
  <c r="F148" i="81"/>
  <c r="I148" i="81" s="1"/>
  <c r="A149" i="81"/>
  <c r="B149" i="81"/>
  <c r="C149" i="81"/>
  <c r="D149" i="81"/>
  <c r="G149" i="81" s="1"/>
  <c r="E149" i="81"/>
  <c r="H149" i="81" s="1"/>
  <c r="F149" i="81"/>
  <c r="I149" i="81" s="1"/>
  <c r="A150" i="81"/>
  <c r="B150" i="81"/>
  <c r="C150" i="81"/>
  <c r="D150" i="81"/>
  <c r="G150" i="81" s="1"/>
  <c r="E150" i="81"/>
  <c r="H150" i="81" s="1"/>
  <c r="F150" i="81"/>
  <c r="I150" i="81" s="1"/>
  <c r="A151" i="81"/>
  <c r="B151" i="81"/>
  <c r="C151" i="81"/>
  <c r="D151" i="81"/>
  <c r="G151" i="81" s="1"/>
  <c r="E151" i="81"/>
  <c r="H151" i="81" s="1"/>
  <c r="F151" i="81"/>
  <c r="I151" i="81" s="1"/>
  <c r="A152" i="81"/>
  <c r="B152" i="81"/>
  <c r="C152" i="81"/>
  <c r="D152" i="81"/>
  <c r="G152" i="81" s="1"/>
  <c r="E152" i="81"/>
  <c r="H152" i="81" s="1"/>
  <c r="F152" i="81"/>
  <c r="I152" i="81" s="1"/>
  <c r="A153" i="81"/>
  <c r="B153" i="81"/>
  <c r="C153" i="81"/>
  <c r="D153" i="81"/>
  <c r="G153" i="81" s="1"/>
  <c r="E153" i="81"/>
  <c r="H153" i="81" s="1"/>
  <c r="F153" i="81"/>
  <c r="I153" i="81" s="1"/>
  <c r="A154" i="81"/>
  <c r="B154" i="81"/>
  <c r="C154" i="81"/>
  <c r="D154" i="81"/>
  <c r="G154" i="81" s="1"/>
  <c r="E154" i="81"/>
  <c r="H154" i="81" s="1"/>
  <c r="F154" i="81"/>
  <c r="I154" i="81" s="1"/>
  <c r="A155" i="81"/>
  <c r="B155" i="81"/>
  <c r="C155" i="81"/>
  <c r="D155" i="81"/>
  <c r="G155" i="81" s="1"/>
  <c r="E155" i="81"/>
  <c r="H155" i="81" s="1"/>
  <c r="F155" i="81"/>
  <c r="I155" i="81" s="1"/>
  <c r="A156" i="81"/>
  <c r="B156" i="81"/>
  <c r="C156" i="81"/>
  <c r="D156" i="81"/>
  <c r="G156" i="81" s="1"/>
  <c r="E156" i="81"/>
  <c r="H156" i="81" s="1"/>
  <c r="F156" i="81"/>
  <c r="I156" i="81" s="1"/>
  <c r="A157" i="81"/>
  <c r="B157" i="81"/>
  <c r="C157" i="81"/>
  <c r="D157" i="81"/>
  <c r="G157" i="81" s="1"/>
  <c r="E157" i="81"/>
  <c r="H157" i="81" s="1"/>
  <c r="F157" i="81"/>
  <c r="I157" i="81" s="1"/>
  <c r="A158" i="81"/>
  <c r="B158" i="81"/>
  <c r="C158" i="81"/>
  <c r="D158" i="81"/>
  <c r="G158" i="81" s="1"/>
  <c r="E158" i="81"/>
  <c r="H158" i="81" s="1"/>
  <c r="F158" i="81"/>
  <c r="I158" i="81" s="1"/>
  <c r="A159" i="81"/>
  <c r="B159" i="81"/>
  <c r="C159" i="81"/>
  <c r="D159" i="81"/>
  <c r="G159" i="81" s="1"/>
  <c r="E159" i="81"/>
  <c r="H159" i="81" s="1"/>
  <c r="F159" i="81"/>
  <c r="I159" i="81" s="1"/>
  <c r="A160" i="81"/>
  <c r="B160" i="81"/>
  <c r="C160" i="81"/>
  <c r="D160" i="81"/>
  <c r="G160" i="81" s="1"/>
  <c r="E160" i="81"/>
  <c r="H160" i="81" s="1"/>
  <c r="F160" i="81"/>
  <c r="I160" i="81" s="1"/>
  <c r="A161" i="81"/>
  <c r="B162" i="81"/>
  <c r="C162" i="81"/>
  <c r="B163" i="81"/>
  <c r="C163" i="81"/>
  <c r="B164" i="81"/>
  <c r="C164" i="81"/>
  <c r="A165" i="81"/>
  <c r="B165" i="81"/>
  <c r="C165" i="81"/>
  <c r="D165" i="81"/>
  <c r="G165" i="81" s="1"/>
  <c r="E165" i="81"/>
  <c r="H165" i="81" s="1"/>
  <c r="A166" i="81"/>
  <c r="B166" i="81"/>
  <c r="C166" i="81"/>
  <c r="D166" i="81"/>
  <c r="G166" i="81" s="1"/>
  <c r="E166" i="81"/>
  <c r="H166" i="81" s="1"/>
  <c r="F166" i="81"/>
  <c r="I166" i="81" s="1"/>
  <c r="A167" i="81"/>
  <c r="B167" i="81"/>
  <c r="C167" i="81"/>
  <c r="D167" i="81"/>
  <c r="G167" i="81" s="1"/>
  <c r="E167" i="81"/>
  <c r="H167" i="81" s="1"/>
  <c r="F167" i="81"/>
  <c r="I167" i="81" s="1"/>
  <c r="A168" i="81"/>
  <c r="B168" i="81"/>
  <c r="C168" i="81"/>
  <c r="D168" i="81"/>
  <c r="G168" i="81" s="1"/>
  <c r="E168" i="81"/>
  <c r="H168" i="81" s="1"/>
  <c r="F168" i="81"/>
  <c r="I168" i="81" s="1"/>
  <c r="A169" i="81"/>
  <c r="B169" i="81"/>
  <c r="C169" i="81"/>
  <c r="D169" i="81"/>
  <c r="G169" i="81" s="1"/>
  <c r="E169" i="81"/>
  <c r="H169" i="81" s="1"/>
  <c r="F169" i="81"/>
  <c r="I169" i="81" s="1"/>
  <c r="A170" i="81"/>
  <c r="B170" i="81"/>
  <c r="C170" i="81"/>
  <c r="D170" i="81"/>
  <c r="G170" i="81" s="1"/>
  <c r="E170" i="81"/>
  <c r="H170" i="81" s="1"/>
  <c r="F170" i="81"/>
  <c r="I170" i="81" s="1"/>
  <c r="A171" i="81"/>
  <c r="B171" i="81"/>
  <c r="C171" i="81"/>
  <c r="D171" i="81"/>
  <c r="G171" i="81" s="1"/>
  <c r="E171" i="81"/>
  <c r="H171" i="81" s="1"/>
  <c r="F171" i="81"/>
  <c r="I171" i="81" s="1"/>
  <c r="A172" i="81"/>
  <c r="B172" i="81"/>
  <c r="C172" i="81"/>
  <c r="D172" i="81"/>
  <c r="G172" i="81" s="1"/>
  <c r="E172" i="81"/>
  <c r="H172" i="81" s="1"/>
  <c r="F172" i="81"/>
  <c r="I172" i="81" s="1"/>
  <c r="A173" i="81"/>
  <c r="B173" i="81"/>
  <c r="C173" i="81"/>
  <c r="D173" i="81"/>
  <c r="G173" i="81" s="1"/>
  <c r="E173" i="81"/>
  <c r="H173" i="81" s="1"/>
  <c r="F173" i="81"/>
  <c r="I173" i="81" s="1"/>
  <c r="A174" i="81"/>
  <c r="B174" i="81"/>
  <c r="C174" i="81"/>
  <c r="D174" i="81"/>
  <c r="G174" i="81" s="1"/>
  <c r="E174" i="81"/>
  <c r="H174" i="81" s="1"/>
  <c r="F174" i="81"/>
  <c r="I174" i="81" s="1"/>
  <c r="A175" i="81"/>
  <c r="B175" i="81"/>
  <c r="C175" i="81"/>
  <c r="D175" i="81"/>
  <c r="G175" i="81" s="1"/>
  <c r="E175" i="81"/>
  <c r="H175" i="81" s="1"/>
  <c r="F175" i="81"/>
  <c r="I175" i="81" s="1"/>
  <c r="A176" i="81"/>
  <c r="B176" i="81"/>
  <c r="C176" i="81"/>
  <c r="D176" i="81"/>
  <c r="G176" i="81" s="1"/>
  <c r="E176" i="81"/>
  <c r="H176" i="81" s="1"/>
  <c r="F176" i="81"/>
  <c r="I176" i="81" s="1"/>
  <c r="A177" i="81"/>
  <c r="B177" i="81"/>
  <c r="C177" i="81"/>
  <c r="D177" i="81"/>
  <c r="G177" i="81" s="1"/>
  <c r="E177" i="81"/>
  <c r="H177" i="81" s="1"/>
  <c r="F177" i="81"/>
  <c r="I177" i="81" s="1"/>
  <c r="A178" i="81"/>
  <c r="B178" i="81"/>
  <c r="C178" i="81"/>
  <c r="D178" i="81"/>
  <c r="G178" i="81" s="1"/>
  <c r="E178" i="81"/>
  <c r="H178" i="81" s="1"/>
  <c r="F178" i="81"/>
  <c r="I178" i="81" s="1"/>
  <c r="A179" i="81"/>
  <c r="B179" i="81"/>
  <c r="C179" i="81"/>
  <c r="D179" i="81"/>
  <c r="G179" i="81" s="1"/>
  <c r="E179" i="81"/>
  <c r="H179" i="81" s="1"/>
  <c r="F179" i="81"/>
  <c r="I179" i="81" s="1"/>
  <c r="A180" i="81"/>
  <c r="B180" i="81"/>
  <c r="C180" i="81"/>
  <c r="D180" i="81"/>
  <c r="G180" i="81" s="1"/>
  <c r="E180" i="81"/>
  <c r="H180" i="81" s="1"/>
  <c r="F180" i="81"/>
  <c r="I180" i="81" s="1"/>
  <c r="A181" i="81"/>
  <c r="B181" i="81"/>
  <c r="C181" i="81"/>
  <c r="D181" i="81"/>
  <c r="G181" i="81" s="1"/>
  <c r="E181" i="81"/>
  <c r="H181" i="81" s="1"/>
  <c r="F181" i="81"/>
  <c r="I181" i="81" s="1"/>
  <c r="A182" i="81"/>
  <c r="B182" i="81"/>
  <c r="C182" i="81"/>
  <c r="D182" i="81"/>
  <c r="G182" i="81" s="1"/>
  <c r="E182" i="81"/>
  <c r="H182" i="81" s="1"/>
  <c r="F182" i="81"/>
  <c r="I182" i="81" s="1"/>
  <c r="A183" i="81"/>
  <c r="B183" i="81"/>
  <c r="C183" i="81"/>
  <c r="D183" i="81"/>
  <c r="G183" i="81" s="1"/>
  <c r="E183" i="81"/>
  <c r="H183" i="81" s="1"/>
  <c r="F183" i="81"/>
  <c r="I183" i="81" s="1"/>
  <c r="A184" i="81"/>
  <c r="B184" i="81"/>
  <c r="C184" i="81"/>
  <c r="D184" i="81"/>
  <c r="G184" i="81" s="1"/>
  <c r="E184" i="81"/>
  <c r="H184" i="81" s="1"/>
  <c r="F184" i="81"/>
  <c r="I184" i="81" s="1"/>
  <c r="A185" i="81"/>
  <c r="B185" i="81"/>
  <c r="C185" i="81"/>
  <c r="D185" i="81"/>
  <c r="G185" i="81" s="1"/>
  <c r="E185" i="81"/>
  <c r="H185" i="81" s="1"/>
  <c r="F185" i="81"/>
  <c r="I185" i="81" s="1"/>
  <c r="A186" i="81"/>
  <c r="B186" i="81"/>
  <c r="C186" i="81"/>
  <c r="D186" i="81"/>
  <c r="G186" i="81" s="1"/>
  <c r="E186" i="81"/>
  <c r="H186" i="81" s="1"/>
  <c r="F186" i="81"/>
  <c r="I186" i="81" s="1"/>
  <c r="A187" i="81"/>
  <c r="B187" i="81"/>
  <c r="C187" i="81"/>
  <c r="D187" i="81"/>
  <c r="G187" i="81" s="1"/>
  <c r="E187" i="81"/>
  <c r="H187" i="81" s="1"/>
  <c r="F187" i="81"/>
  <c r="I187" i="81" s="1"/>
  <c r="A188" i="81"/>
  <c r="B188" i="81"/>
  <c r="C188" i="81"/>
  <c r="D188" i="81"/>
  <c r="G188" i="81" s="1"/>
  <c r="E188" i="81"/>
  <c r="H188" i="81" s="1"/>
  <c r="F188" i="81"/>
  <c r="I188" i="81" s="1"/>
  <c r="A189" i="81"/>
  <c r="B189" i="81"/>
  <c r="C189" i="81"/>
  <c r="D189" i="81"/>
  <c r="G189" i="81" s="1"/>
  <c r="E189" i="81"/>
  <c r="H189" i="81" s="1"/>
  <c r="F189" i="81"/>
  <c r="I189" i="81" s="1"/>
  <c r="A190" i="81"/>
  <c r="B190" i="81"/>
  <c r="C190" i="81"/>
  <c r="D190" i="81"/>
  <c r="G190" i="81" s="1"/>
  <c r="E190" i="81"/>
  <c r="H190" i="81" s="1"/>
  <c r="F190" i="81"/>
  <c r="I190" i="81" s="1"/>
  <c r="A6" i="81"/>
  <c r="A1" i="81"/>
  <c r="H169" i="80"/>
  <c r="H183" i="80" s="1"/>
  <c r="F169" i="80"/>
  <c r="F183" i="80" s="1"/>
  <c r="L168" i="80"/>
  <c r="M140" i="80"/>
  <c r="D140" i="80"/>
  <c r="C139" i="81" s="1"/>
  <c r="B140" i="80"/>
  <c r="B139" i="81" s="1"/>
  <c r="A140" i="80"/>
  <c r="A139" i="81" s="1"/>
  <c r="D130" i="80"/>
  <c r="C129" i="81" s="1"/>
  <c r="B130" i="80"/>
  <c r="B129" i="81" s="1"/>
  <c r="A130" i="80"/>
  <c r="A129" i="81" s="1"/>
  <c r="D118" i="80"/>
  <c r="C117" i="81" s="1"/>
  <c r="B118" i="80"/>
  <c r="B117" i="81" s="1"/>
  <c r="A118" i="80"/>
  <c r="A117" i="81" s="1"/>
  <c r="D117" i="80"/>
  <c r="C116" i="81" s="1"/>
  <c r="B117" i="80"/>
  <c r="B116" i="81" s="1"/>
  <c r="A117" i="80"/>
  <c r="A116" i="81" s="1"/>
  <c r="D116" i="80"/>
  <c r="C115" i="81" s="1"/>
  <c r="B116" i="80"/>
  <c r="B115" i="81" s="1"/>
  <c r="D112" i="80"/>
  <c r="C111" i="81" s="1"/>
  <c r="B112" i="80"/>
  <c r="B111" i="81" s="1"/>
  <c r="A112" i="80"/>
  <c r="A111" i="81" s="1"/>
  <c r="D111" i="80"/>
  <c r="C110" i="81" s="1"/>
  <c r="B111" i="80"/>
  <c r="A111" i="80"/>
  <c r="A110" i="81" s="1"/>
  <c r="B109" i="80"/>
  <c r="B108" i="81" s="1"/>
  <c r="B108" i="80"/>
  <c r="A108" i="80"/>
  <c r="A107" i="81" s="1"/>
  <c r="B107" i="80"/>
  <c r="B106" i="81" s="1"/>
  <c r="B101" i="80"/>
  <c r="B100" i="81" s="1"/>
  <c r="D100" i="80"/>
  <c r="C99" i="81" s="1"/>
  <c r="B100" i="80"/>
  <c r="B99" i="81" s="1"/>
  <c r="A100" i="80"/>
  <c r="A99" i="81" s="1"/>
  <c r="B98" i="80"/>
  <c r="B97" i="81" s="1"/>
  <c r="A98" i="80"/>
  <c r="A97" i="81" s="1"/>
  <c r="B97" i="80"/>
  <c r="B96" i="81" s="1"/>
  <c r="A97" i="80"/>
  <c r="A96" i="81" s="1"/>
  <c r="B96" i="80"/>
  <c r="B95" i="81" s="1"/>
  <c r="A96" i="80"/>
  <c r="A95" i="81" s="1"/>
  <c r="B95" i="80"/>
  <c r="B94" i="81" s="1"/>
  <c r="A95" i="80"/>
  <c r="A94" i="81" s="1"/>
  <c r="B94" i="80"/>
  <c r="B93" i="81" s="1"/>
  <c r="A94" i="80"/>
  <c r="A93" i="81" s="1"/>
  <c r="B93" i="80"/>
  <c r="B92" i="81" s="1"/>
  <c r="A93" i="80"/>
  <c r="A92" i="81" s="1"/>
  <c r="B92" i="80"/>
  <c r="B91" i="81" s="1"/>
  <c r="A92" i="80"/>
  <c r="A91" i="81" s="1"/>
  <c r="B83" i="80"/>
  <c r="B82" i="81" s="1"/>
  <c r="A83" i="80"/>
  <c r="A82" i="81" s="1"/>
  <c r="D69" i="80"/>
  <c r="C68" i="81" s="1"/>
  <c r="B69" i="80"/>
  <c r="B68" i="81" s="1"/>
  <c r="A69" i="80"/>
  <c r="A68" i="81" s="1"/>
  <c r="D68" i="80"/>
  <c r="C67" i="81" s="1"/>
  <c r="D9" i="80"/>
  <c r="C8" i="81" s="1"/>
  <c r="B9" i="80"/>
  <c r="B8" i="81" s="1"/>
  <c r="A9" i="80"/>
  <c r="A8" i="81" s="1"/>
  <c r="D8" i="80"/>
  <c r="C7" i="81" s="1"/>
  <c r="B8" i="80"/>
  <c r="B7" i="81" s="1"/>
  <c r="A8" i="80"/>
  <c r="A7" i="81" s="1"/>
  <c r="M139" i="80" l="1"/>
  <c r="M133" i="80" l="1"/>
  <c r="M137" i="80"/>
  <c r="M135" i="80"/>
  <c r="M136" i="80"/>
  <c r="E139" i="80"/>
  <c r="D138" i="81" s="1"/>
  <c r="G138" i="81" s="1"/>
  <c r="G139" i="80"/>
  <c r="E138" i="81" s="1"/>
  <c r="H138" i="81" s="1"/>
  <c r="M134" i="80"/>
  <c r="M138" i="80"/>
  <c r="I139" i="80" l="1"/>
  <c r="F138" i="81" s="1"/>
  <c r="I138" i="81" s="1"/>
  <c r="I136" i="80"/>
  <c r="F135" i="81" s="1"/>
  <c r="I135" i="81" s="1"/>
  <c r="I137" i="80"/>
  <c r="F136" i="81" s="1"/>
  <c r="I136" i="81" s="1"/>
  <c r="G136" i="80"/>
  <c r="E135" i="81" s="1"/>
  <c r="H135" i="81" s="1"/>
  <c r="G138" i="80"/>
  <c r="E137" i="81" s="1"/>
  <c r="H137" i="81" s="1"/>
  <c r="G137" i="80"/>
  <c r="E136" i="81" s="1"/>
  <c r="H136" i="81" s="1"/>
  <c r="I138" i="80"/>
  <c r="F137" i="81" s="1"/>
  <c r="I137" i="81" s="1"/>
  <c r="K139" i="80" l="1"/>
  <c r="E136" i="80"/>
  <c r="E137" i="80" l="1"/>
  <c r="D136" i="81" s="1"/>
  <c r="G136" i="81" s="1"/>
  <c r="E138" i="80"/>
  <c r="D137" i="81" s="1"/>
  <c r="G137" i="81" s="1"/>
  <c r="K136" i="80"/>
  <c r="D135" i="81"/>
  <c r="G135" i="81" s="1"/>
  <c r="M131" i="80"/>
  <c r="K137" i="80" l="1"/>
  <c r="K138" i="80"/>
  <c r="E133" i="80"/>
  <c r="D132" i="81" s="1"/>
  <c r="G132" i="81" s="1"/>
  <c r="G133" i="80"/>
  <c r="I133" i="80"/>
  <c r="F132" i="81" s="1"/>
  <c r="I132" i="81" s="1"/>
  <c r="K133" i="80" l="1"/>
  <c r="E132" i="81"/>
  <c r="H132" i="81" s="1"/>
  <c r="I131" i="80"/>
  <c r="F130" i="81" s="1"/>
  <c r="I130" i="81" s="1"/>
  <c r="G131" i="80"/>
  <c r="E130" i="81" s="1"/>
  <c r="H130" i="81" s="1"/>
  <c r="G135" i="80"/>
  <c r="E134" i="81" s="1"/>
  <c r="H134" i="81" s="1"/>
  <c r="I135" i="80"/>
  <c r="F134" i="81" s="1"/>
  <c r="I134" i="81" s="1"/>
  <c r="E135" i="80"/>
  <c r="K135" i="80" l="1"/>
  <c r="D134" i="81"/>
  <c r="G134" i="81" s="1"/>
  <c r="M130" i="80" l="1"/>
  <c r="E69" i="80" l="1"/>
  <c r="A135" i="80"/>
  <c r="A134" i="81" s="1"/>
  <c r="D132" i="80"/>
  <c r="C131" i="81" s="1"/>
  <c r="C137" i="80"/>
  <c r="C130" i="80"/>
  <c r="A136" i="80"/>
  <c r="A135" i="81" s="1"/>
  <c r="A132" i="80"/>
  <c r="A131" i="81" s="1"/>
  <c r="B132" i="80"/>
  <c r="D133" i="80"/>
  <c r="C132" i="81" s="1"/>
  <c r="C134" i="80"/>
  <c r="B136" i="80"/>
  <c r="B135" i="81" s="1"/>
  <c r="D137" i="80"/>
  <c r="C136" i="81" s="1"/>
  <c r="C138" i="80"/>
  <c r="A138" i="80"/>
  <c r="A137" i="81" s="1"/>
  <c r="C133" i="80"/>
  <c r="B135" i="80"/>
  <c r="A139" i="80"/>
  <c r="A138" i="81" s="1"/>
  <c r="A137" i="80"/>
  <c r="A136" i="81" s="1"/>
  <c r="A133" i="80"/>
  <c r="A132" i="81" s="1"/>
  <c r="C131" i="80"/>
  <c r="B133" i="80"/>
  <c r="B132" i="81" s="1"/>
  <c r="D134" i="80"/>
  <c r="C133" i="81" s="1"/>
  <c r="C135" i="80"/>
  <c r="B137" i="80"/>
  <c r="B136" i="81" s="1"/>
  <c r="D138" i="80"/>
  <c r="C137" i="81" s="1"/>
  <c r="C139" i="80"/>
  <c r="C69" i="80"/>
  <c r="B131" i="80"/>
  <c r="B130" i="81" s="1"/>
  <c r="D136" i="80"/>
  <c r="C135" i="81" s="1"/>
  <c r="B139" i="80"/>
  <c r="B138" i="81" s="1"/>
  <c r="A131" i="80"/>
  <c r="A130" i="81" s="1"/>
  <c r="A134" i="80"/>
  <c r="A133" i="81" s="1"/>
  <c r="D131" i="80"/>
  <c r="C130" i="81" s="1"/>
  <c r="C132" i="80"/>
  <c r="B134" i="80"/>
  <c r="B133" i="81" s="1"/>
  <c r="D135" i="80"/>
  <c r="C134" i="81" s="1"/>
  <c r="C136" i="80"/>
  <c r="B138" i="80"/>
  <c r="B137" i="81" s="1"/>
  <c r="D139" i="80"/>
  <c r="C138" i="81" s="1"/>
  <c r="D68" i="81" l="1"/>
  <c r="G68" i="81" s="1"/>
  <c r="K69" i="80"/>
  <c r="J131" i="80"/>
  <c r="H131" i="80"/>
  <c r="C140" i="80"/>
  <c r="J139" i="80"/>
  <c r="H139" i="80"/>
  <c r="F139" i="80"/>
  <c r="H137" i="80"/>
  <c r="F137" i="80"/>
  <c r="J137" i="80"/>
  <c r="J136" i="80"/>
  <c r="H136" i="80"/>
  <c r="F136" i="80"/>
  <c r="H69" i="80"/>
  <c r="J69" i="80"/>
  <c r="F69" i="80"/>
  <c r="J135" i="80"/>
  <c r="H135" i="80"/>
  <c r="F135" i="80"/>
  <c r="J133" i="80"/>
  <c r="F133" i="80"/>
  <c r="H133" i="80"/>
  <c r="H138" i="80"/>
  <c r="J138" i="80"/>
  <c r="F138" i="80"/>
  <c r="M80" i="80" l="1"/>
  <c r="M79" i="80"/>
  <c r="L135" i="80"/>
  <c r="M127" i="80"/>
  <c r="M124" i="80"/>
  <c r="M128" i="80"/>
  <c r="M122" i="80"/>
  <c r="M121" i="80"/>
  <c r="M120" i="80"/>
  <c r="L69" i="80"/>
  <c r="L139" i="80"/>
  <c r="M129" i="80"/>
  <c r="M126" i="80"/>
  <c r="M125" i="80"/>
  <c r="M123" i="80"/>
  <c r="M119" i="80"/>
  <c r="L138" i="80"/>
  <c r="L133" i="80"/>
  <c r="L136" i="80"/>
  <c r="L137" i="80"/>
  <c r="I125" i="80" l="1"/>
  <c r="F124" i="81" s="1"/>
  <c r="I124" i="81" s="1"/>
  <c r="G125" i="80"/>
  <c r="E124" i="81" s="1"/>
  <c r="H124" i="81" s="1"/>
  <c r="I119" i="80" l="1"/>
  <c r="F118" i="81" s="1"/>
  <c r="I118" i="81" s="1"/>
  <c r="G119" i="80"/>
  <c r="E118" i="81" s="1"/>
  <c r="H118" i="81" s="1"/>
  <c r="G130" i="80"/>
  <c r="I130" i="80"/>
  <c r="G129" i="80" l="1"/>
  <c r="E128" i="81" s="1"/>
  <c r="H128" i="81" s="1"/>
  <c r="I128" i="80"/>
  <c r="F127" i="81" s="1"/>
  <c r="I127" i="81" s="1"/>
  <c r="I126" i="80"/>
  <c r="F125" i="81" s="1"/>
  <c r="I125" i="81" s="1"/>
  <c r="I127" i="80"/>
  <c r="F126" i="81" s="1"/>
  <c r="I126" i="81" s="1"/>
  <c r="H130" i="80"/>
  <c r="E129" i="81"/>
  <c r="H129" i="81" s="1"/>
  <c r="J130" i="80"/>
  <c r="F129" i="81"/>
  <c r="I129" i="81" s="1"/>
  <c r="I129" i="80" l="1"/>
  <c r="F128" i="81" s="1"/>
  <c r="I128" i="81" s="1"/>
  <c r="G128" i="80"/>
  <c r="E127" i="81" s="1"/>
  <c r="H127" i="81" s="1"/>
  <c r="G127" i="80"/>
  <c r="G126" i="80"/>
  <c r="E125" i="81" l="1"/>
  <c r="H125" i="81" s="1"/>
  <c r="E126" i="81"/>
  <c r="H126" i="81" s="1"/>
  <c r="E130" i="80"/>
  <c r="D129" i="81" s="1"/>
  <c r="G129" i="81" s="1"/>
  <c r="E131" i="80"/>
  <c r="D130" i="81" s="1"/>
  <c r="G130" i="81" s="1"/>
  <c r="K130" i="80" l="1"/>
  <c r="F130" i="80"/>
  <c r="L130" i="80" s="1"/>
  <c r="K131" i="80"/>
  <c r="F131" i="80"/>
  <c r="L131" i="80" s="1"/>
  <c r="L366" i="71" l="1"/>
  <c r="M366" i="71" s="1"/>
  <c r="L365" i="71"/>
  <c r="M365" i="71" s="1"/>
  <c r="L364" i="71"/>
  <c r="M364" i="71" s="1"/>
  <c r="L363" i="71"/>
  <c r="M363" i="71" s="1"/>
  <c r="L362" i="71"/>
  <c r="M362" i="71" s="1"/>
  <c r="L361" i="71"/>
  <c r="M361" i="71" s="1"/>
  <c r="L360" i="71"/>
  <c r="M360" i="71" s="1"/>
  <c r="L358" i="71"/>
  <c r="L357" i="71"/>
  <c r="L356" i="71"/>
  <c r="L355" i="71"/>
  <c r="M355" i="71" s="1"/>
  <c r="E354" i="71"/>
  <c r="L354" i="71" s="1"/>
  <c r="M354" i="71" s="1"/>
  <c r="L353" i="71"/>
  <c r="M353" i="71" s="1"/>
  <c r="L352" i="71"/>
  <c r="M352" i="71" s="1"/>
  <c r="L351" i="71"/>
  <c r="M351" i="71" s="1"/>
  <c r="L350" i="71"/>
  <c r="G349" i="71"/>
  <c r="L349" i="71" s="1"/>
  <c r="M349" i="71" s="1"/>
  <c r="E349" i="71"/>
  <c r="G348" i="71"/>
  <c r="E348" i="71"/>
  <c r="L348" i="71" s="1"/>
  <c r="L347" i="71"/>
  <c r="M347" i="71" s="1"/>
  <c r="L346" i="71"/>
  <c r="M346" i="71" s="1"/>
  <c r="L345" i="71"/>
  <c r="M345" i="71" s="1"/>
  <c r="L344" i="71"/>
  <c r="M344" i="71" s="1"/>
  <c r="L343" i="71"/>
  <c r="M343" i="71" s="1"/>
  <c r="L342" i="71"/>
  <c r="L341" i="71"/>
  <c r="M341" i="71" s="1"/>
  <c r="L340" i="71"/>
  <c r="M340" i="71" s="1"/>
  <c r="L339" i="71"/>
  <c r="E338" i="71"/>
  <c r="L338" i="71" s="1"/>
  <c r="L337" i="71"/>
  <c r="M337" i="71" s="1"/>
  <c r="M336" i="71"/>
  <c r="L336" i="71"/>
  <c r="M335" i="71"/>
  <c r="L335" i="71"/>
  <c r="L334" i="71"/>
  <c r="M334" i="71" s="1"/>
  <c r="L333" i="71"/>
  <c r="M333" i="71" s="1"/>
  <c r="M332" i="71"/>
  <c r="L332" i="71"/>
  <c r="M331" i="71"/>
  <c r="L331" i="71"/>
  <c r="L330" i="71"/>
  <c r="M330" i="71" s="1"/>
  <c r="E330" i="71"/>
  <c r="L329" i="71"/>
  <c r="M329" i="71" s="1"/>
  <c r="L328" i="71"/>
  <c r="M328" i="71" s="1"/>
  <c r="M327" i="71"/>
  <c r="L327" i="71"/>
  <c r="M326" i="71"/>
  <c r="L326" i="71"/>
  <c r="G325" i="71"/>
  <c r="E325" i="71"/>
  <c r="L324" i="71"/>
  <c r="M324" i="71" s="1"/>
  <c r="L323" i="71"/>
  <c r="M323" i="71" s="1"/>
  <c r="L322" i="71"/>
  <c r="M322" i="71" s="1"/>
  <c r="L321" i="71"/>
  <c r="M321" i="71" s="1"/>
  <c r="M320" i="71"/>
  <c r="L320" i="71"/>
  <c r="L319" i="71"/>
  <c r="M319" i="71" s="1"/>
  <c r="L318" i="71"/>
  <c r="M318" i="71" s="1"/>
  <c r="M317" i="71"/>
  <c r="L317" i="71"/>
  <c r="L316" i="71"/>
  <c r="M316" i="71" s="1"/>
  <c r="L315" i="71"/>
  <c r="L314" i="71"/>
  <c r="M314" i="71" s="1"/>
  <c r="L313" i="71"/>
  <c r="M313" i="71" s="1"/>
  <c r="M312" i="71"/>
  <c r="L312" i="71"/>
  <c r="L311" i="71"/>
  <c r="M311" i="71" s="1"/>
  <c r="L310" i="71"/>
  <c r="M310" i="71" s="1"/>
  <c r="M309" i="71"/>
  <c r="L309" i="71"/>
  <c r="L308" i="71"/>
  <c r="M308" i="71" s="1"/>
  <c r="L307" i="71"/>
  <c r="M307" i="71" s="1"/>
  <c r="L306" i="71"/>
  <c r="M306" i="71" s="1"/>
  <c r="L305" i="71"/>
  <c r="M305" i="71" s="1"/>
  <c r="M304" i="71"/>
  <c r="L304" i="71"/>
  <c r="L303" i="71"/>
  <c r="M303" i="71" s="1"/>
  <c r="L302" i="71"/>
  <c r="M302" i="71" s="1"/>
  <c r="M301" i="71"/>
  <c r="L301" i="71"/>
  <c r="E300" i="71"/>
  <c r="L300" i="71" s="1"/>
  <c r="M300" i="71" s="1"/>
  <c r="L299" i="71"/>
  <c r="M299" i="71" s="1"/>
  <c r="L298" i="71"/>
  <c r="M298" i="71" s="1"/>
  <c r="L297" i="71"/>
  <c r="M297" i="71" s="1"/>
  <c r="E296" i="71"/>
  <c r="L296" i="71" s="1"/>
  <c r="M296" i="71" s="1"/>
  <c r="M295" i="71"/>
  <c r="E295" i="71"/>
  <c r="L295" i="71" s="1"/>
  <c r="L294" i="71"/>
  <c r="M294" i="71" s="1"/>
  <c r="M293" i="71"/>
  <c r="L293" i="71"/>
  <c r="L292" i="71"/>
  <c r="L291" i="71"/>
  <c r="M291" i="71" s="1"/>
  <c r="M290" i="71"/>
  <c r="E290" i="71"/>
  <c r="L290" i="71" s="1"/>
  <c r="L289" i="71"/>
  <c r="M289" i="71" s="1"/>
  <c r="M288" i="71"/>
  <c r="L288" i="71"/>
  <c r="L287" i="71"/>
  <c r="M287" i="71" s="1"/>
  <c r="L286" i="71"/>
  <c r="M286" i="71" s="1"/>
  <c r="M285" i="71"/>
  <c r="L285" i="71"/>
  <c r="L284" i="71"/>
  <c r="M284" i="71" s="1"/>
  <c r="L283" i="71"/>
  <c r="M283" i="71" s="1"/>
  <c r="L282" i="71"/>
  <c r="M282" i="71" s="1"/>
  <c r="L281" i="71"/>
  <c r="M281" i="71" s="1"/>
  <c r="G280" i="71"/>
  <c r="L280" i="71" s="1"/>
  <c r="M280" i="71" s="1"/>
  <c r="E280" i="71"/>
  <c r="L279" i="71"/>
  <c r="M279" i="71" s="1"/>
  <c r="M278" i="71"/>
  <c r="L278" i="71"/>
  <c r="L277" i="71"/>
  <c r="M277" i="71" s="1"/>
  <c r="L276" i="71"/>
  <c r="M276" i="71" s="1"/>
  <c r="M275" i="71"/>
  <c r="L275" i="71"/>
  <c r="L274" i="71"/>
  <c r="M274" i="71" s="1"/>
  <c r="L273" i="71"/>
  <c r="M273" i="71" s="1"/>
  <c r="E273" i="71"/>
  <c r="E272" i="71"/>
  <c r="L272" i="71" s="1"/>
  <c r="M272" i="71" s="1"/>
  <c r="L271" i="71"/>
  <c r="M271" i="71" s="1"/>
  <c r="L270" i="71"/>
  <c r="M270" i="71" s="1"/>
  <c r="G269" i="71"/>
  <c r="E269" i="71"/>
  <c r="E268" i="71"/>
  <c r="L268" i="71" s="1"/>
  <c r="M268" i="71" s="1"/>
  <c r="L267" i="71"/>
  <c r="M267" i="71" s="1"/>
  <c r="L266" i="71"/>
  <c r="M266" i="71" s="1"/>
  <c r="M265" i="71"/>
  <c r="L265" i="71"/>
  <c r="L264" i="71"/>
  <c r="M264" i="71" s="1"/>
  <c r="L263" i="71"/>
  <c r="M263" i="71" s="1"/>
  <c r="M262" i="71"/>
  <c r="L262" i="71"/>
  <c r="L261" i="71"/>
  <c r="M261" i="71" s="1"/>
  <c r="L260" i="71"/>
  <c r="M260" i="71" s="1"/>
  <c r="L259" i="71"/>
  <c r="M259" i="71" s="1"/>
  <c r="L258" i="71"/>
  <c r="M258" i="71" s="1"/>
  <c r="M257" i="71"/>
  <c r="L257" i="71"/>
  <c r="L256" i="71"/>
  <c r="M256" i="71" s="1"/>
  <c r="L255" i="71"/>
  <c r="M255" i="71" s="1"/>
  <c r="M254" i="71"/>
  <c r="L254" i="71"/>
  <c r="L253" i="71"/>
  <c r="M253" i="71" s="1"/>
  <c r="L252" i="71"/>
  <c r="M252" i="71" s="1"/>
  <c r="L251" i="71"/>
  <c r="M251" i="71" s="1"/>
  <c r="L250" i="71"/>
  <c r="M250" i="71" s="1"/>
  <c r="M249" i="71"/>
  <c r="L249" i="71"/>
  <c r="L248" i="71"/>
  <c r="M248" i="71" s="1"/>
  <c r="L247" i="71"/>
  <c r="M247" i="71" s="1"/>
  <c r="M246" i="71"/>
  <c r="L246" i="71"/>
  <c r="L245" i="71"/>
  <c r="M245" i="71" s="1"/>
  <c r="L244" i="71"/>
  <c r="M244" i="71" s="1"/>
  <c r="L243" i="71"/>
  <c r="M243" i="71" s="1"/>
  <c r="L242" i="71"/>
  <c r="M242" i="71" s="1"/>
  <c r="M241" i="71"/>
  <c r="L241" i="71"/>
  <c r="L240" i="71"/>
  <c r="M240" i="71" s="1"/>
  <c r="L239" i="71"/>
  <c r="M239" i="71" s="1"/>
  <c r="M238" i="71"/>
  <c r="L238" i="71"/>
  <c r="L237" i="71"/>
  <c r="M237" i="71" s="1"/>
  <c r="L236" i="71"/>
  <c r="M236" i="71" s="1"/>
  <c r="L235" i="71"/>
  <c r="M235" i="71" s="1"/>
  <c r="L234" i="71"/>
  <c r="M234" i="71" s="1"/>
  <c r="M233" i="71"/>
  <c r="L233" i="71"/>
  <c r="L232" i="71"/>
  <c r="M232" i="71" s="1"/>
  <c r="L231" i="71"/>
  <c r="M231" i="71" s="1"/>
  <c r="M230" i="71"/>
  <c r="L230" i="71"/>
  <c r="G229" i="71"/>
  <c r="E229" i="71"/>
  <c r="G228" i="71"/>
  <c r="E228" i="71"/>
  <c r="G227" i="71"/>
  <c r="L227" i="71" s="1"/>
  <c r="M227" i="71" s="1"/>
  <c r="G226" i="71"/>
  <c r="L226" i="71" s="1"/>
  <c r="M226" i="71" s="1"/>
  <c r="G225" i="71"/>
  <c r="L225" i="71" s="1"/>
  <c r="M225" i="71" s="1"/>
  <c r="E225" i="71"/>
  <c r="L224" i="71"/>
  <c r="M224" i="71" s="1"/>
  <c r="L223" i="71"/>
  <c r="M223" i="71" s="1"/>
  <c r="M222" i="71"/>
  <c r="L222" i="71"/>
  <c r="L221" i="71"/>
  <c r="M221" i="71" s="1"/>
  <c r="L220" i="71"/>
  <c r="M220" i="71" s="1"/>
  <c r="L219" i="71"/>
  <c r="M219" i="71" s="1"/>
  <c r="L218" i="71"/>
  <c r="M218" i="71" s="1"/>
  <c r="G217" i="71"/>
  <c r="E217" i="71"/>
  <c r="L216" i="71"/>
  <c r="M216" i="71" s="1"/>
  <c r="L215" i="71"/>
  <c r="M215" i="71" s="1"/>
  <c r="L214" i="71"/>
  <c r="M214" i="71" s="1"/>
  <c r="L213" i="71"/>
  <c r="M213" i="71" s="1"/>
  <c r="L212" i="71"/>
  <c r="M212" i="71" s="1"/>
  <c r="L211" i="71"/>
  <c r="M211" i="71" s="1"/>
  <c r="G210" i="71"/>
  <c r="L210" i="71" s="1"/>
  <c r="M210" i="71" s="1"/>
  <c r="E210" i="71"/>
  <c r="L209" i="71"/>
  <c r="M209" i="71" s="1"/>
  <c r="L208" i="71"/>
  <c r="G207" i="71"/>
  <c r="E207" i="71"/>
  <c r="G206" i="71"/>
  <c r="E206" i="71"/>
  <c r="M205" i="71"/>
  <c r="L205" i="71"/>
  <c r="G204" i="71"/>
  <c r="E204" i="71"/>
  <c r="L204" i="71" s="1"/>
  <c r="M204" i="71" s="1"/>
  <c r="L203" i="71"/>
  <c r="M203" i="71" s="1"/>
  <c r="L202" i="71"/>
  <c r="M202" i="71" s="1"/>
  <c r="L201" i="71"/>
  <c r="M201" i="71" s="1"/>
  <c r="L200" i="71"/>
  <c r="M200" i="71" s="1"/>
  <c r="L199" i="71"/>
  <c r="M199" i="71" s="1"/>
  <c r="L198" i="71"/>
  <c r="M198" i="71" s="1"/>
  <c r="G197" i="71"/>
  <c r="L197" i="71" s="1"/>
  <c r="M197" i="71" s="1"/>
  <c r="E197" i="71"/>
  <c r="L196" i="71"/>
  <c r="M196" i="71" s="1"/>
  <c r="L195" i="71"/>
  <c r="M195" i="71" s="1"/>
  <c r="G194" i="71"/>
  <c r="E194" i="71"/>
  <c r="G193" i="71"/>
  <c r="E193" i="71"/>
  <c r="L192" i="71"/>
  <c r="M192" i="71" s="1"/>
  <c r="L191" i="71"/>
  <c r="M191" i="71" s="1"/>
  <c r="L190" i="71"/>
  <c r="M190" i="71" s="1"/>
  <c r="M189" i="71"/>
  <c r="L189" i="71"/>
  <c r="L188" i="71"/>
  <c r="L187" i="71"/>
  <c r="M187" i="71" s="1"/>
  <c r="M186" i="71"/>
  <c r="L186" i="71"/>
  <c r="L185" i="71"/>
  <c r="M185" i="71" s="1"/>
  <c r="L184" i="71"/>
  <c r="M184" i="71" s="1"/>
  <c r="L183" i="71"/>
  <c r="M183" i="71" s="1"/>
  <c r="L182" i="71"/>
  <c r="M182" i="71" s="1"/>
  <c r="M181" i="71"/>
  <c r="L181" i="71"/>
  <c r="L180" i="71"/>
  <c r="M180" i="71" s="1"/>
  <c r="L179" i="71"/>
  <c r="M179" i="71" s="1"/>
  <c r="M178" i="71"/>
  <c r="L178" i="71"/>
  <c r="L177" i="71"/>
  <c r="M177" i="71" s="1"/>
  <c r="L176" i="71"/>
  <c r="M176" i="71" s="1"/>
  <c r="L175" i="71"/>
  <c r="M175" i="71" s="1"/>
  <c r="E174" i="71"/>
  <c r="L174" i="71" s="1"/>
  <c r="E173" i="71"/>
  <c r="L173" i="71" s="1"/>
  <c r="M173" i="71" s="1"/>
  <c r="M172" i="71"/>
  <c r="E172" i="71"/>
  <c r="L172" i="71" s="1"/>
  <c r="E171" i="71"/>
  <c r="L171" i="71" s="1"/>
  <c r="M171" i="71" s="1"/>
  <c r="M170" i="71"/>
  <c r="L170" i="71"/>
  <c r="L169" i="71"/>
  <c r="M169" i="71" s="1"/>
  <c r="L168" i="71"/>
  <c r="M168" i="71" s="1"/>
  <c r="L167" i="71"/>
  <c r="M167" i="71" s="1"/>
  <c r="G166" i="71"/>
  <c r="E166" i="71"/>
  <c r="L166" i="71" s="1"/>
  <c r="M166" i="71" s="1"/>
  <c r="G165" i="71"/>
  <c r="E165" i="71"/>
  <c r="G164" i="71"/>
  <c r="E164" i="71"/>
  <c r="G163" i="71"/>
  <c r="L163" i="71" s="1"/>
  <c r="M163" i="71" s="1"/>
  <c r="E163" i="71"/>
  <c r="G162" i="71"/>
  <c r="E162" i="71"/>
  <c r="L161" i="71"/>
  <c r="M161" i="71" s="1"/>
  <c r="L160" i="71"/>
  <c r="M160" i="71" s="1"/>
  <c r="L159" i="71"/>
  <c r="M159" i="71" s="1"/>
  <c r="L158" i="71"/>
  <c r="M158" i="71" s="1"/>
  <c r="L157" i="71"/>
  <c r="M157" i="71" s="1"/>
  <c r="L156" i="71"/>
  <c r="M156" i="71" s="1"/>
  <c r="L155" i="71"/>
  <c r="M155" i="71" s="1"/>
  <c r="L154" i="71"/>
  <c r="M154" i="71" s="1"/>
  <c r="L153" i="71"/>
  <c r="M153" i="71" s="1"/>
  <c r="L152" i="71"/>
  <c r="M152" i="71" s="1"/>
  <c r="L151" i="71"/>
  <c r="M151" i="71" s="1"/>
  <c r="L150" i="71"/>
  <c r="M150" i="71" s="1"/>
  <c r="G149" i="71"/>
  <c r="L149" i="71" s="1"/>
  <c r="M149" i="71" s="1"/>
  <c r="E149" i="71"/>
  <c r="G148" i="71"/>
  <c r="E148" i="71"/>
  <c r="L148" i="71" s="1"/>
  <c r="M148" i="71" s="1"/>
  <c r="G147" i="71"/>
  <c r="L147" i="71" s="1"/>
  <c r="M147" i="71" s="1"/>
  <c r="E147" i="71"/>
  <c r="G146" i="71"/>
  <c r="E146" i="71"/>
  <c r="L146" i="71" s="1"/>
  <c r="M146" i="71" s="1"/>
  <c r="G145" i="71"/>
  <c r="E145" i="71"/>
  <c r="G144" i="71"/>
  <c r="E144" i="71"/>
  <c r="G143" i="71"/>
  <c r="L143" i="71" s="1"/>
  <c r="M143" i="71" s="1"/>
  <c r="E143" i="71"/>
  <c r="G142" i="71"/>
  <c r="E142" i="71"/>
  <c r="L141" i="71"/>
  <c r="M141" i="71" s="1"/>
  <c r="L140" i="71"/>
  <c r="M140" i="71" s="1"/>
  <c r="L139" i="71"/>
  <c r="M139" i="71" s="1"/>
  <c r="L138" i="71"/>
  <c r="M138" i="71" s="1"/>
  <c r="L137" i="71"/>
  <c r="M137" i="71" s="1"/>
  <c r="L136" i="71"/>
  <c r="M136" i="71" s="1"/>
  <c r="E135" i="71"/>
  <c r="L135" i="71" s="1"/>
  <c r="M135" i="71" s="1"/>
  <c r="M134" i="71"/>
  <c r="L134" i="71"/>
  <c r="L133" i="71"/>
  <c r="M133" i="71" s="1"/>
  <c r="G132" i="71"/>
  <c r="E132" i="71"/>
  <c r="G131" i="71"/>
  <c r="E131" i="71"/>
  <c r="L131" i="71" s="1"/>
  <c r="G130" i="71"/>
  <c r="E130" i="71"/>
  <c r="E129" i="71"/>
  <c r="L129" i="71" s="1"/>
  <c r="M129" i="71" s="1"/>
  <c r="L128" i="71"/>
  <c r="M128" i="71" s="1"/>
  <c r="L127" i="71"/>
  <c r="M127" i="71" s="1"/>
  <c r="G127" i="71"/>
  <c r="G126" i="71"/>
  <c r="E126" i="71"/>
  <c r="L126" i="71" s="1"/>
  <c r="M126" i="71" s="1"/>
  <c r="L125" i="71"/>
  <c r="M125" i="71" s="1"/>
  <c r="L124" i="71"/>
  <c r="M124" i="71" s="1"/>
  <c r="G123" i="71"/>
  <c r="E123" i="71"/>
  <c r="L123" i="71" s="1"/>
  <c r="M123" i="71" s="1"/>
  <c r="L122" i="71"/>
  <c r="M122" i="71" s="1"/>
  <c r="G122" i="71"/>
  <c r="E122" i="71"/>
  <c r="G121" i="71"/>
  <c r="E121" i="71"/>
  <c r="L120" i="71"/>
  <c r="M120" i="71" s="1"/>
  <c r="L119" i="71"/>
  <c r="M119" i="71" s="1"/>
  <c r="L118" i="71"/>
  <c r="M118" i="71" s="1"/>
  <c r="L117" i="71"/>
  <c r="M117" i="71" s="1"/>
  <c r="L116" i="71"/>
  <c r="M116" i="71" s="1"/>
  <c r="G115" i="71"/>
  <c r="E115" i="71"/>
  <c r="L115" i="71" s="1"/>
  <c r="M115" i="71" s="1"/>
  <c r="G114" i="71"/>
  <c r="E114" i="71"/>
  <c r="L113" i="71"/>
  <c r="M113" i="71" s="1"/>
  <c r="L112" i="71"/>
  <c r="M112" i="71" s="1"/>
  <c r="E111" i="71"/>
  <c r="L111" i="71" s="1"/>
  <c r="M111" i="71" s="1"/>
  <c r="L110" i="71"/>
  <c r="M110" i="71" s="1"/>
  <c r="L109" i="71"/>
  <c r="M109" i="71" s="1"/>
  <c r="L108" i="71"/>
  <c r="M108" i="71" s="1"/>
  <c r="L107" i="71"/>
  <c r="M107" i="71" s="1"/>
  <c r="L106" i="71"/>
  <c r="M106" i="71" s="1"/>
  <c r="L105" i="71"/>
  <c r="M105" i="71" s="1"/>
  <c r="L104" i="71"/>
  <c r="M104" i="71" s="1"/>
  <c r="G103" i="71"/>
  <c r="L103" i="71" s="1"/>
  <c r="E103" i="71"/>
  <c r="L102" i="71"/>
  <c r="M102" i="71" s="1"/>
  <c r="L101" i="71"/>
  <c r="M101" i="71" s="1"/>
  <c r="E100" i="71"/>
  <c r="L100" i="71" s="1"/>
  <c r="M100" i="71" s="1"/>
  <c r="E99" i="71"/>
  <c r="L99" i="71" s="1"/>
  <c r="M99" i="71" s="1"/>
  <c r="E98" i="71"/>
  <c r="L98" i="71" s="1"/>
  <c r="M98" i="71" s="1"/>
  <c r="G97" i="71"/>
  <c r="E97" i="71"/>
  <c r="G96" i="71"/>
  <c r="L96" i="71" s="1"/>
  <c r="E96" i="71"/>
  <c r="G95" i="71"/>
  <c r="E95" i="71"/>
  <c r="L95" i="71" s="1"/>
  <c r="L94" i="71"/>
  <c r="L93" i="71"/>
  <c r="M93" i="71" s="1"/>
  <c r="G92" i="71"/>
  <c r="E92" i="71"/>
  <c r="G91" i="71"/>
  <c r="E91" i="71"/>
  <c r="L90" i="71"/>
  <c r="M90" i="71" s="1"/>
  <c r="G89" i="71"/>
  <c r="L89" i="71" s="1"/>
  <c r="E89" i="71"/>
  <c r="G88" i="71"/>
  <c r="E88" i="71"/>
  <c r="L88" i="71" s="1"/>
  <c r="M88" i="71" s="1"/>
  <c r="G87" i="71"/>
  <c r="E87" i="71"/>
  <c r="L86" i="71"/>
  <c r="M86" i="71" s="1"/>
  <c r="L85" i="71"/>
  <c r="M85" i="71" s="1"/>
  <c r="L84" i="71"/>
  <c r="M84" i="71" s="1"/>
  <c r="L83" i="71"/>
  <c r="M83" i="71" s="1"/>
  <c r="L82" i="71"/>
  <c r="M82" i="71" s="1"/>
  <c r="L81" i="71"/>
  <c r="M81" i="71" s="1"/>
  <c r="L80" i="71"/>
  <c r="M80" i="71" s="1"/>
  <c r="A80" i="71"/>
  <c r="A81" i="71" s="1"/>
  <c r="A82" i="71" s="1"/>
  <c r="A83" i="71" s="1"/>
  <c r="A84" i="71" s="1"/>
  <c r="A85" i="71" s="1"/>
  <c r="A86" i="71" s="1"/>
  <c r="A87" i="71" s="1"/>
  <c r="A88" i="71" s="1"/>
  <c r="A89" i="71" s="1"/>
  <c r="A90" i="71" s="1"/>
  <c r="A91" i="71" s="1"/>
  <c r="A92" i="71" s="1"/>
  <c r="A93" i="71" s="1"/>
  <c r="A94" i="71" s="1"/>
  <c r="A95" i="71" s="1"/>
  <c r="A96" i="71" s="1"/>
  <c r="A97" i="71" s="1"/>
  <c r="A98" i="71" s="1"/>
  <c r="A99" i="71" s="1"/>
  <c r="A100" i="71" s="1"/>
  <c r="A101" i="71" s="1"/>
  <c r="A102" i="71" s="1"/>
  <c r="A103" i="71" s="1"/>
  <c r="A104" i="71" s="1"/>
  <c r="A105" i="71" s="1"/>
  <c r="A106" i="71" s="1"/>
  <c r="A107" i="71" s="1"/>
  <c r="A108" i="71" s="1"/>
  <c r="A109" i="71" s="1"/>
  <c r="A110" i="71" s="1"/>
  <c r="A111" i="71" s="1"/>
  <c r="A112" i="71" s="1"/>
  <c r="A113" i="71" s="1"/>
  <c r="A114" i="71" s="1"/>
  <c r="A115" i="71" s="1"/>
  <c r="A116" i="71" s="1"/>
  <c r="A117" i="71" s="1"/>
  <c r="A118" i="71" s="1"/>
  <c r="A119" i="71" s="1"/>
  <c r="A120" i="71" s="1"/>
  <c r="A121" i="71" s="1"/>
  <c r="A122" i="71" s="1"/>
  <c r="A123" i="71" s="1"/>
  <c r="A124" i="71" s="1"/>
  <c r="A125" i="71" s="1"/>
  <c r="A126" i="71" s="1"/>
  <c r="A127" i="71" s="1"/>
  <c r="A128" i="71" s="1"/>
  <c r="A129" i="71" s="1"/>
  <c r="A130" i="71" s="1"/>
  <c r="A131" i="71" s="1"/>
  <c r="A132" i="71" s="1"/>
  <c r="A133" i="71" s="1"/>
  <c r="A134" i="71" s="1"/>
  <c r="A135" i="71" s="1"/>
  <c r="A136" i="71" s="1"/>
  <c r="A137" i="71" s="1"/>
  <c r="A138" i="71" s="1"/>
  <c r="A139" i="71" s="1"/>
  <c r="A140" i="71" s="1"/>
  <c r="A141" i="71" s="1"/>
  <c r="A142" i="71" s="1"/>
  <c r="A143" i="71" s="1"/>
  <c r="A144" i="71" s="1"/>
  <c r="A145" i="71" s="1"/>
  <c r="A146" i="71" s="1"/>
  <c r="A147" i="71" s="1"/>
  <c r="A148" i="71" s="1"/>
  <c r="A149" i="71" s="1"/>
  <c r="A150" i="71" s="1"/>
  <c r="A151" i="71" s="1"/>
  <c r="A152" i="71" s="1"/>
  <c r="A153" i="71" s="1"/>
  <c r="A154" i="71" s="1"/>
  <c r="A155" i="71" s="1"/>
  <c r="A156" i="71" s="1"/>
  <c r="A157" i="71" s="1"/>
  <c r="A158" i="71" s="1"/>
  <c r="A159" i="71" s="1"/>
  <c r="A160" i="71" s="1"/>
  <c r="A161" i="71" s="1"/>
  <c r="A162" i="71" s="1"/>
  <c r="A163" i="71" s="1"/>
  <c r="A164" i="71" s="1"/>
  <c r="A165" i="71" s="1"/>
  <c r="A166" i="71" s="1"/>
  <c r="A167" i="71" s="1"/>
  <c r="A168" i="71" s="1"/>
  <c r="A169" i="71" s="1"/>
  <c r="A170" i="71" s="1"/>
  <c r="A171" i="71" s="1"/>
  <c r="A172" i="71" s="1"/>
  <c r="A173" i="71" s="1"/>
  <c r="A174" i="71" s="1"/>
  <c r="A175" i="71" s="1"/>
  <c r="A176" i="71" s="1"/>
  <c r="A177" i="71" s="1"/>
  <c r="A178" i="71" s="1"/>
  <c r="A179" i="71" s="1"/>
  <c r="A180" i="71" s="1"/>
  <c r="A181" i="71" s="1"/>
  <c r="A182" i="71" s="1"/>
  <c r="A183" i="71" s="1"/>
  <c r="A184" i="71" s="1"/>
  <c r="A185" i="71" s="1"/>
  <c r="A186" i="71" s="1"/>
  <c r="A187" i="71" s="1"/>
  <c r="A188" i="71" s="1"/>
  <c r="A189" i="71" s="1"/>
  <c r="A190" i="71" s="1"/>
  <c r="A191" i="71" s="1"/>
  <c r="A192" i="71" s="1"/>
  <c r="A193" i="71" s="1"/>
  <c r="A194" i="71" s="1"/>
  <c r="A195" i="71" s="1"/>
  <c r="A196" i="71" s="1"/>
  <c r="A197" i="71" s="1"/>
  <c r="A198" i="71" s="1"/>
  <c r="A199" i="71" s="1"/>
  <c r="A200" i="71" s="1"/>
  <c r="A201" i="71" s="1"/>
  <c r="A202" i="71" s="1"/>
  <c r="A203" i="71" s="1"/>
  <c r="A204" i="71" s="1"/>
  <c r="A205" i="71" s="1"/>
  <c r="A206" i="71" s="1"/>
  <c r="A207" i="71" s="1"/>
  <c r="A208" i="71" s="1"/>
  <c r="A209" i="71" s="1"/>
  <c r="A210" i="71" s="1"/>
  <c r="A211" i="71" s="1"/>
  <c r="A212" i="71" s="1"/>
  <c r="A213" i="71" s="1"/>
  <c r="A214" i="71" s="1"/>
  <c r="A215" i="71" s="1"/>
  <c r="A216" i="71" s="1"/>
  <c r="A217" i="71" s="1"/>
  <c r="A218" i="71" s="1"/>
  <c r="A219" i="71" s="1"/>
  <c r="A220" i="71" s="1"/>
  <c r="A221" i="71" s="1"/>
  <c r="A222" i="71" s="1"/>
  <c r="A223" i="71" s="1"/>
  <c r="A224" i="71" s="1"/>
  <c r="A225" i="71" s="1"/>
  <c r="A226" i="71" s="1"/>
  <c r="A227" i="71" s="1"/>
  <c r="A228" i="71" s="1"/>
  <c r="A229" i="71" s="1"/>
  <c r="A230" i="71" s="1"/>
  <c r="A231" i="71" s="1"/>
  <c r="A232" i="71" s="1"/>
  <c r="A233" i="71" s="1"/>
  <c r="A234" i="71" s="1"/>
  <c r="A235" i="71" s="1"/>
  <c r="A236" i="71" s="1"/>
  <c r="A237" i="71" s="1"/>
  <c r="A238" i="71" s="1"/>
  <c r="A239" i="71" s="1"/>
  <c r="A240" i="71" s="1"/>
  <c r="A241" i="71" s="1"/>
  <c r="A242" i="71" s="1"/>
  <c r="A243" i="71" s="1"/>
  <c r="A244" i="71" s="1"/>
  <c r="A245" i="71" s="1"/>
  <c r="A246" i="71" s="1"/>
  <c r="A247" i="71" s="1"/>
  <c r="A248" i="71" s="1"/>
  <c r="A249" i="71" s="1"/>
  <c r="A250" i="71" s="1"/>
  <c r="A251" i="71" s="1"/>
  <c r="A252" i="71" s="1"/>
  <c r="A253" i="71" s="1"/>
  <c r="A254" i="71" s="1"/>
  <c r="A255" i="71" s="1"/>
  <c r="A256" i="71" s="1"/>
  <c r="A257" i="71" s="1"/>
  <c r="A258" i="71" s="1"/>
  <c r="A259" i="71" s="1"/>
  <c r="A260" i="71" s="1"/>
  <c r="A261" i="71" s="1"/>
  <c r="A262" i="71" s="1"/>
  <c r="A263" i="71" s="1"/>
  <c r="A264" i="71" s="1"/>
  <c r="A265" i="71" s="1"/>
  <c r="A266" i="71" s="1"/>
  <c r="A267" i="71" s="1"/>
  <c r="A268" i="71" s="1"/>
  <c r="A269" i="71" s="1"/>
  <c r="A270" i="71" s="1"/>
  <c r="A271" i="71" s="1"/>
  <c r="A272" i="71" s="1"/>
  <c r="A273" i="71" s="1"/>
  <c r="A274" i="71" s="1"/>
  <c r="A275" i="71" s="1"/>
  <c r="A276" i="71" s="1"/>
  <c r="A277" i="71" s="1"/>
  <c r="A278" i="71" s="1"/>
  <c r="A279" i="71" s="1"/>
  <c r="A280" i="71" s="1"/>
  <c r="A281" i="71" s="1"/>
  <c r="A282" i="71" s="1"/>
  <c r="A283" i="71" s="1"/>
  <c r="A284" i="71" s="1"/>
  <c r="A285" i="71" s="1"/>
  <c r="A286" i="71" s="1"/>
  <c r="A287" i="71" s="1"/>
  <c r="A288" i="71" s="1"/>
  <c r="A289" i="71" s="1"/>
  <c r="A290" i="71" s="1"/>
  <c r="A291" i="71" s="1"/>
  <c r="A292" i="71" s="1"/>
  <c r="A293" i="71" s="1"/>
  <c r="A294" i="71" s="1"/>
  <c r="A295" i="71" s="1"/>
  <c r="A296" i="71" s="1"/>
  <c r="A297" i="71" s="1"/>
  <c r="A298" i="71" s="1"/>
  <c r="A299" i="71" s="1"/>
  <c r="A300" i="71" s="1"/>
  <c r="A301" i="71" s="1"/>
  <c r="A302" i="71" s="1"/>
  <c r="A303" i="71" s="1"/>
  <c r="A304" i="71" s="1"/>
  <c r="A305" i="71" s="1"/>
  <c r="A306" i="71" s="1"/>
  <c r="A307" i="71" s="1"/>
  <c r="A308" i="71" s="1"/>
  <c r="A309" i="71" s="1"/>
  <c r="A310" i="71" s="1"/>
  <c r="A311" i="71" s="1"/>
  <c r="A312" i="71" s="1"/>
  <c r="A313" i="71" s="1"/>
  <c r="A314" i="71" s="1"/>
  <c r="A315" i="71" s="1"/>
  <c r="A316" i="71" s="1"/>
  <c r="A317" i="71" s="1"/>
  <c r="A318" i="71" s="1"/>
  <c r="A319" i="71" s="1"/>
  <c r="A320" i="71" s="1"/>
  <c r="A321" i="71" s="1"/>
  <c r="A322" i="71" s="1"/>
  <c r="A323" i="71" s="1"/>
  <c r="A324" i="71" s="1"/>
  <c r="A325" i="71" s="1"/>
  <c r="A326" i="71" s="1"/>
  <c r="A327" i="71" s="1"/>
  <c r="A328" i="71" s="1"/>
  <c r="A329" i="71" s="1"/>
  <c r="A330" i="71" s="1"/>
  <c r="A331" i="71" s="1"/>
  <c r="A332" i="71" s="1"/>
  <c r="A333" i="71" s="1"/>
  <c r="A334" i="71" s="1"/>
  <c r="A335" i="71" s="1"/>
  <c r="A336" i="71" s="1"/>
  <c r="A337" i="71" s="1"/>
  <c r="A338" i="71" s="1"/>
  <c r="A339" i="71" s="1"/>
  <c r="A340" i="71" s="1"/>
  <c r="A341" i="71" s="1"/>
  <c r="A342" i="71" s="1"/>
  <c r="A343" i="71" s="1"/>
  <c r="A344" i="71" s="1"/>
  <c r="A345" i="71" s="1"/>
  <c r="A346" i="71" s="1"/>
  <c r="A347" i="71" s="1"/>
  <c r="A348" i="71" s="1"/>
  <c r="A349" i="71" s="1"/>
  <c r="A350" i="71" s="1"/>
  <c r="A351" i="71" s="1"/>
  <c r="A352" i="71" s="1"/>
  <c r="A353" i="71" s="1"/>
  <c r="A354" i="71" s="1"/>
  <c r="A355" i="71" s="1"/>
  <c r="A356" i="71" s="1"/>
  <c r="A357" i="71" s="1"/>
  <c r="A358" i="71" s="1"/>
  <c r="A359" i="71" s="1"/>
  <c r="A360" i="71" s="1"/>
  <c r="A361" i="71" s="1"/>
  <c r="A362" i="71" s="1"/>
  <c r="A363" i="71" s="1"/>
  <c r="A364" i="71" s="1"/>
  <c r="A365" i="71" s="1"/>
  <c r="A366" i="71" s="1"/>
  <c r="G79" i="71"/>
  <c r="E79" i="71"/>
  <c r="L74" i="71"/>
  <c r="M74" i="71" s="1"/>
  <c r="L73" i="71"/>
  <c r="M73" i="71" s="1"/>
  <c r="L72" i="71"/>
  <c r="M72" i="71" s="1"/>
  <c r="L71" i="71"/>
  <c r="M71" i="71" s="1"/>
  <c r="L70" i="71"/>
  <c r="M70" i="71" s="1"/>
  <c r="L69" i="71"/>
  <c r="M69" i="71" s="1"/>
  <c r="L68" i="71"/>
  <c r="M68" i="71" s="1"/>
  <c r="L67" i="71"/>
  <c r="M67" i="71" s="1"/>
  <c r="L66" i="71"/>
  <c r="M66" i="71" s="1"/>
  <c r="L65" i="71"/>
  <c r="M65" i="71" s="1"/>
  <c r="L64" i="71"/>
  <c r="M64" i="71" s="1"/>
  <c r="L63" i="71"/>
  <c r="M63" i="71" s="1"/>
  <c r="L62" i="71"/>
  <c r="M62" i="71" s="1"/>
  <c r="L61" i="71"/>
  <c r="M61" i="71" s="1"/>
  <c r="L60" i="71"/>
  <c r="M60" i="71" s="1"/>
  <c r="L59" i="71"/>
  <c r="M59" i="71" s="1"/>
  <c r="L58" i="71"/>
  <c r="M58" i="71" s="1"/>
  <c r="L57" i="71"/>
  <c r="M57" i="71" s="1"/>
  <c r="L56" i="71"/>
  <c r="M56" i="71" s="1"/>
  <c r="L55" i="71"/>
  <c r="M55" i="71" s="1"/>
  <c r="L54" i="71"/>
  <c r="M54" i="71" s="1"/>
  <c r="L53" i="71"/>
  <c r="M53" i="71" s="1"/>
  <c r="L52" i="71"/>
  <c r="M52" i="71" s="1"/>
  <c r="L51" i="71"/>
  <c r="M51" i="71" s="1"/>
  <c r="L50" i="71"/>
  <c r="M50" i="71" s="1"/>
  <c r="E49" i="71"/>
  <c r="L49" i="71" s="1"/>
  <c r="M49" i="71" s="1"/>
  <c r="E48" i="71"/>
  <c r="L48" i="71" s="1"/>
  <c r="M48" i="71" s="1"/>
  <c r="E47" i="71"/>
  <c r="L47" i="71" s="1"/>
  <c r="M47" i="71" s="1"/>
  <c r="E46" i="71"/>
  <c r="L46" i="71" s="1"/>
  <c r="M46" i="71" s="1"/>
  <c r="E45" i="71"/>
  <c r="L45" i="71" s="1"/>
  <c r="M45" i="71" s="1"/>
  <c r="E44" i="71"/>
  <c r="L44" i="71" s="1"/>
  <c r="M44" i="71" s="1"/>
  <c r="E43" i="71"/>
  <c r="L43" i="71" s="1"/>
  <c r="M43" i="71" s="1"/>
  <c r="E42" i="71"/>
  <c r="L42" i="71" s="1"/>
  <c r="M42" i="71" s="1"/>
  <c r="E41" i="71"/>
  <c r="L41" i="71" s="1"/>
  <c r="M41" i="71" s="1"/>
  <c r="E40" i="71"/>
  <c r="L40" i="71" s="1"/>
  <c r="M40" i="71" s="1"/>
  <c r="L39" i="71"/>
  <c r="M39" i="71" s="1"/>
  <c r="L38" i="71"/>
  <c r="M38" i="71" s="1"/>
  <c r="L37" i="71"/>
  <c r="M37" i="71" s="1"/>
  <c r="L36" i="71"/>
  <c r="M36" i="71" s="1"/>
  <c r="L35" i="71"/>
  <c r="M35" i="71" s="1"/>
  <c r="L34" i="71"/>
  <c r="M34" i="71" s="1"/>
  <c r="G33" i="71"/>
  <c r="E33" i="71"/>
  <c r="L33" i="71" s="1"/>
  <c r="M33" i="71" s="1"/>
  <c r="G32" i="71"/>
  <c r="E32" i="71"/>
  <c r="L32" i="71" s="1"/>
  <c r="M32" i="71" s="1"/>
  <c r="G31" i="71"/>
  <c r="E31" i="71"/>
  <c r="G30" i="71"/>
  <c r="E30" i="71"/>
  <c r="L30" i="71" s="1"/>
  <c r="M30" i="71" s="1"/>
  <c r="G29" i="71"/>
  <c r="L29" i="71" s="1"/>
  <c r="M29" i="71" s="1"/>
  <c r="E29" i="71"/>
  <c r="G28" i="71"/>
  <c r="E28" i="71"/>
  <c r="G27" i="71"/>
  <c r="L27" i="71" s="1"/>
  <c r="M27" i="71" s="1"/>
  <c r="E27" i="71"/>
  <c r="G26" i="71"/>
  <c r="G25" i="71" s="1"/>
  <c r="E26" i="71"/>
  <c r="L26" i="71" s="1"/>
  <c r="M26" i="71" s="1"/>
  <c r="I24" i="71"/>
  <c r="L24" i="71" s="1"/>
  <c r="M24" i="71" s="1"/>
  <c r="L23" i="71"/>
  <c r="M23" i="71" s="1"/>
  <c r="I22" i="71"/>
  <c r="L22" i="71" s="1"/>
  <c r="M22" i="71" s="1"/>
  <c r="L21" i="71"/>
  <c r="M21" i="71" s="1"/>
  <c r="I20" i="71"/>
  <c r="L20" i="71" s="1"/>
  <c r="M20" i="71" s="1"/>
  <c r="I19" i="71"/>
  <c r="L19" i="71" s="1"/>
  <c r="M19" i="71" s="1"/>
  <c r="I18" i="71"/>
  <c r="L18" i="71" s="1"/>
  <c r="M18" i="71" s="1"/>
  <c r="I17" i="71"/>
  <c r="L17" i="71" s="1"/>
  <c r="M17" i="71" s="1"/>
  <c r="I16" i="71"/>
  <c r="L16" i="71" s="1"/>
  <c r="M16" i="71" s="1"/>
  <c r="I15" i="71"/>
  <c r="L15" i="71" s="1"/>
  <c r="M15" i="71" s="1"/>
  <c r="I14" i="71"/>
  <c r="L14" i="71" s="1"/>
  <c r="M14" i="71" s="1"/>
  <c r="I13" i="71"/>
  <c r="L13" i="71" s="1"/>
  <c r="M13" i="71" s="1"/>
  <c r="E7" i="71"/>
  <c r="E8" i="71" s="1"/>
  <c r="L6" i="71"/>
  <c r="M6" i="71" s="1"/>
  <c r="L5" i="71"/>
  <c r="M5" i="71" s="1"/>
  <c r="A5" i="71"/>
  <c r="A6" i="71" s="1"/>
  <c r="A7" i="71" s="1"/>
  <c r="A8" i="71" s="1"/>
  <c r="A9" i="71" s="1"/>
  <c r="A10" i="71" s="1"/>
  <c r="A11" i="71" s="1"/>
  <c r="A12" i="71" s="1"/>
  <c r="A13" i="71" s="1"/>
  <c r="A14" i="71" s="1"/>
  <c r="A15" i="71" s="1"/>
  <c r="A16" i="71" s="1"/>
  <c r="A17" i="71" s="1"/>
  <c r="A18" i="71" s="1"/>
  <c r="A19" i="71" s="1"/>
  <c r="A20" i="71" s="1"/>
  <c r="A21" i="71" s="1"/>
  <c r="A22" i="71" s="1"/>
  <c r="A23" i="71" s="1"/>
  <c r="A24" i="71" s="1"/>
  <c r="A25" i="71" s="1"/>
  <c r="A26" i="71" s="1"/>
  <c r="A27" i="71" s="1"/>
  <c r="A28" i="71" s="1"/>
  <c r="A29" i="71" s="1"/>
  <c r="A30" i="71" s="1"/>
  <c r="A31" i="71" s="1"/>
  <c r="A32" i="71" s="1"/>
  <c r="A33" i="71" s="1"/>
  <c r="A34" i="71" s="1"/>
  <c r="A35" i="71" s="1"/>
  <c r="A36" i="71" s="1"/>
  <c r="A37" i="71" s="1"/>
  <c r="A38" i="71" s="1"/>
  <c r="A39" i="71" s="1"/>
  <c r="A40" i="71" s="1"/>
  <c r="A41" i="71" s="1"/>
  <c r="A42" i="71" s="1"/>
  <c r="A43" i="71" s="1"/>
  <c r="A44" i="71" s="1"/>
  <c r="A45" i="71" s="1"/>
  <c r="A46" i="71" s="1"/>
  <c r="A47" i="71" s="1"/>
  <c r="A48" i="71" s="1"/>
  <c r="A49" i="71" s="1"/>
  <c r="A50" i="71" s="1"/>
  <c r="A51" i="71" s="1"/>
  <c r="A52" i="71" s="1"/>
  <c r="A53" i="71" s="1"/>
  <c r="A54" i="71" s="1"/>
  <c r="A55" i="71" s="1"/>
  <c r="A56" i="71" s="1"/>
  <c r="A57" i="71" s="1"/>
  <c r="A58" i="71" s="1"/>
  <c r="A59" i="71" s="1"/>
  <c r="A60" i="71" s="1"/>
  <c r="A61" i="71" s="1"/>
  <c r="A62" i="71" s="1"/>
  <c r="A63" i="71" s="1"/>
  <c r="A64" i="71" s="1"/>
  <c r="A65" i="71" s="1"/>
  <c r="A66" i="71" s="1"/>
  <c r="A67" i="71" s="1"/>
  <c r="A68" i="71" s="1"/>
  <c r="A69" i="71" s="1"/>
  <c r="A70" i="71" s="1"/>
  <c r="A71" i="71" s="1"/>
  <c r="A72" i="71" s="1"/>
  <c r="A73" i="71" s="1"/>
  <c r="A74" i="71" s="1"/>
  <c r="L4" i="71"/>
  <c r="M4" i="71" s="1"/>
  <c r="AA112" i="68"/>
  <c r="G112" i="68" s="1"/>
  <c r="AA111" i="68"/>
  <c r="AA110" i="68"/>
  <c r="G110" i="68" s="1"/>
  <c r="AA109" i="68"/>
  <c r="E51" i="67" s="1"/>
  <c r="AA106" i="68"/>
  <c r="G106" i="68" s="1"/>
  <c r="AA105" i="68"/>
  <c r="E49" i="67" s="1"/>
  <c r="AA104" i="68"/>
  <c r="G104" i="68" s="1"/>
  <c r="AA103" i="68"/>
  <c r="G103" i="68" s="1"/>
  <c r="AA102" i="68"/>
  <c r="G102" i="68" s="1"/>
  <c r="AA101" i="68"/>
  <c r="AA91" i="68"/>
  <c r="G91" i="68" s="1"/>
  <c r="AA90" i="68"/>
  <c r="G90" i="68" s="1"/>
  <c r="AA89" i="68"/>
  <c r="G89" i="68" s="1"/>
  <c r="AA88" i="68"/>
  <c r="AA85" i="68"/>
  <c r="G85" i="68" s="1"/>
  <c r="AA84" i="68"/>
  <c r="G84" i="68" s="1"/>
  <c r="AA83" i="68"/>
  <c r="G83" i="68" s="1"/>
  <c r="AA82" i="68"/>
  <c r="G82" i="68" s="1"/>
  <c r="AA81" i="68"/>
  <c r="G81" i="68" s="1"/>
  <c r="AA80" i="68"/>
  <c r="G80" i="68" s="1"/>
  <c r="C70" i="68"/>
  <c r="AA67" i="68"/>
  <c r="G67" i="68" s="1"/>
  <c r="AA66" i="68"/>
  <c r="G66" i="68" s="1"/>
  <c r="AA65" i="68"/>
  <c r="AD62" i="68"/>
  <c r="AC62" i="68"/>
  <c r="AB62" i="68"/>
  <c r="J61" i="68"/>
  <c r="J60" i="68"/>
  <c r="J59" i="68"/>
  <c r="AA47" i="68"/>
  <c r="L47" i="68" s="1"/>
  <c r="L46" i="68"/>
  <c r="C40" i="68"/>
  <c r="AA37" i="68"/>
  <c r="F37" i="68" s="1"/>
  <c r="AA36" i="68"/>
  <c r="E16" i="67" s="1"/>
  <c r="C33" i="68"/>
  <c r="C32" i="68"/>
  <c r="C31" i="68"/>
  <c r="C25" i="68"/>
  <c r="AC18" i="68"/>
  <c r="AB18" i="68"/>
  <c r="D17" i="68"/>
  <c r="AA16" i="68"/>
  <c r="E16" i="68" s="1"/>
  <c r="E15" i="68"/>
  <c r="E52" i="67"/>
  <c r="E48" i="67"/>
  <c r="E35" i="67"/>
  <c r="E34" i="67"/>
  <c r="E18" i="67"/>
  <c r="E15" i="67"/>
  <c r="E14" i="67"/>
  <c r="E13" i="67"/>
  <c r="E25" i="71" l="1"/>
  <c r="L25" i="71" s="1"/>
  <c r="M25" i="71" s="1"/>
  <c r="L92" i="71"/>
  <c r="M92" i="71" s="1"/>
  <c r="L144" i="71"/>
  <c r="M144" i="71" s="1"/>
  <c r="L206" i="71"/>
  <c r="L325" i="71"/>
  <c r="M325" i="71" s="1"/>
  <c r="L91" i="71"/>
  <c r="M91" i="71" s="1"/>
  <c r="L164" i="71"/>
  <c r="M164" i="71" s="1"/>
  <c r="L193" i="71"/>
  <c r="M193" i="71" s="1"/>
  <c r="L229" i="71"/>
  <c r="L7" i="71"/>
  <c r="M7" i="71" s="1"/>
  <c r="L79" i="71"/>
  <c r="M79" i="71" s="1"/>
  <c r="L130" i="71"/>
  <c r="L217" i="71"/>
  <c r="M217" i="71" s="1"/>
  <c r="M229" i="71"/>
  <c r="M130" i="71"/>
  <c r="M89" i="71"/>
  <c r="M95" i="71"/>
  <c r="M131" i="71"/>
  <c r="M103" i="71"/>
  <c r="L31" i="71"/>
  <c r="M31" i="71" s="1"/>
  <c r="L87" i="71"/>
  <c r="L97" i="71"/>
  <c r="M97" i="71" s="1"/>
  <c r="L114" i="71"/>
  <c r="M114" i="71" s="1"/>
  <c r="L132" i="71"/>
  <c r="M132" i="71" s="1"/>
  <c r="L142" i="71"/>
  <c r="M142" i="71" s="1"/>
  <c r="L162" i="71"/>
  <c r="M162" i="71" s="1"/>
  <c r="L228" i="71"/>
  <c r="M228" i="71" s="1"/>
  <c r="L269" i="71"/>
  <c r="M269" i="71" s="1"/>
  <c r="L28" i="71"/>
  <c r="M28" i="71" s="1"/>
  <c r="M94" i="71"/>
  <c r="L121" i="71"/>
  <c r="M121" i="71" s="1"/>
  <c r="L145" i="71"/>
  <c r="M145" i="71" s="1"/>
  <c r="L165" i="71"/>
  <c r="M165" i="71" s="1"/>
  <c r="L194" i="71"/>
  <c r="M194" i="71" s="1"/>
  <c r="L207" i="71"/>
  <c r="M207" i="71" s="1"/>
  <c r="I110" i="80"/>
  <c r="F109" i="81" s="1"/>
  <c r="I109" i="81" s="1"/>
  <c r="E163" i="80"/>
  <c r="D162" i="81" s="1"/>
  <c r="G162" i="81" s="1"/>
  <c r="I98" i="80"/>
  <c r="F97" i="81" s="1"/>
  <c r="I97" i="81" s="1"/>
  <c r="G163" i="80"/>
  <c r="E162" i="81" s="1"/>
  <c r="H162" i="81" s="1"/>
  <c r="I97" i="80"/>
  <c r="F96" i="81" s="1"/>
  <c r="I96" i="81" s="1"/>
  <c r="E21" i="67"/>
  <c r="E42" i="67"/>
  <c r="E36" i="67"/>
  <c r="E37" i="67"/>
  <c r="E40" i="67"/>
  <c r="E41" i="67"/>
  <c r="E54" i="67"/>
  <c r="E47" i="67"/>
  <c r="E26" i="67"/>
  <c r="E38" i="67"/>
  <c r="E46" i="67"/>
  <c r="E50" i="67"/>
  <c r="G105" i="68"/>
  <c r="E17" i="67"/>
  <c r="E25" i="67"/>
  <c r="E33" i="67"/>
  <c r="M292" i="71"/>
  <c r="M315" i="71"/>
  <c r="M348" i="71"/>
  <c r="M350" i="71"/>
  <c r="M174" i="71"/>
  <c r="M188" i="71"/>
  <c r="M206" i="71"/>
  <c r="M96" i="71"/>
  <c r="G109" i="68"/>
  <c r="G101" i="68"/>
  <c r="E45" i="67"/>
  <c r="E9" i="71"/>
  <c r="L8" i="71"/>
  <c r="M8" i="71" s="1"/>
  <c r="G65" i="68"/>
  <c r="E24" i="67"/>
  <c r="M342" i="71"/>
  <c r="F36" i="68"/>
  <c r="AA62" i="68"/>
  <c r="E27" i="67" s="1"/>
  <c r="G88" i="68"/>
  <c r="E39" i="67"/>
  <c r="G111" i="68"/>
  <c r="E53" i="67"/>
  <c r="M208" i="71"/>
  <c r="M338" i="71"/>
  <c r="AA18" i="68"/>
  <c r="M87" i="71" l="1"/>
  <c r="E165" i="80"/>
  <c r="D164" i="81" s="1"/>
  <c r="G164" i="81" s="1"/>
  <c r="G110" i="80"/>
  <c r="E109" i="81" s="1"/>
  <c r="H109" i="81" s="1"/>
  <c r="I84" i="80"/>
  <c r="F83" i="81" s="1"/>
  <c r="I83" i="81" s="1"/>
  <c r="E164" i="80"/>
  <c r="D163" i="81" s="1"/>
  <c r="G163" i="81" s="1"/>
  <c r="G164" i="80"/>
  <c r="E163" i="81" s="1"/>
  <c r="H163" i="81" s="1"/>
  <c r="G108" i="80"/>
  <c r="E107" i="81" s="1"/>
  <c r="H107" i="81" s="1"/>
  <c r="I108" i="80"/>
  <c r="F107" i="81" s="1"/>
  <c r="I107" i="81" s="1"/>
  <c r="I111" i="80"/>
  <c r="F110" i="81" s="1"/>
  <c r="I110" i="81" s="1"/>
  <c r="I100" i="80"/>
  <c r="F99" i="81" s="1"/>
  <c r="I99" i="81" s="1"/>
  <c r="E132" i="80"/>
  <c r="E102" i="80"/>
  <c r="D101" i="81" s="1"/>
  <c r="G101" i="81" s="1"/>
  <c r="I94" i="80"/>
  <c r="F93" i="81" s="1"/>
  <c r="I93" i="81" s="1"/>
  <c r="M81" i="80"/>
  <c r="G83" i="80"/>
  <c r="E82" i="81" s="1"/>
  <c r="H82" i="81" s="1"/>
  <c r="I164" i="80"/>
  <c r="F163" i="81" s="1"/>
  <c r="I163" i="81" s="1"/>
  <c r="I83" i="80"/>
  <c r="F82" i="81" s="1"/>
  <c r="I82" i="81" s="1"/>
  <c r="G165" i="80"/>
  <c r="E164" i="81" s="1"/>
  <c r="H164" i="81" s="1"/>
  <c r="I163" i="80"/>
  <c r="F162" i="81" s="1"/>
  <c r="I162" i="81" s="1"/>
  <c r="E62" i="68"/>
  <c r="AD21" i="68"/>
  <c r="E6" i="67"/>
  <c r="E28" i="67"/>
  <c r="L9" i="71"/>
  <c r="M9" i="71" s="1"/>
  <c r="E10" i="71"/>
  <c r="E18" i="68"/>
  <c r="I165" i="80"/>
  <c r="F164" i="81" s="1"/>
  <c r="I164" i="81" s="1"/>
  <c r="E89" i="80" l="1"/>
  <c r="D88" i="81" s="1"/>
  <c r="G88" i="81" s="1"/>
  <c r="E108" i="80"/>
  <c r="D107" i="81" s="1"/>
  <c r="G107" i="81" s="1"/>
  <c r="F132" i="80"/>
  <c r="D131" i="81"/>
  <c r="G131" i="81" s="1"/>
  <c r="G111" i="80"/>
  <c r="E110" i="81" s="1"/>
  <c r="H110" i="81" s="1"/>
  <c r="I95" i="80"/>
  <c r="F94" i="81" s="1"/>
  <c r="I94" i="81" s="1"/>
  <c r="E107" i="80"/>
  <c r="D106" i="81" s="1"/>
  <c r="G106" i="81" s="1"/>
  <c r="G84" i="80"/>
  <c r="E83" i="81" s="1"/>
  <c r="H83" i="81" s="1"/>
  <c r="G109" i="80"/>
  <c r="E108" i="81" s="1"/>
  <c r="H108" i="81" s="1"/>
  <c r="I96" i="80"/>
  <c r="F95" i="81" s="1"/>
  <c r="I95" i="81" s="1"/>
  <c r="I93" i="80"/>
  <c r="F92" i="81" s="1"/>
  <c r="I92" i="81" s="1"/>
  <c r="G91" i="80"/>
  <c r="E90" i="81" s="1"/>
  <c r="H90" i="81" s="1"/>
  <c r="G90" i="80"/>
  <c r="E89" i="81" s="1"/>
  <c r="H89" i="81" s="1"/>
  <c r="G89" i="80"/>
  <c r="E88" i="81" s="1"/>
  <c r="H88" i="81" s="1"/>
  <c r="E84" i="80"/>
  <c r="I113" i="80"/>
  <c r="F112" i="81" s="1"/>
  <c r="I112" i="81" s="1"/>
  <c r="I89" i="80"/>
  <c r="F88" i="81" s="1"/>
  <c r="I88" i="81" s="1"/>
  <c r="I115" i="80"/>
  <c r="F114" i="81" s="1"/>
  <c r="I114" i="81" s="1"/>
  <c r="M82" i="80"/>
  <c r="G100" i="80"/>
  <c r="E99" i="81" s="1"/>
  <c r="H99" i="81" s="1"/>
  <c r="G104" i="80"/>
  <c r="E103" i="81" s="1"/>
  <c r="H103" i="81" s="1"/>
  <c r="G92" i="80"/>
  <c r="E91" i="81" s="1"/>
  <c r="H91" i="81" s="1"/>
  <c r="G107" i="80"/>
  <c r="E106" i="81" s="1"/>
  <c r="H106" i="81" s="1"/>
  <c r="I99" i="80"/>
  <c r="F98" i="81" s="1"/>
  <c r="I98" i="81" s="1"/>
  <c r="I116" i="80"/>
  <c r="F115" i="81" s="1"/>
  <c r="I115" i="81" s="1"/>
  <c r="G113" i="80"/>
  <c r="E112" i="81" s="1"/>
  <c r="H112" i="81" s="1"/>
  <c r="I92" i="80"/>
  <c r="F91" i="81" s="1"/>
  <c r="I91" i="81" s="1"/>
  <c r="G99" i="80"/>
  <c r="E98" i="81" s="1"/>
  <c r="H98" i="81" s="1"/>
  <c r="I91" i="80"/>
  <c r="F90" i="81" s="1"/>
  <c r="I90" i="81" s="1"/>
  <c r="E29" i="67"/>
  <c r="AD22" i="68"/>
  <c r="AA21" i="68"/>
  <c r="E4" i="67" s="1"/>
  <c r="E11" i="71"/>
  <c r="L10" i="71"/>
  <c r="M10" i="71" s="1"/>
  <c r="E7" i="67"/>
  <c r="K108" i="80" l="1"/>
  <c r="E100" i="80"/>
  <c r="D99" i="81" s="1"/>
  <c r="G99" i="81" s="1"/>
  <c r="E110" i="80"/>
  <c r="D109" i="81" s="1"/>
  <c r="G109" i="81" s="1"/>
  <c r="E104" i="80"/>
  <c r="D103" i="81" s="1"/>
  <c r="G103" i="81" s="1"/>
  <c r="E111" i="80"/>
  <c r="D110" i="81" s="1"/>
  <c r="G110" i="81" s="1"/>
  <c r="M83" i="80"/>
  <c r="E83" i="80"/>
  <c r="D82" i="81" s="1"/>
  <c r="G82" i="81" s="1"/>
  <c r="E99" i="80"/>
  <c r="D98" i="81" s="1"/>
  <c r="G98" i="81" s="1"/>
  <c r="K84" i="80"/>
  <c r="D83" i="81"/>
  <c r="G83" i="81" s="1"/>
  <c r="E103" i="80"/>
  <c r="D102" i="81" s="1"/>
  <c r="G102" i="81" s="1"/>
  <c r="E101" i="80"/>
  <c r="D100" i="81" s="1"/>
  <c r="G100" i="81" s="1"/>
  <c r="G132" i="80"/>
  <c r="E131" i="81" s="1"/>
  <c r="H131" i="81" s="1"/>
  <c r="G102" i="80"/>
  <c r="E101" i="81" s="1"/>
  <c r="H101" i="81" s="1"/>
  <c r="G105" i="80"/>
  <c r="E104" i="81" s="1"/>
  <c r="H104" i="81" s="1"/>
  <c r="G115" i="80"/>
  <c r="E114" i="81" s="1"/>
  <c r="H114" i="81" s="1"/>
  <c r="G106" i="80"/>
  <c r="E105" i="81" s="1"/>
  <c r="H105" i="81" s="1"/>
  <c r="G101" i="80"/>
  <c r="E100" i="81" s="1"/>
  <c r="H100" i="81" s="1"/>
  <c r="G116" i="80"/>
  <c r="E115" i="81" s="1"/>
  <c r="H115" i="81" s="1"/>
  <c r="I109" i="80"/>
  <c r="F108" i="81" s="1"/>
  <c r="I108" i="81" s="1"/>
  <c r="E105" i="80"/>
  <c r="D104" i="81" s="1"/>
  <c r="G104" i="81" s="1"/>
  <c r="K89" i="80"/>
  <c r="F21" i="68"/>
  <c r="E8" i="67"/>
  <c r="AA22" i="68"/>
  <c r="E5" i="67" s="1"/>
  <c r="L11" i="71"/>
  <c r="M11" i="71" s="1"/>
  <c r="E12" i="71"/>
  <c r="L12" i="71" s="1"/>
  <c r="K100" i="80" l="1"/>
  <c r="K110" i="80"/>
  <c r="K99" i="80"/>
  <c r="K83" i="80"/>
  <c r="K111" i="80"/>
  <c r="E109" i="80"/>
  <c r="D108" i="81" s="1"/>
  <c r="G108" i="81" s="1"/>
  <c r="M84" i="80"/>
  <c r="E113" i="80"/>
  <c r="D112" i="81" s="1"/>
  <c r="G112" i="81" s="1"/>
  <c r="E115" i="80"/>
  <c r="D114" i="81" s="1"/>
  <c r="G114" i="81" s="1"/>
  <c r="E140" i="80"/>
  <c r="D139" i="81" s="1"/>
  <c r="G139" i="81" s="1"/>
  <c r="G79" i="80"/>
  <c r="E78" i="81" s="1"/>
  <c r="H78" i="81" s="1"/>
  <c r="G134" i="80"/>
  <c r="I140" i="80"/>
  <c r="G93" i="80"/>
  <c r="E92" i="81" s="1"/>
  <c r="H92" i="81" s="1"/>
  <c r="I118" i="80"/>
  <c r="F117" i="81" s="1"/>
  <c r="I117" i="81" s="1"/>
  <c r="I79" i="80"/>
  <c r="F78" i="81" s="1"/>
  <c r="I78" i="81" s="1"/>
  <c r="I134" i="80"/>
  <c r="H132" i="80"/>
  <c r="I90" i="80"/>
  <c r="F89" i="81" s="1"/>
  <c r="I89" i="81" s="1"/>
  <c r="I104" i="80"/>
  <c r="E106" i="80"/>
  <c r="D105" i="81" s="1"/>
  <c r="G105" i="81" s="1"/>
  <c r="G140" i="80"/>
  <c r="E139" i="81" s="1"/>
  <c r="H139" i="81" s="1"/>
  <c r="M12" i="71"/>
  <c r="E9" i="67"/>
  <c r="F22" i="68"/>
  <c r="F140" i="80" l="1"/>
  <c r="K115" i="80"/>
  <c r="K109" i="80"/>
  <c r="K113" i="80"/>
  <c r="G103" i="80"/>
  <c r="E102" i="81" s="1"/>
  <c r="H102" i="81" s="1"/>
  <c r="E116" i="80"/>
  <c r="D115" i="81" s="1"/>
  <c r="G115" i="81" s="1"/>
  <c r="I101" i="80"/>
  <c r="K101" i="80" s="1"/>
  <c r="E79" i="80"/>
  <c r="D78" i="81" s="1"/>
  <c r="G78" i="81" s="1"/>
  <c r="I105" i="80"/>
  <c r="K105" i="80" s="1"/>
  <c r="E90" i="80"/>
  <c r="K90" i="80" s="1"/>
  <c r="J140" i="80"/>
  <c r="F139" i="81"/>
  <c r="I139" i="81" s="1"/>
  <c r="K104" i="80"/>
  <c r="F103" i="81"/>
  <c r="I103" i="81" s="1"/>
  <c r="J134" i="80"/>
  <c r="F133" i="81"/>
  <c r="I133" i="81" s="1"/>
  <c r="H134" i="80"/>
  <c r="E133" i="81"/>
  <c r="H133" i="81" s="1"/>
  <c r="I132" i="80"/>
  <c r="F131" i="81" s="1"/>
  <c r="I131" i="81" s="1"/>
  <c r="I102" i="80"/>
  <c r="G87" i="80"/>
  <c r="E86" i="81" s="1"/>
  <c r="H86" i="81" s="1"/>
  <c r="G114" i="80"/>
  <c r="E113" i="81" s="1"/>
  <c r="H113" i="81" s="1"/>
  <c r="G118" i="80"/>
  <c r="E117" i="81" s="1"/>
  <c r="H117" i="81" s="1"/>
  <c r="I87" i="80"/>
  <c r="F86" i="81" s="1"/>
  <c r="I86" i="81" s="1"/>
  <c r="G88" i="80"/>
  <c r="E87" i="81" s="1"/>
  <c r="H87" i="81" s="1"/>
  <c r="I103" i="80"/>
  <c r="M85" i="80"/>
  <c r="I114" i="80"/>
  <c r="F113" i="81" s="1"/>
  <c r="I113" i="81" s="1"/>
  <c r="I88" i="80"/>
  <c r="F87" i="81" s="1"/>
  <c r="I87" i="81" s="1"/>
  <c r="I107" i="80"/>
  <c r="K140" i="80"/>
  <c r="H140" i="80"/>
  <c r="F100" i="81" l="1"/>
  <c r="I100" i="81" s="1"/>
  <c r="D89" i="81"/>
  <c r="G89" i="81" s="1"/>
  <c r="F104" i="81"/>
  <c r="I104" i="81" s="1"/>
  <c r="K79" i="80"/>
  <c r="K116" i="80"/>
  <c r="E88" i="80"/>
  <c r="D87" i="81" s="1"/>
  <c r="G87" i="81" s="1"/>
  <c r="E98" i="80"/>
  <c r="D97" i="81" s="1"/>
  <c r="G97" i="81" s="1"/>
  <c r="E97" i="80"/>
  <c r="D96" i="81" s="1"/>
  <c r="G96" i="81" s="1"/>
  <c r="K103" i="80"/>
  <c r="F102" i="81"/>
  <c r="I102" i="81" s="1"/>
  <c r="K102" i="80"/>
  <c r="F101" i="81"/>
  <c r="I101" i="81" s="1"/>
  <c r="K107" i="80"/>
  <c r="F106" i="81"/>
  <c r="I106" i="81" s="1"/>
  <c r="L140" i="80"/>
  <c r="I86" i="80"/>
  <c r="F85" i="81" s="1"/>
  <c r="I85" i="81" s="1"/>
  <c r="J132" i="80"/>
  <c r="L132" i="80" s="1"/>
  <c r="K132" i="80"/>
  <c r="I106" i="80"/>
  <c r="M86" i="80"/>
  <c r="G86" i="80"/>
  <c r="E85" i="81" s="1"/>
  <c r="H85" i="81" s="1"/>
  <c r="G95" i="80"/>
  <c r="E94" i="81" s="1"/>
  <c r="H94" i="81" s="1"/>
  <c r="K88" i="80" l="1"/>
  <c r="E118" i="80"/>
  <c r="D117" i="81" s="1"/>
  <c r="G117" i="81" s="1"/>
  <c r="E114" i="80"/>
  <c r="D113" i="81" s="1"/>
  <c r="G113" i="81" s="1"/>
  <c r="E87" i="80"/>
  <c r="D86" i="81" s="1"/>
  <c r="G86" i="81" s="1"/>
  <c r="E134" i="80"/>
  <c r="D133" i="81" s="1"/>
  <c r="G133" i="81" s="1"/>
  <c r="K106" i="80"/>
  <c r="F105" i="81"/>
  <c r="I105" i="81" s="1"/>
  <c r="G117" i="80"/>
  <c r="E116" i="81" s="1"/>
  <c r="H116" i="81" s="1"/>
  <c r="M87" i="80"/>
  <c r="I117" i="80"/>
  <c r="F116" i="81" s="1"/>
  <c r="I116" i="81" s="1"/>
  <c r="I82" i="80"/>
  <c r="F81" i="81" s="1"/>
  <c r="I81" i="81" s="1"/>
  <c r="G82" i="80"/>
  <c r="E81" i="81" s="1"/>
  <c r="H81" i="81" s="1"/>
  <c r="I85" i="80"/>
  <c r="F84" i="81" s="1"/>
  <c r="I84" i="81" s="1"/>
  <c r="G85" i="80"/>
  <c r="E84" i="81" s="1"/>
  <c r="H84" i="81" s="1"/>
  <c r="I112" i="80"/>
  <c r="F111" i="81" s="1"/>
  <c r="I111" i="81" s="1"/>
  <c r="G94" i="80"/>
  <c r="E93" i="81" s="1"/>
  <c r="H93" i="81" s="1"/>
  <c r="E91" i="80" l="1"/>
  <c r="K118" i="80"/>
  <c r="K114" i="80"/>
  <c r="F134" i="80"/>
  <c r="L134" i="80" s="1"/>
  <c r="K87" i="80"/>
  <c r="K134" i="80"/>
  <c r="E86" i="80"/>
  <c r="K86" i="80" s="1"/>
  <c r="E82" i="80"/>
  <c r="K82" i="80" s="1"/>
  <c r="E117" i="80"/>
  <c r="D116" i="81" s="1"/>
  <c r="G116" i="81" s="1"/>
  <c r="M88" i="80"/>
  <c r="G96" i="80"/>
  <c r="E95" i="81" s="1"/>
  <c r="H95" i="81" s="1"/>
  <c r="G80" i="80"/>
  <c r="E79" i="81" s="1"/>
  <c r="H79" i="81" s="1"/>
  <c r="I80" i="80"/>
  <c r="F79" i="81" s="1"/>
  <c r="I79" i="81" s="1"/>
  <c r="G112" i="80"/>
  <c r="E111" i="81" s="1"/>
  <c r="H111" i="81" s="1"/>
  <c r="A3" i="67"/>
  <c r="D90" i="81" l="1"/>
  <c r="G90" i="81" s="1"/>
  <c r="K91" i="80"/>
  <c r="E92" i="80"/>
  <c r="D85" i="81"/>
  <c r="G85" i="81" s="1"/>
  <c r="K117" i="80"/>
  <c r="D81" i="81"/>
  <c r="G81" i="81" s="1"/>
  <c r="E85" i="80"/>
  <c r="D84" i="81" s="1"/>
  <c r="G84" i="81" s="1"/>
  <c r="G81" i="80"/>
  <c r="E80" i="81" s="1"/>
  <c r="H80" i="81" s="1"/>
  <c r="M89" i="80"/>
  <c r="I81" i="80"/>
  <c r="F80" i="81" s="1"/>
  <c r="I80" i="81" s="1"/>
  <c r="A12" i="67"/>
  <c r="D91" i="81" l="1"/>
  <c r="G91" i="81" s="1"/>
  <c r="K92" i="80"/>
  <c r="E93" i="80"/>
  <c r="K85" i="80"/>
  <c r="E80" i="80"/>
  <c r="D79" i="81" s="1"/>
  <c r="G79" i="81" s="1"/>
  <c r="E81" i="80"/>
  <c r="K81" i="80" s="1"/>
  <c r="E112" i="80"/>
  <c r="D111" i="81" s="1"/>
  <c r="G111" i="81" s="1"/>
  <c r="M90" i="80"/>
  <c r="A50" i="68"/>
  <c r="A20" i="67"/>
  <c r="E94" i="80" l="1"/>
  <c r="K93" i="80"/>
  <c r="D92" i="81"/>
  <c r="G92" i="81" s="1"/>
  <c r="K112" i="80"/>
  <c r="K80" i="80"/>
  <c r="D80" i="81"/>
  <c r="G80" i="81" s="1"/>
  <c r="G97" i="80"/>
  <c r="E96" i="81" s="1"/>
  <c r="H96" i="81" s="1"/>
  <c r="M91" i="80"/>
  <c r="A23" i="67"/>
  <c r="E96" i="80" l="1"/>
  <c r="E95" i="80"/>
  <c r="D93" i="81"/>
  <c r="G93" i="81" s="1"/>
  <c r="K94" i="80"/>
  <c r="K97" i="80"/>
  <c r="G98" i="80"/>
  <c r="E97" i="81" s="1"/>
  <c r="H97" i="81" s="1"/>
  <c r="M92" i="80"/>
  <c r="A94" i="68"/>
  <c r="A44" i="67" s="1"/>
  <c r="A32" i="67"/>
  <c r="D94" i="81" l="1"/>
  <c r="G94" i="81" s="1"/>
  <c r="K95" i="80"/>
  <c r="D95" i="81"/>
  <c r="G95" i="81" s="1"/>
  <c r="K96" i="80"/>
  <c r="K98" i="80"/>
  <c r="M93" i="80"/>
  <c r="M94" i="80" l="1"/>
  <c r="M95" i="80" l="1"/>
  <c r="M96" i="80" l="1"/>
  <c r="M97" i="80" l="1"/>
  <c r="M98" i="80" l="1"/>
  <c r="M99" i="80" l="1"/>
  <c r="M100" i="80" l="1"/>
  <c r="M101" i="80" l="1"/>
  <c r="M102" i="80" l="1"/>
  <c r="M132" i="80"/>
  <c r="M103" i="80" l="1"/>
  <c r="M104" i="80" l="1"/>
  <c r="M105" i="80" l="1"/>
  <c r="M106" i="80" l="1"/>
  <c r="M107" i="80" l="1"/>
  <c r="M108" i="80" l="1"/>
  <c r="M109" i="80" l="1"/>
  <c r="M110" i="80" l="1"/>
  <c r="M111" i="80" l="1"/>
  <c r="M112" i="80" l="1"/>
  <c r="M113" i="80" l="1"/>
  <c r="M163" i="80" l="1"/>
  <c r="M114" i="80" l="1"/>
  <c r="M115" i="80" l="1"/>
  <c r="M116" i="80" l="1"/>
  <c r="M164" i="80" l="1"/>
  <c r="M165" i="80" l="1"/>
  <c r="M117" i="80" l="1"/>
  <c r="M118" i="80" l="1"/>
  <c r="E40" i="80" l="1"/>
  <c r="M43" i="80"/>
  <c r="E47" i="80"/>
  <c r="E72" i="80"/>
  <c r="E53" i="80"/>
  <c r="E56" i="80"/>
  <c r="E32" i="80"/>
  <c r="E34" i="80"/>
  <c r="E38" i="80"/>
  <c r="E41" i="80"/>
  <c r="E44" i="80"/>
  <c r="E49" i="80"/>
  <c r="E70" i="80"/>
  <c r="E55" i="80"/>
  <c r="E57" i="80"/>
  <c r="E33" i="80"/>
  <c r="E35" i="80"/>
  <c r="E42" i="80"/>
  <c r="E45" i="80"/>
  <c r="E63" i="80"/>
  <c r="E54" i="80"/>
  <c r="E58" i="80"/>
  <c r="E39" i="80"/>
  <c r="E36" i="80"/>
  <c r="E43" i="80"/>
  <c r="E46" i="80"/>
  <c r="E68" i="80"/>
  <c r="E52" i="80"/>
  <c r="E59" i="80"/>
  <c r="E37" i="80"/>
  <c r="C32" i="80"/>
  <c r="A38" i="80"/>
  <c r="A37" i="81" s="1"/>
  <c r="A36" i="80"/>
  <c r="A35" i="81" s="1"/>
  <c r="A34" i="80"/>
  <c r="A33" i="81" s="1"/>
  <c r="A165" i="80"/>
  <c r="A164" i="81" s="1"/>
  <c r="B32" i="80"/>
  <c r="B31" i="81" s="1"/>
  <c r="B40" i="80"/>
  <c r="B39" i="81" s="1"/>
  <c r="B39" i="80"/>
  <c r="B38" i="81" s="1"/>
  <c r="B38" i="80"/>
  <c r="B37" i="81" s="1"/>
  <c r="B37" i="80"/>
  <c r="B36" i="81" s="1"/>
  <c r="B36" i="80"/>
  <c r="B35" i="81" s="1"/>
  <c r="B35" i="80"/>
  <c r="B34" i="81" s="1"/>
  <c r="B34" i="80"/>
  <c r="B33" i="81" s="1"/>
  <c r="B33" i="80"/>
  <c r="B32" i="81" s="1"/>
  <c r="A164" i="80"/>
  <c r="A163" i="81" s="1"/>
  <c r="B119" i="80"/>
  <c r="A39" i="80"/>
  <c r="A38" i="81" s="1"/>
  <c r="A35" i="80"/>
  <c r="A34" i="81" s="1"/>
  <c r="D32" i="80"/>
  <c r="C31" i="81" s="1"/>
  <c r="D40" i="80"/>
  <c r="C39" i="81" s="1"/>
  <c r="D39" i="80"/>
  <c r="C38" i="81" s="1"/>
  <c r="D38" i="80"/>
  <c r="C37" i="81" s="1"/>
  <c r="D37" i="80"/>
  <c r="C36" i="81" s="1"/>
  <c r="D36" i="80"/>
  <c r="C35" i="81" s="1"/>
  <c r="D35" i="80"/>
  <c r="C34" i="81" s="1"/>
  <c r="D34" i="80"/>
  <c r="C33" i="81" s="1"/>
  <c r="D33" i="80"/>
  <c r="C32" i="81" s="1"/>
  <c r="C147" i="80"/>
  <c r="A40" i="80"/>
  <c r="A39" i="81" s="1"/>
  <c r="A37" i="80"/>
  <c r="A36" i="81" s="1"/>
  <c r="A33" i="80"/>
  <c r="A32" i="81" s="1"/>
  <c r="A32" i="80"/>
  <c r="A31" i="81" s="1"/>
  <c r="A163" i="80"/>
  <c r="A162" i="81" s="1"/>
  <c r="M54" i="80" l="1"/>
  <c r="D36" i="81"/>
  <c r="G36" i="81" s="1"/>
  <c r="K37" i="80"/>
  <c r="K68" i="80"/>
  <c r="D67" i="81"/>
  <c r="G67" i="81" s="1"/>
  <c r="K39" i="80"/>
  <c r="D38" i="81"/>
  <c r="G38" i="81" s="1"/>
  <c r="M45" i="80"/>
  <c r="M57" i="80"/>
  <c r="K70" i="80"/>
  <c r="D69" i="81"/>
  <c r="G69" i="81" s="1"/>
  <c r="M49" i="80"/>
  <c r="D40" i="81"/>
  <c r="G40" i="81" s="1"/>
  <c r="K41" i="80"/>
  <c r="M34" i="80"/>
  <c r="K56" i="80"/>
  <c r="D55" i="81"/>
  <c r="G55" i="81" s="1"/>
  <c r="K47" i="80"/>
  <c r="D46" i="81"/>
  <c r="G46" i="81" s="1"/>
  <c r="M59" i="80"/>
  <c r="M72" i="80"/>
  <c r="K52" i="80"/>
  <c r="D51" i="81"/>
  <c r="G51" i="81" s="1"/>
  <c r="M46" i="80"/>
  <c r="K36" i="80"/>
  <c r="D35" i="81"/>
  <c r="G35" i="81" s="1"/>
  <c r="K54" i="80"/>
  <c r="D53" i="81"/>
  <c r="G53" i="81" s="1"/>
  <c r="M63" i="80"/>
  <c r="K42" i="80"/>
  <c r="D41" i="81"/>
  <c r="G41" i="81" s="1"/>
  <c r="K35" i="80"/>
  <c r="D34" i="81"/>
  <c r="G34" i="81" s="1"/>
  <c r="M33" i="80"/>
  <c r="K55" i="80"/>
  <c r="D54" i="81"/>
  <c r="G54" i="81" s="1"/>
  <c r="K44" i="80"/>
  <c r="D43" i="81"/>
  <c r="G43" i="81" s="1"/>
  <c r="M38" i="80"/>
  <c r="K32" i="80"/>
  <c r="D31" i="81"/>
  <c r="G31" i="81" s="1"/>
  <c r="M53" i="80"/>
  <c r="K40" i="80"/>
  <c r="D39" i="81"/>
  <c r="G39" i="81" s="1"/>
  <c r="E64" i="80"/>
  <c r="M35" i="80"/>
  <c r="M70" i="80"/>
  <c r="M37" i="80"/>
  <c r="M68" i="80"/>
  <c r="K43" i="80"/>
  <c r="D42" i="81"/>
  <c r="G42" i="81" s="1"/>
  <c r="M39" i="80"/>
  <c r="K45" i="80"/>
  <c r="D44" i="81"/>
  <c r="G44" i="81" s="1"/>
  <c r="D56" i="81"/>
  <c r="G56" i="81" s="1"/>
  <c r="K57" i="80"/>
  <c r="K49" i="80"/>
  <c r="D48" i="81"/>
  <c r="G48" i="81" s="1"/>
  <c r="M41" i="80"/>
  <c r="K34" i="80"/>
  <c r="D33" i="81"/>
  <c r="G33" i="81" s="1"/>
  <c r="M56" i="80"/>
  <c r="K72" i="80"/>
  <c r="D71" i="81"/>
  <c r="G71" i="81" s="1"/>
  <c r="M47" i="80"/>
  <c r="M58" i="80"/>
  <c r="K59" i="80"/>
  <c r="D58" i="81"/>
  <c r="G58" i="81" s="1"/>
  <c r="M52" i="80"/>
  <c r="K46" i="80"/>
  <c r="D45" i="81"/>
  <c r="G45" i="81" s="1"/>
  <c r="M36" i="80"/>
  <c r="K58" i="80"/>
  <c r="D57" i="81"/>
  <c r="G57" i="81" s="1"/>
  <c r="K63" i="80"/>
  <c r="D62" i="81"/>
  <c r="G62" i="81" s="1"/>
  <c r="M42" i="80"/>
  <c r="K33" i="80"/>
  <c r="D32" i="81"/>
  <c r="G32" i="81" s="1"/>
  <c r="M55" i="80"/>
  <c r="M44" i="80"/>
  <c r="K38" i="80"/>
  <c r="D37" i="81"/>
  <c r="G37" i="81" s="1"/>
  <c r="M32" i="80"/>
  <c r="D52" i="81"/>
  <c r="G52" i="81" s="1"/>
  <c r="K53" i="80"/>
  <c r="M40" i="80"/>
  <c r="C34" i="80"/>
  <c r="C165" i="80"/>
  <c r="J165" i="80" s="1"/>
  <c r="L165" i="80" s="1"/>
  <c r="C40" i="80"/>
  <c r="F32" i="80"/>
  <c r="J32" i="80"/>
  <c r="H32" i="80"/>
  <c r="C35" i="80"/>
  <c r="C164" i="80"/>
  <c r="J164" i="80" s="1"/>
  <c r="L164" i="80" s="1"/>
  <c r="C37" i="80"/>
  <c r="C38" i="80"/>
  <c r="K64" i="80" l="1"/>
  <c r="D63" i="81"/>
  <c r="G63" i="81" s="1"/>
  <c r="M64" i="80"/>
  <c r="B127" i="80"/>
  <c r="B126" i="81" s="1"/>
  <c r="A127" i="80"/>
  <c r="A126" i="81" s="1"/>
  <c r="B129" i="80"/>
  <c r="B128" i="81" s="1"/>
  <c r="D129" i="80"/>
  <c r="C128" i="81" s="1"/>
  <c r="D127" i="80"/>
  <c r="C126" i="81" s="1"/>
  <c r="A125" i="80"/>
  <c r="A124" i="81" s="1"/>
  <c r="A119" i="80"/>
  <c r="A118" i="81" s="1"/>
  <c r="J38" i="80"/>
  <c r="F38" i="80"/>
  <c r="H38" i="80"/>
  <c r="D121" i="80"/>
  <c r="C120" i="81" s="1"/>
  <c r="A128" i="80"/>
  <c r="A127" i="81" s="1"/>
  <c r="D126" i="80"/>
  <c r="C125" i="81" s="1"/>
  <c r="J34" i="80"/>
  <c r="F34" i="80"/>
  <c r="H34" i="80"/>
  <c r="C39" i="80"/>
  <c r="B125" i="80"/>
  <c r="B124" i="81" s="1"/>
  <c r="A129" i="80"/>
  <c r="A128" i="81" s="1"/>
  <c r="B126" i="80"/>
  <c r="B125" i="81" s="1"/>
  <c r="D120" i="80"/>
  <c r="C119" i="81" s="1"/>
  <c r="H37" i="80"/>
  <c r="J37" i="80"/>
  <c r="F37" i="80"/>
  <c r="J35" i="80"/>
  <c r="F35" i="80"/>
  <c r="H35" i="80"/>
  <c r="L32" i="80"/>
  <c r="C36" i="80"/>
  <c r="B121" i="80"/>
  <c r="B120" i="81" s="1"/>
  <c r="F40" i="80"/>
  <c r="J40" i="80"/>
  <c r="H40" i="80"/>
  <c r="D128" i="80"/>
  <c r="C127" i="81" s="1"/>
  <c r="A126" i="80"/>
  <c r="A125" i="81" s="1"/>
  <c r="B120" i="80"/>
  <c r="B119" i="81" s="1"/>
  <c r="C33" i="80"/>
  <c r="A121" i="80"/>
  <c r="A120" i="81" s="1"/>
  <c r="B128" i="80"/>
  <c r="B127" i="81" s="1"/>
  <c r="D125" i="80"/>
  <c r="C124" i="81" s="1"/>
  <c r="A120" i="80"/>
  <c r="A119" i="81" s="1"/>
  <c r="D119" i="80"/>
  <c r="C118" i="81" s="1"/>
  <c r="L40" i="80" l="1"/>
  <c r="L34" i="80"/>
  <c r="L37" i="80"/>
  <c r="L35" i="80"/>
  <c r="C122" i="80"/>
  <c r="H33" i="80"/>
  <c r="J33" i="80"/>
  <c r="F33" i="80"/>
  <c r="C120" i="80"/>
  <c r="C125" i="80"/>
  <c r="C129" i="80"/>
  <c r="H39" i="80"/>
  <c r="F39" i="80"/>
  <c r="J39" i="80"/>
  <c r="C127" i="80"/>
  <c r="C123" i="80"/>
  <c r="C119" i="80"/>
  <c r="C124" i="80"/>
  <c r="C128" i="80"/>
  <c r="C121" i="80"/>
  <c r="F36" i="80"/>
  <c r="J36" i="80"/>
  <c r="H36" i="80"/>
  <c r="L38" i="80"/>
  <c r="E127" i="80" l="1"/>
  <c r="F127" i="80" s="1"/>
  <c r="E126" i="80"/>
  <c r="E125" i="80"/>
  <c r="F125" i="80" s="1"/>
  <c r="H125" i="80"/>
  <c r="J125" i="80"/>
  <c r="L33" i="80"/>
  <c r="L39" i="80"/>
  <c r="C126" i="80"/>
  <c r="J127" i="80"/>
  <c r="H127" i="80"/>
  <c r="J129" i="80"/>
  <c r="H129" i="80"/>
  <c r="L36" i="80"/>
  <c r="J128" i="80"/>
  <c r="H128" i="80"/>
  <c r="J119" i="80"/>
  <c r="H119" i="80"/>
  <c r="K125" i="80" l="1"/>
  <c r="D124" i="81"/>
  <c r="G124" i="81" s="1"/>
  <c r="D125" i="81"/>
  <c r="G125" i="81" s="1"/>
  <c r="K126" i="80"/>
  <c r="D126" i="81"/>
  <c r="G126" i="81" s="1"/>
  <c r="K127" i="80"/>
  <c r="L127" i="80"/>
  <c r="L125" i="80"/>
  <c r="H126" i="80"/>
  <c r="J126" i="80"/>
  <c r="F126" i="80"/>
  <c r="L126" i="80" l="1"/>
  <c r="B122" i="80" l="1"/>
  <c r="B121" i="81" s="1"/>
  <c r="D124" i="80"/>
  <c r="C123" i="81" s="1"/>
  <c r="B124" i="80"/>
  <c r="B123" i="81" s="1"/>
  <c r="B123" i="80"/>
  <c r="B122" i="81" s="1"/>
  <c r="A123" i="80"/>
  <c r="A122" i="81" s="1"/>
  <c r="A124" i="80"/>
  <c r="A123" i="81" s="1"/>
  <c r="A122" i="80"/>
  <c r="A121" i="81" s="1"/>
  <c r="D123" i="80"/>
  <c r="C122" i="81" s="1"/>
  <c r="D122" i="80"/>
  <c r="C121" i="81" s="1"/>
  <c r="E62" i="80" l="1"/>
  <c r="E60" i="80"/>
  <c r="E61" i="80"/>
  <c r="C114" i="80"/>
  <c r="K61" i="80" l="1"/>
  <c r="D60" i="81"/>
  <c r="G60" i="81" s="1"/>
  <c r="M61" i="80"/>
  <c r="M62" i="80"/>
  <c r="M60" i="80"/>
  <c r="D59" i="81"/>
  <c r="G59" i="81" s="1"/>
  <c r="K60" i="80"/>
  <c r="K62" i="80"/>
  <c r="D61" i="81"/>
  <c r="G61" i="81" s="1"/>
  <c r="B115" i="80"/>
  <c r="B114" i="81" s="1"/>
  <c r="D114" i="80"/>
  <c r="C113" i="81" s="1"/>
  <c r="A115" i="80"/>
  <c r="A114" i="81" s="1"/>
  <c r="H114" i="80"/>
  <c r="J114" i="80"/>
  <c r="F114" i="80"/>
  <c r="B114" i="80"/>
  <c r="B113" i="81" s="1"/>
  <c r="A114" i="80"/>
  <c r="A113" i="81" s="1"/>
  <c r="D115" i="80"/>
  <c r="C114" i="81" s="1"/>
  <c r="L114" i="80" l="1"/>
  <c r="E121" i="80"/>
  <c r="D120" i="81" s="1"/>
  <c r="G120" i="81" s="1"/>
  <c r="D79" i="80"/>
  <c r="C78" i="81" s="1"/>
  <c r="B41" i="80"/>
  <c r="B40" i="81" s="1"/>
  <c r="B70" i="80"/>
  <c r="B69" i="81" s="1"/>
  <c r="B72" i="80"/>
  <c r="B71" i="81" s="1"/>
  <c r="I121" i="80" l="1"/>
  <c r="A73" i="80"/>
  <c r="A72" i="81" s="1"/>
  <c r="A16" i="80"/>
  <c r="A15" i="81" s="1"/>
  <c r="D50" i="80"/>
  <c r="C49" i="81" s="1"/>
  <c r="D48" i="80"/>
  <c r="C47" i="81" s="1"/>
  <c r="D45" i="80"/>
  <c r="C44" i="81" s="1"/>
  <c r="D43" i="80"/>
  <c r="C42" i="81" s="1"/>
  <c r="D58" i="80"/>
  <c r="C57" i="81" s="1"/>
  <c r="D55" i="80"/>
  <c r="C54" i="81" s="1"/>
  <c r="D65" i="80"/>
  <c r="C64" i="81" s="1"/>
  <c r="B67" i="80"/>
  <c r="B66" i="81" s="1"/>
  <c r="A86" i="80"/>
  <c r="A85" i="81" s="1"/>
  <c r="D82" i="80"/>
  <c r="C81" i="81" s="1"/>
  <c r="A109" i="80"/>
  <c r="A108" i="81" s="1"/>
  <c r="B105" i="80"/>
  <c r="B104" i="81" s="1"/>
  <c r="C116" i="80"/>
  <c r="E124" i="80"/>
  <c r="A10" i="80"/>
  <c r="A9" i="81" s="1"/>
  <c r="D70" i="80"/>
  <c r="C69" i="81" s="1"/>
  <c r="A15" i="80"/>
  <c r="A14" i="81" s="1"/>
  <c r="B12" i="80"/>
  <c r="B11" i="81" s="1"/>
  <c r="D10" i="80"/>
  <c r="C9" i="81" s="1"/>
  <c r="D72" i="80"/>
  <c r="C71" i="81" s="1"/>
  <c r="B71" i="80"/>
  <c r="B70" i="81" s="1"/>
  <c r="A70" i="80"/>
  <c r="A69" i="81" s="1"/>
  <c r="D15" i="80"/>
  <c r="C14" i="81" s="1"/>
  <c r="B14" i="80"/>
  <c r="B13" i="81" s="1"/>
  <c r="A13" i="80"/>
  <c r="A12" i="81" s="1"/>
  <c r="D11" i="80"/>
  <c r="C10" i="81" s="1"/>
  <c r="C11" i="80"/>
  <c r="D41" i="80"/>
  <c r="C40" i="81" s="1"/>
  <c r="D42" i="80"/>
  <c r="C41" i="81" s="1"/>
  <c r="B52" i="80"/>
  <c r="B51" i="81" s="1"/>
  <c r="B51" i="80"/>
  <c r="B50" i="81" s="1"/>
  <c r="B50" i="80"/>
  <c r="B49" i="81" s="1"/>
  <c r="B49" i="80"/>
  <c r="B48" i="81" s="1"/>
  <c r="B48" i="80"/>
  <c r="B47" i="81" s="1"/>
  <c r="B47" i="80"/>
  <c r="B46" i="81" s="1"/>
  <c r="B46" i="80"/>
  <c r="B45" i="81" s="1"/>
  <c r="B45" i="80"/>
  <c r="B44" i="81" s="1"/>
  <c r="B44" i="80"/>
  <c r="B43" i="81" s="1"/>
  <c r="B43" i="80"/>
  <c r="B42" i="81" s="1"/>
  <c r="B62" i="80"/>
  <c r="B61" i="81" s="1"/>
  <c r="B61" i="80"/>
  <c r="B60" i="81" s="1"/>
  <c r="B60" i="80"/>
  <c r="B59" i="81" s="1"/>
  <c r="B59" i="80"/>
  <c r="B58" i="81" s="1"/>
  <c r="B58" i="80"/>
  <c r="B57" i="81" s="1"/>
  <c r="B57" i="80"/>
  <c r="B56" i="81" s="1"/>
  <c r="B56" i="80"/>
  <c r="B55" i="81" s="1"/>
  <c r="B55" i="80"/>
  <c r="B54" i="81" s="1"/>
  <c r="B54" i="80"/>
  <c r="B53" i="81" s="1"/>
  <c r="B53" i="80"/>
  <c r="B52" i="81" s="1"/>
  <c r="B65" i="80"/>
  <c r="B64" i="81" s="1"/>
  <c r="B64" i="80"/>
  <c r="B63" i="81" s="1"/>
  <c r="B63" i="80"/>
  <c r="B62" i="81" s="1"/>
  <c r="A68" i="80"/>
  <c r="A67" i="81" s="1"/>
  <c r="A67" i="80"/>
  <c r="A66" i="81" s="1"/>
  <c r="A66" i="80"/>
  <c r="A65" i="81" s="1"/>
  <c r="A81" i="80"/>
  <c r="A80" i="81" s="1"/>
  <c r="B82" i="80"/>
  <c r="A99" i="80"/>
  <c r="A98" i="81" s="1"/>
  <c r="D97" i="80"/>
  <c r="C96" i="81" s="1"/>
  <c r="D95" i="80"/>
  <c r="C94" i="81" s="1"/>
  <c r="D93" i="80"/>
  <c r="C92" i="81" s="1"/>
  <c r="D91" i="80"/>
  <c r="C90" i="81" s="1"/>
  <c r="D90" i="80"/>
  <c r="C89" i="81" s="1"/>
  <c r="D103" i="80"/>
  <c r="C102" i="81" s="1"/>
  <c r="D102" i="80"/>
  <c r="C101" i="81" s="1"/>
  <c r="D101" i="80"/>
  <c r="C100" i="81" s="1"/>
  <c r="A107" i="80"/>
  <c r="A106" i="81" s="1"/>
  <c r="A106" i="80"/>
  <c r="A105" i="81" s="1"/>
  <c r="A105" i="80"/>
  <c r="A104" i="81" s="1"/>
  <c r="B113" i="80"/>
  <c r="B112" i="81" s="1"/>
  <c r="A110" i="80"/>
  <c r="A109" i="81" s="1"/>
  <c r="G124" i="80"/>
  <c r="E123" i="81" s="1"/>
  <c r="H123" i="81" s="1"/>
  <c r="I124" i="80"/>
  <c r="I122" i="80"/>
  <c r="B13" i="80"/>
  <c r="B12" i="81" s="1"/>
  <c r="B42" i="80"/>
  <c r="B41" i="81" s="1"/>
  <c r="D51" i="80"/>
  <c r="C50" i="81" s="1"/>
  <c r="D46" i="80"/>
  <c r="C45" i="81" s="1"/>
  <c r="D62" i="80"/>
  <c r="C61" i="81" s="1"/>
  <c r="D59" i="80"/>
  <c r="C58" i="81" s="1"/>
  <c r="D56" i="80"/>
  <c r="C55" i="81" s="1"/>
  <c r="D64" i="80"/>
  <c r="C63" i="81" s="1"/>
  <c r="B68" i="80"/>
  <c r="B67" i="81" s="1"/>
  <c r="A88" i="80"/>
  <c r="A87" i="81" s="1"/>
  <c r="A87" i="80"/>
  <c r="A86" i="81" s="1"/>
  <c r="A84" i="80"/>
  <c r="A83" i="81" s="1"/>
  <c r="B106" i="80"/>
  <c r="B105" i="81" s="1"/>
  <c r="D113" i="80"/>
  <c r="C112" i="81" s="1"/>
  <c r="B73" i="80"/>
  <c r="B72" i="81" s="1"/>
  <c r="B16" i="80"/>
  <c r="B15" i="81" s="1"/>
  <c r="D13" i="80"/>
  <c r="C12" i="81" s="1"/>
  <c r="A11" i="80"/>
  <c r="A10" i="81" s="1"/>
  <c r="A41" i="80"/>
  <c r="A40" i="81" s="1"/>
  <c r="A42" i="80"/>
  <c r="A41" i="81" s="1"/>
  <c r="C49" i="80"/>
  <c r="C47" i="80"/>
  <c r="C43" i="80"/>
  <c r="C59" i="80"/>
  <c r="C55" i="80"/>
  <c r="C65" i="80"/>
  <c r="C63" i="80"/>
  <c r="D67" i="80"/>
  <c r="C66" i="81" s="1"/>
  <c r="D66" i="80"/>
  <c r="C65" i="81" s="1"/>
  <c r="D81" i="80"/>
  <c r="C80" i="81" s="1"/>
  <c r="B89" i="80"/>
  <c r="B88" i="80"/>
  <c r="B87" i="81" s="1"/>
  <c r="B87" i="80"/>
  <c r="B86" i="81" s="1"/>
  <c r="B86" i="80"/>
  <c r="B85" i="81" s="1"/>
  <c r="B85" i="80"/>
  <c r="B84" i="81" s="1"/>
  <c r="B84" i="80"/>
  <c r="B83" i="81" s="1"/>
  <c r="D99" i="80"/>
  <c r="C98" i="81" s="1"/>
  <c r="D98" i="80"/>
  <c r="C97" i="81" s="1"/>
  <c r="D96" i="80"/>
  <c r="C95" i="81" s="1"/>
  <c r="D94" i="80"/>
  <c r="C93" i="81" s="1"/>
  <c r="D92" i="80"/>
  <c r="C91" i="81" s="1"/>
  <c r="A91" i="80"/>
  <c r="A90" i="81" s="1"/>
  <c r="A90" i="80"/>
  <c r="A89" i="81" s="1"/>
  <c r="A103" i="80"/>
  <c r="A102" i="81" s="1"/>
  <c r="A102" i="80"/>
  <c r="A101" i="81" s="1"/>
  <c r="D109" i="80"/>
  <c r="C108" i="81" s="1"/>
  <c r="D106" i="80"/>
  <c r="C105" i="81" s="1"/>
  <c r="D105" i="80"/>
  <c r="C104" i="81" s="1"/>
  <c r="B104" i="80"/>
  <c r="B103" i="81" s="1"/>
  <c r="A116" i="80"/>
  <c r="A115" i="81" s="1"/>
  <c r="D110" i="80"/>
  <c r="C109" i="81" s="1"/>
  <c r="B80" i="80"/>
  <c r="B79" i="81" s="1"/>
  <c r="G122" i="80"/>
  <c r="B10" i="80"/>
  <c r="B9" i="81" s="1"/>
  <c r="D71" i="80"/>
  <c r="C70" i="81" s="1"/>
  <c r="D14" i="80"/>
  <c r="C13" i="81" s="1"/>
  <c r="A12" i="80"/>
  <c r="A11" i="81" s="1"/>
  <c r="D52" i="80"/>
  <c r="C51" i="81" s="1"/>
  <c r="D49" i="80"/>
  <c r="C48" i="81" s="1"/>
  <c r="D47" i="80"/>
  <c r="C46" i="81" s="1"/>
  <c r="D44" i="80"/>
  <c r="C43" i="81" s="1"/>
  <c r="D61" i="80"/>
  <c r="C60" i="81" s="1"/>
  <c r="D60" i="80"/>
  <c r="C59" i="81" s="1"/>
  <c r="D57" i="80"/>
  <c r="C56" i="81" s="1"/>
  <c r="D54" i="80"/>
  <c r="C53" i="81" s="1"/>
  <c r="D53" i="80"/>
  <c r="C52" i="81" s="1"/>
  <c r="D63" i="80"/>
  <c r="C62" i="81" s="1"/>
  <c r="B66" i="80"/>
  <c r="B65" i="81" s="1"/>
  <c r="A89" i="80"/>
  <c r="A88" i="81" s="1"/>
  <c r="A85" i="80"/>
  <c r="A84" i="81" s="1"/>
  <c r="B99" i="80"/>
  <c r="B98" i="81" s="1"/>
  <c r="D107" i="80"/>
  <c r="C106" i="81" s="1"/>
  <c r="A104" i="80"/>
  <c r="A103" i="81" s="1"/>
  <c r="B110" i="80"/>
  <c r="B109" i="81" s="1"/>
  <c r="G123" i="80"/>
  <c r="F121" i="80"/>
  <c r="A72" i="80"/>
  <c r="A71" i="81" s="1"/>
  <c r="C13" i="80"/>
  <c r="C51" i="80"/>
  <c r="D73" i="80"/>
  <c r="C72" i="81" s="1"/>
  <c r="A71" i="80"/>
  <c r="A70" i="81" s="1"/>
  <c r="D16" i="80"/>
  <c r="C15" i="81" s="1"/>
  <c r="B15" i="80"/>
  <c r="B14" i="81" s="1"/>
  <c r="A14" i="80"/>
  <c r="A13" i="81" s="1"/>
  <c r="D12" i="80"/>
  <c r="C11" i="81" s="1"/>
  <c r="B11" i="80"/>
  <c r="B10" i="81" s="1"/>
  <c r="C71" i="80"/>
  <c r="C41" i="80"/>
  <c r="A52" i="80"/>
  <c r="A51" i="81" s="1"/>
  <c r="A51" i="80"/>
  <c r="A50" i="81" s="1"/>
  <c r="A50" i="80"/>
  <c r="A49" i="81" s="1"/>
  <c r="A49" i="80"/>
  <c r="A48" i="81" s="1"/>
  <c r="A48" i="80"/>
  <c r="A47" i="81" s="1"/>
  <c r="A47" i="80"/>
  <c r="A46" i="81" s="1"/>
  <c r="A46" i="80"/>
  <c r="A45" i="81" s="1"/>
  <c r="A45" i="80"/>
  <c r="A44" i="81" s="1"/>
  <c r="A44" i="80"/>
  <c r="A43" i="81" s="1"/>
  <c r="A43" i="80"/>
  <c r="A42" i="81" s="1"/>
  <c r="A62" i="80"/>
  <c r="A61" i="81" s="1"/>
  <c r="A61" i="80"/>
  <c r="A60" i="81" s="1"/>
  <c r="A60" i="80"/>
  <c r="A59" i="81" s="1"/>
  <c r="A59" i="80"/>
  <c r="A58" i="81" s="1"/>
  <c r="A58" i="80"/>
  <c r="A57" i="81" s="1"/>
  <c r="A57" i="80"/>
  <c r="A56" i="81" s="1"/>
  <c r="A56" i="80"/>
  <c r="A55" i="81" s="1"/>
  <c r="A55" i="80"/>
  <c r="A54" i="81" s="1"/>
  <c r="A54" i="80"/>
  <c r="A53" i="81" s="1"/>
  <c r="A53" i="80"/>
  <c r="A52" i="81" s="1"/>
  <c r="A65" i="80"/>
  <c r="A64" i="81" s="1"/>
  <c r="A64" i="80"/>
  <c r="A63" i="81" s="1"/>
  <c r="A63" i="80"/>
  <c r="A62" i="81" s="1"/>
  <c r="C67" i="80"/>
  <c r="C66" i="80"/>
  <c r="A79" i="80"/>
  <c r="A78" i="81" s="1"/>
  <c r="B81" i="80"/>
  <c r="D89" i="80"/>
  <c r="C88" i="81" s="1"/>
  <c r="D88" i="80"/>
  <c r="C87" i="81" s="1"/>
  <c r="D87" i="80"/>
  <c r="C86" i="81" s="1"/>
  <c r="D86" i="80"/>
  <c r="C85" i="81" s="1"/>
  <c r="D85" i="80"/>
  <c r="C84" i="81" s="1"/>
  <c r="D84" i="80"/>
  <c r="C83" i="81" s="1"/>
  <c r="D83" i="80"/>
  <c r="C82" i="81" s="1"/>
  <c r="A82" i="80"/>
  <c r="A81" i="81" s="1"/>
  <c r="B91" i="80"/>
  <c r="B90" i="81" s="1"/>
  <c r="B90" i="80"/>
  <c r="B89" i="81" s="1"/>
  <c r="B103" i="80"/>
  <c r="B102" i="81" s="1"/>
  <c r="B102" i="80"/>
  <c r="B101" i="81" s="1"/>
  <c r="A101" i="80"/>
  <c r="A100" i="81" s="1"/>
  <c r="D108" i="80"/>
  <c r="C107" i="81" s="1"/>
  <c r="D104" i="80"/>
  <c r="C103" i="81" s="1"/>
  <c r="A113" i="80"/>
  <c r="A112" i="81" s="1"/>
  <c r="B79" i="80"/>
  <c r="B78" i="81" s="1"/>
  <c r="F120" i="81" l="1"/>
  <c r="I120" i="81" s="1"/>
  <c r="J121" i="80"/>
  <c r="I123" i="80"/>
  <c r="F122" i="81" s="1"/>
  <c r="I122" i="81" s="1"/>
  <c r="E123" i="80"/>
  <c r="E122" i="80"/>
  <c r="D121" i="81" s="1"/>
  <c r="G121" i="81" s="1"/>
  <c r="H123" i="80"/>
  <c r="E122" i="81"/>
  <c r="H122" i="81" s="1"/>
  <c r="H122" i="80"/>
  <c r="E121" i="81"/>
  <c r="H121" i="81" s="1"/>
  <c r="F124" i="80"/>
  <c r="D123" i="81"/>
  <c r="G123" i="81" s="1"/>
  <c r="J124" i="80"/>
  <c r="F123" i="81"/>
  <c r="I123" i="81" s="1"/>
  <c r="J122" i="80"/>
  <c r="F121" i="81"/>
  <c r="I121" i="81" s="1"/>
  <c r="C52" i="80"/>
  <c r="C50" i="80"/>
  <c r="D80" i="80"/>
  <c r="C79" i="81" s="1"/>
  <c r="H67" i="80"/>
  <c r="J67" i="80"/>
  <c r="H47" i="80"/>
  <c r="F47" i="80"/>
  <c r="J47" i="80"/>
  <c r="C61" i="80"/>
  <c r="C12" i="80"/>
  <c r="C64" i="80"/>
  <c r="C42" i="80"/>
  <c r="C14" i="80"/>
  <c r="C10" i="80"/>
  <c r="C72" i="80"/>
  <c r="C16" i="80"/>
  <c r="H41" i="80"/>
  <c r="J41" i="80"/>
  <c r="F41" i="80"/>
  <c r="J59" i="80"/>
  <c r="F59" i="80"/>
  <c r="H59" i="80"/>
  <c r="H11" i="80"/>
  <c r="J11" i="80"/>
  <c r="C60" i="80"/>
  <c r="C15" i="80"/>
  <c r="C62" i="80"/>
  <c r="C45" i="80"/>
  <c r="C57" i="80"/>
  <c r="H13" i="80"/>
  <c r="J13" i="80"/>
  <c r="H65" i="80"/>
  <c r="J65" i="80"/>
  <c r="J116" i="80"/>
  <c r="H116" i="80"/>
  <c r="F116" i="80"/>
  <c r="C56" i="80"/>
  <c r="C44" i="80"/>
  <c r="A80" i="80"/>
  <c r="A79" i="81" s="1"/>
  <c r="C70" i="80"/>
  <c r="C46" i="80"/>
  <c r="C54" i="80"/>
  <c r="C53" i="80"/>
  <c r="C48" i="80"/>
  <c r="C58" i="80"/>
  <c r="J66" i="80"/>
  <c r="H66" i="80"/>
  <c r="H71" i="80"/>
  <c r="J71" i="80"/>
  <c r="J51" i="80"/>
  <c r="H51" i="80"/>
  <c r="H63" i="80"/>
  <c r="F63" i="80"/>
  <c r="J63" i="80"/>
  <c r="H55" i="80"/>
  <c r="J55" i="80"/>
  <c r="F55" i="80"/>
  <c r="F43" i="80"/>
  <c r="H43" i="80"/>
  <c r="J43" i="80"/>
  <c r="H49" i="80"/>
  <c r="J49" i="80"/>
  <c r="F49" i="80"/>
  <c r="K124" i="80"/>
  <c r="H124" i="80"/>
  <c r="K123" i="80" l="1"/>
  <c r="G121" i="80"/>
  <c r="K122" i="80"/>
  <c r="J123" i="80"/>
  <c r="L124" i="80"/>
  <c r="D122" i="81"/>
  <c r="G122" i="81" s="1"/>
  <c r="F123" i="80"/>
  <c r="F122" i="80"/>
  <c r="L122" i="80" s="1"/>
  <c r="L49" i="80"/>
  <c r="L59" i="80"/>
  <c r="H45" i="80"/>
  <c r="J45" i="80"/>
  <c r="F45" i="80"/>
  <c r="J58" i="80"/>
  <c r="F58" i="80"/>
  <c r="H58" i="80"/>
  <c r="J48" i="80"/>
  <c r="H48" i="80"/>
  <c r="J54" i="80"/>
  <c r="F54" i="80"/>
  <c r="H54" i="80"/>
  <c r="J70" i="80"/>
  <c r="F70" i="80"/>
  <c r="H70" i="80"/>
  <c r="F44" i="80"/>
  <c r="J44" i="80"/>
  <c r="H44" i="80"/>
  <c r="J16" i="80"/>
  <c r="H16" i="80"/>
  <c r="L43" i="80"/>
  <c r="L116" i="80"/>
  <c r="F72" i="80"/>
  <c r="J72" i="80"/>
  <c r="H72" i="80"/>
  <c r="J14" i="80"/>
  <c r="H14" i="80"/>
  <c r="F64" i="80"/>
  <c r="J64" i="80"/>
  <c r="H64" i="80"/>
  <c r="H61" i="80"/>
  <c r="J61" i="80"/>
  <c r="F61" i="80"/>
  <c r="F52" i="80"/>
  <c r="J52" i="80"/>
  <c r="H52" i="80"/>
  <c r="H53" i="80"/>
  <c r="J53" i="80"/>
  <c r="F53" i="80"/>
  <c r="J46" i="80"/>
  <c r="F46" i="80"/>
  <c r="H46" i="80"/>
  <c r="F56" i="80"/>
  <c r="J56" i="80"/>
  <c r="H56" i="80"/>
  <c r="L47" i="80"/>
  <c r="H15" i="80"/>
  <c r="J15" i="80"/>
  <c r="H57" i="80"/>
  <c r="J57" i="80"/>
  <c r="F57" i="80"/>
  <c r="J62" i="80"/>
  <c r="F62" i="80"/>
  <c r="H62" i="80"/>
  <c r="F60" i="80"/>
  <c r="J60" i="80"/>
  <c r="H60" i="80"/>
  <c r="L41" i="80"/>
  <c r="J10" i="80"/>
  <c r="H10" i="80"/>
  <c r="J42" i="80"/>
  <c r="F42" i="80"/>
  <c r="H42" i="80"/>
  <c r="J12" i="80"/>
  <c r="H12" i="80"/>
  <c r="J50" i="80"/>
  <c r="H50" i="80"/>
  <c r="L55" i="80"/>
  <c r="L63" i="80"/>
  <c r="E120" i="81" l="1"/>
  <c r="H120" i="81" s="1"/>
  <c r="H121" i="80"/>
  <c r="L121" i="80" s="1"/>
  <c r="K121" i="80"/>
  <c r="L123" i="80"/>
  <c r="G120" i="80"/>
  <c r="E119" i="81" s="1"/>
  <c r="H119" i="81" s="1"/>
  <c r="I120" i="80"/>
  <c r="F119" i="81" s="1"/>
  <c r="I119" i="81" s="1"/>
  <c r="L42" i="80"/>
  <c r="L64" i="80"/>
  <c r="L54" i="80"/>
  <c r="L62" i="80"/>
  <c r="L56" i="80"/>
  <c r="L61" i="80"/>
  <c r="L60" i="80"/>
  <c r="L57" i="80"/>
  <c r="L53" i="80"/>
  <c r="L58" i="80"/>
  <c r="L52" i="80"/>
  <c r="L72" i="80"/>
  <c r="L70" i="80"/>
  <c r="L45" i="80"/>
  <c r="L46" i="80"/>
  <c r="L44" i="80"/>
  <c r="J120" i="80" l="1"/>
  <c r="H120" i="80"/>
  <c r="C68" i="80" l="1"/>
  <c r="F68" i="80" l="1"/>
  <c r="J68" i="80"/>
  <c r="H68" i="80"/>
  <c r="L68" i="80" l="1"/>
  <c r="C163" i="80" l="1"/>
  <c r="J163" i="80" s="1"/>
  <c r="J162" i="80" l="1"/>
  <c r="L162" i="80" s="1"/>
  <c r="L163" i="80"/>
  <c r="M69" i="80" l="1"/>
  <c r="E15" i="80"/>
  <c r="E14" i="80"/>
  <c r="E13" i="80"/>
  <c r="E12" i="80"/>
  <c r="E11" i="80"/>
  <c r="E10" i="80"/>
  <c r="E8" i="80" l="1"/>
  <c r="E50" i="80"/>
  <c r="E51" i="80"/>
  <c r="K11" i="80"/>
  <c r="D10" i="81"/>
  <c r="G10" i="81" s="1"/>
  <c r="F11" i="80"/>
  <c r="L11" i="80" s="1"/>
  <c r="K12" i="80"/>
  <c r="D11" i="81"/>
  <c r="G11" i="81" s="1"/>
  <c r="F12" i="80"/>
  <c r="L12" i="80" s="1"/>
  <c r="E16" i="80"/>
  <c r="E147" i="80"/>
  <c r="E66" i="80"/>
  <c r="K15" i="80"/>
  <c r="D14" i="81"/>
  <c r="G14" i="81" s="1"/>
  <c r="F15" i="80"/>
  <c r="L15" i="80" s="1"/>
  <c r="K13" i="80"/>
  <c r="D12" i="81"/>
  <c r="G12" i="81" s="1"/>
  <c r="F13" i="80"/>
  <c r="L13" i="80" s="1"/>
  <c r="E73" i="80"/>
  <c r="E67" i="80"/>
  <c r="E65" i="80"/>
  <c r="K10" i="80"/>
  <c r="D9" i="81"/>
  <c r="G9" i="81" s="1"/>
  <c r="F10" i="80"/>
  <c r="L10" i="80" s="1"/>
  <c r="K14" i="80"/>
  <c r="D13" i="81"/>
  <c r="G13" i="81" s="1"/>
  <c r="F14" i="80"/>
  <c r="L14" i="80" s="1"/>
  <c r="E71" i="80"/>
  <c r="E48" i="80"/>
  <c r="M73" i="80" l="1"/>
  <c r="M147" i="80"/>
  <c r="M51" i="80"/>
  <c r="M50" i="80"/>
  <c r="M13" i="80"/>
  <c r="E9" i="80"/>
  <c r="M15" i="80"/>
  <c r="M12" i="80"/>
  <c r="M67" i="80"/>
  <c r="M65" i="80"/>
  <c r="M66" i="80"/>
  <c r="D47" i="81"/>
  <c r="G47" i="81" s="1"/>
  <c r="K48" i="80"/>
  <c r="F48" i="80"/>
  <c r="L48" i="80" s="1"/>
  <c r="K71" i="80"/>
  <c r="D70" i="81"/>
  <c r="G70" i="81" s="1"/>
  <c r="F71" i="80"/>
  <c r="L71" i="80" s="1"/>
  <c r="D64" i="81"/>
  <c r="G64" i="81" s="1"/>
  <c r="K65" i="80"/>
  <c r="F65" i="80"/>
  <c r="L65" i="80" s="1"/>
  <c r="K73" i="80"/>
  <c r="D72" i="81"/>
  <c r="G72" i="81" s="1"/>
  <c r="K66" i="80"/>
  <c r="D65" i="81"/>
  <c r="G65" i="81" s="1"/>
  <c r="F66" i="80"/>
  <c r="L66" i="80" s="1"/>
  <c r="K8" i="80"/>
  <c r="D7" i="81"/>
  <c r="G7" i="81" s="1"/>
  <c r="M14" i="80"/>
  <c r="M11" i="80"/>
  <c r="K67" i="80"/>
  <c r="D66" i="81"/>
  <c r="G66" i="81" s="1"/>
  <c r="F67" i="80"/>
  <c r="L67" i="80" s="1"/>
  <c r="K16" i="80"/>
  <c r="D15" i="81"/>
  <c r="G15" i="81" s="1"/>
  <c r="F16" i="80"/>
  <c r="L16" i="80" s="1"/>
  <c r="K51" i="80"/>
  <c r="D50" i="81"/>
  <c r="G50" i="81" s="1"/>
  <c r="F51" i="80"/>
  <c r="L51" i="80" s="1"/>
  <c r="M71" i="80"/>
  <c r="M10" i="80"/>
  <c r="M48" i="80"/>
  <c r="D146" i="81"/>
  <c r="G146" i="81" s="1"/>
  <c r="F147" i="80"/>
  <c r="L147" i="80" s="1"/>
  <c r="M16" i="80"/>
  <c r="K50" i="80"/>
  <c r="D49" i="81"/>
  <c r="G49" i="81" s="1"/>
  <c r="F50" i="80"/>
  <c r="L50" i="80" s="1"/>
  <c r="M8" i="80"/>
  <c r="M9" i="80" l="1"/>
  <c r="K9" i="80"/>
  <c r="D8" i="81"/>
  <c r="G8" i="81" s="1"/>
  <c r="E119" i="80" l="1"/>
  <c r="D118" i="81" s="1"/>
  <c r="G118" i="81" s="1"/>
  <c r="E120" i="80"/>
  <c r="D119" i="81" s="1"/>
  <c r="G119" i="81" s="1"/>
  <c r="K119" i="80" l="1"/>
  <c r="F119" i="80"/>
  <c r="L119" i="80" s="1"/>
  <c r="C83" i="80"/>
  <c r="C84" i="80"/>
  <c r="F120" i="80"/>
  <c r="L120" i="80" s="1"/>
  <c r="K120" i="80"/>
  <c r="J84" i="80" l="1"/>
  <c r="H84" i="80"/>
  <c r="F84" i="80"/>
  <c r="H83" i="80"/>
  <c r="F83" i="80"/>
  <c r="J83" i="80"/>
  <c r="L83" i="80" l="1"/>
  <c r="L84" i="80"/>
  <c r="E129" i="80" l="1"/>
  <c r="D128" i="81" s="1"/>
  <c r="G128" i="81" s="1"/>
  <c r="E128" i="80"/>
  <c r="D127" i="81" s="1"/>
  <c r="G127" i="81" s="1"/>
  <c r="C89" i="80" l="1"/>
  <c r="H89" i="80" s="1"/>
  <c r="K129" i="80"/>
  <c r="F129" i="80"/>
  <c r="L129" i="80" s="1"/>
  <c r="C81" i="80"/>
  <c r="K128" i="80"/>
  <c r="F128" i="80"/>
  <c r="L128" i="80" s="1"/>
  <c r="J89" i="80" l="1"/>
  <c r="C85" i="80"/>
  <c r="J85" i="80" s="1"/>
  <c r="F89" i="80"/>
  <c r="C87" i="80"/>
  <c r="C86" i="80"/>
  <c r="C82" i="80"/>
  <c r="H81" i="80"/>
  <c r="J81" i="80"/>
  <c r="F81" i="80"/>
  <c r="H85" i="80" l="1"/>
  <c r="L89" i="80"/>
  <c r="F85" i="80"/>
  <c r="C90" i="80"/>
  <c r="H90" i="80" s="1"/>
  <c r="L81" i="80"/>
  <c r="H82" i="80"/>
  <c r="F82" i="80"/>
  <c r="J82" i="80"/>
  <c r="J87" i="80"/>
  <c r="H87" i="80"/>
  <c r="F87" i="80"/>
  <c r="C88" i="80"/>
  <c r="C100" i="80"/>
  <c r="H86" i="80"/>
  <c r="J86" i="80"/>
  <c r="F86" i="80"/>
  <c r="L85" i="80" l="1"/>
  <c r="J90" i="80"/>
  <c r="F90" i="80"/>
  <c r="C80" i="80"/>
  <c r="C102" i="80"/>
  <c r="C79" i="80"/>
  <c r="C110" i="80"/>
  <c r="C109" i="80"/>
  <c r="C103" i="80"/>
  <c r="C95" i="80"/>
  <c r="C97" i="80"/>
  <c r="C115" i="80"/>
  <c r="L86" i="80"/>
  <c r="L87" i="80"/>
  <c r="L82" i="80"/>
  <c r="C92" i="80"/>
  <c r="C106" i="80"/>
  <c r="C113" i="80"/>
  <c r="C91" i="80"/>
  <c r="C107" i="80"/>
  <c r="J100" i="80"/>
  <c r="H100" i="80"/>
  <c r="F100" i="80"/>
  <c r="C94" i="80"/>
  <c r="J88" i="80"/>
  <c r="H88" i="80"/>
  <c r="F88" i="80"/>
  <c r="L90" i="80" l="1"/>
  <c r="L100" i="80"/>
  <c r="C8" i="80"/>
  <c r="J107" i="80"/>
  <c r="H107" i="80"/>
  <c r="F107" i="80"/>
  <c r="J92" i="80"/>
  <c r="H92" i="80"/>
  <c r="F92" i="80"/>
  <c r="C96" i="80"/>
  <c r="C112" i="80"/>
  <c r="C73" i="80"/>
  <c r="C105" i="80"/>
  <c r="C104" i="80"/>
  <c r="H94" i="80"/>
  <c r="J94" i="80"/>
  <c r="F94" i="80"/>
  <c r="J91" i="80"/>
  <c r="H91" i="80"/>
  <c r="F91" i="80"/>
  <c r="H106" i="80"/>
  <c r="F106" i="80"/>
  <c r="J106" i="80"/>
  <c r="C101" i="80"/>
  <c r="C93" i="80"/>
  <c r="C9" i="80"/>
  <c r="C98" i="80"/>
  <c r="C111" i="80"/>
  <c r="J115" i="80"/>
  <c r="H115" i="80"/>
  <c r="F115" i="80"/>
  <c r="H95" i="80"/>
  <c r="J95" i="80"/>
  <c r="F95" i="80"/>
  <c r="F109" i="80"/>
  <c r="J109" i="80"/>
  <c r="H109" i="80"/>
  <c r="J79" i="80"/>
  <c r="H79" i="80"/>
  <c r="F79" i="80"/>
  <c r="J80" i="80"/>
  <c r="H80" i="80"/>
  <c r="F80" i="80"/>
  <c r="C108" i="80"/>
  <c r="F113" i="80"/>
  <c r="H113" i="80"/>
  <c r="J113" i="80"/>
  <c r="C99" i="80"/>
  <c r="H97" i="80"/>
  <c r="F97" i="80"/>
  <c r="J97" i="80"/>
  <c r="H103" i="80"/>
  <c r="F103" i="80"/>
  <c r="J103" i="80"/>
  <c r="H110" i="80"/>
  <c r="J110" i="80"/>
  <c r="F110" i="80"/>
  <c r="H102" i="80"/>
  <c r="F102" i="80"/>
  <c r="J102" i="80"/>
  <c r="L88" i="80"/>
  <c r="L110" i="80" l="1"/>
  <c r="L97" i="80"/>
  <c r="L106" i="80"/>
  <c r="L80" i="80"/>
  <c r="L115" i="80"/>
  <c r="L94" i="80"/>
  <c r="L107" i="80"/>
  <c r="L103" i="80"/>
  <c r="L109" i="80"/>
  <c r="J104" i="80"/>
  <c r="H104" i="80"/>
  <c r="F104" i="80"/>
  <c r="J108" i="80"/>
  <c r="H108" i="80"/>
  <c r="F108" i="80"/>
  <c r="L102" i="80"/>
  <c r="L79" i="80"/>
  <c r="H111" i="80"/>
  <c r="J111" i="80"/>
  <c r="F111" i="80"/>
  <c r="H9" i="80"/>
  <c r="J9" i="80"/>
  <c r="F9" i="80"/>
  <c r="J101" i="80"/>
  <c r="H101" i="80"/>
  <c r="F101" i="80"/>
  <c r="H73" i="80"/>
  <c r="H74" i="80" s="1"/>
  <c r="J73" i="80"/>
  <c r="J74" i="80" s="1"/>
  <c r="F73" i="80"/>
  <c r="J96" i="80"/>
  <c r="H96" i="80"/>
  <c r="F96" i="80"/>
  <c r="J8" i="80"/>
  <c r="F8" i="80"/>
  <c r="H8" i="80"/>
  <c r="C117" i="80"/>
  <c r="J99" i="80"/>
  <c r="H99" i="80"/>
  <c r="F99" i="80"/>
  <c r="H98" i="80"/>
  <c r="J98" i="80"/>
  <c r="F98" i="80"/>
  <c r="F93" i="80"/>
  <c r="H93" i="80"/>
  <c r="J93" i="80"/>
  <c r="H105" i="80"/>
  <c r="J105" i="80"/>
  <c r="F105" i="80"/>
  <c r="J112" i="80"/>
  <c r="H112" i="80"/>
  <c r="F112" i="80"/>
  <c r="L113" i="80"/>
  <c r="L95" i="80"/>
  <c r="L91" i="80"/>
  <c r="L92" i="80"/>
  <c r="J17" i="80" l="1"/>
  <c r="L105" i="80"/>
  <c r="L112" i="80"/>
  <c r="L99" i="80"/>
  <c r="L96" i="80"/>
  <c r="F117" i="80"/>
  <c r="H117" i="80"/>
  <c r="J117" i="80"/>
  <c r="C118" i="80"/>
  <c r="F17" i="80"/>
  <c r="L8" i="80"/>
  <c r="L101" i="80"/>
  <c r="L108" i="80"/>
  <c r="L98" i="80"/>
  <c r="H17" i="80"/>
  <c r="L9" i="80"/>
  <c r="L104" i="80"/>
  <c r="L73" i="80"/>
  <c r="F74" i="80"/>
  <c r="L93" i="80"/>
  <c r="L111" i="80"/>
  <c r="H118" i="80" l="1"/>
  <c r="H141" i="80" s="1"/>
  <c r="J118" i="80"/>
  <c r="J141" i="80" s="1"/>
  <c r="F118" i="80"/>
  <c r="L117" i="80"/>
  <c r="J166" i="80"/>
  <c r="F76" i="80"/>
  <c r="L74" i="80"/>
  <c r="L17" i="80"/>
  <c r="F19" i="80" s="1"/>
  <c r="L166" i="80" l="1"/>
  <c r="F165" i="81"/>
  <c r="I165" i="81" s="1"/>
  <c r="H154" i="80"/>
  <c r="H143" i="80"/>
  <c r="J143" i="80"/>
  <c r="J160" i="80"/>
  <c r="F26" i="80"/>
  <c r="J23" i="80"/>
  <c r="L23" i="80" s="1"/>
  <c r="L19" i="80"/>
  <c r="L118" i="80"/>
  <c r="F141" i="80"/>
  <c r="L160" i="80" l="1"/>
  <c r="L154" i="80"/>
  <c r="H155" i="80"/>
  <c r="L155" i="80" s="1"/>
  <c r="L141" i="80"/>
  <c r="F143" i="80"/>
  <c r="L143" i="80" s="1"/>
  <c r="F146" i="80"/>
  <c r="H157" i="80" l="1"/>
  <c r="L157" i="80"/>
  <c r="J172" i="80"/>
  <c r="L172" i="80" s="1"/>
  <c r="J174" i="80" s="1"/>
  <c r="L174" i="80" s="1"/>
  <c r="J173" i="80"/>
  <c r="L173" i="80" s="1"/>
  <c r="J175" i="80"/>
  <c r="L175" i="80" s="1"/>
  <c r="L146" i="80"/>
  <c r="F149" i="80"/>
  <c r="J171" i="80" l="1"/>
  <c r="L171" i="80" s="1"/>
  <c r="J170" i="80"/>
  <c r="L170" i="80" s="1"/>
  <c r="L149" i="80"/>
  <c r="F151" i="80"/>
  <c r="L151" i="80" s="1"/>
  <c r="J176" i="80" s="1"/>
  <c r="L176" i="80" s="1"/>
  <c r="J177" i="80" l="1"/>
  <c r="L177" i="80" s="1"/>
  <c r="J180" i="80"/>
  <c r="L180" i="80" s="1"/>
  <c r="J179" i="80"/>
  <c r="L179" i="80" s="1"/>
  <c r="J181" i="80"/>
  <c r="L181" i="80" s="1"/>
  <c r="J169" i="80"/>
  <c r="L169" i="80" l="1"/>
  <c r="J183" i="80"/>
  <c r="L183" i="80" s="1"/>
  <c r="J185" i="80" l="1"/>
  <c r="L185" i="80" s="1"/>
  <c r="O187" i="80" s="1"/>
  <c r="O188" i="80" s="1"/>
  <c r="P188" i="80" s="1"/>
  <c r="J187" i="80" l="1"/>
  <c r="L187" i="80" s="1"/>
  <c r="L189" i="80" s="1"/>
  <c r="J22" i="80" s="1"/>
  <c r="L22" i="80" s="1"/>
  <c r="J25" i="80" l="1"/>
  <c r="J26" i="80" s="1"/>
  <c r="L26" i="80" s="1"/>
  <c r="L190" i="80" s="1"/>
  <c r="L191" i="80" s="1"/>
  <c r="L25" i="80" l="1"/>
</calcChain>
</file>

<file path=xl/comments1.xml><?xml version="1.0" encoding="utf-8"?>
<comments xmlns="http://schemas.openxmlformats.org/spreadsheetml/2006/main">
  <authors>
    <author>.</author>
  </authors>
  <commentList>
    <comment ref="M17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사급재료비가</t>
        </r>
        <r>
          <rPr>
            <sz val="9"/>
            <color indexed="81"/>
            <rFont val="Tahoma"/>
            <family val="2"/>
          </rPr>
          <t xml:space="preserve"> 1000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사급재료비가</t>
        </r>
        <r>
          <rPr>
            <sz val="9"/>
            <color indexed="81"/>
            <rFont val="Tahoma"/>
            <family val="2"/>
          </rPr>
          <t xml:space="preserve"> 1000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</t>
        </r>
      </text>
    </comment>
    <comment ref="M26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사급재료비가</t>
        </r>
        <r>
          <rPr>
            <sz val="9"/>
            <color indexed="81"/>
            <rFont val="Tahoma"/>
            <family val="2"/>
          </rPr>
          <t xml:space="preserve"> 1000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</t>
        </r>
      </text>
    </comment>
  </commentList>
</comments>
</file>

<file path=xl/comments2.xml><?xml version="1.0" encoding="utf-8"?>
<comments xmlns="http://schemas.openxmlformats.org/spreadsheetml/2006/main">
  <authors>
    <author>.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철근 : 사급자재 대상품목 
 서부에 확인요함
</t>
        </r>
      </text>
    </comment>
  </commentList>
</comments>
</file>

<file path=xl/sharedStrings.xml><?xml version="1.0" encoding="utf-8"?>
<sst xmlns="http://schemas.openxmlformats.org/spreadsheetml/2006/main" count="2428" uniqueCount="1111">
  <si>
    <t>수  량</t>
  </si>
  <si>
    <t>재   료   비</t>
  </si>
  <si>
    <t>노   무   비</t>
  </si>
  <si>
    <t>단  가</t>
  </si>
  <si>
    <t>금  액</t>
  </si>
  <si>
    <t xml:space="preserve"> </t>
  </si>
  <si>
    <t>소      계</t>
  </si>
  <si>
    <t>식</t>
  </si>
  <si>
    <t>M</t>
  </si>
  <si>
    <t>단위</t>
    <phoneticPr fontId="6" type="noConversion"/>
  </si>
  <si>
    <t>M</t>
    <phoneticPr fontId="6" type="noConversion"/>
  </si>
  <si>
    <t>TON</t>
    <phoneticPr fontId="6" type="noConversion"/>
  </si>
  <si>
    <t>재  료  비</t>
  </si>
  <si>
    <t xml:space="preserve">노  무  비 </t>
  </si>
  <si>
    <t>경      비</t>
  </si>
  <si>
    <t>금   액</t>
  </si>
  <si>
    <t>단위</t>
  </si>
  <si>
    <t>개</t>
  </si>
  <si>
    <t>조</t>
  </si>
  <si>
    <t>PHC PILE 두부정리</t>
  </si>
  <si>
    <t>중급기술자</t>
  </si>
  <si>
    <t>㎥</t>
  </si>
  <si>
    <t>1. 사급재료비</t>
  </si>
  <si>
    <t>재 료 비</t>
  </si>
  <si>
    <t>노 무 비</t>
  </si>
  <si>
    <t>경    비</t>
  </si>
  <si>
    <t>보통인부</t>
  </si>
  <si>
    <t>HR</t>
  </si>
  <si>
    <t>비 고</t>
  </si>
  <si>
    <t>합    계</t>
  </si>
  <si>
    <t>HR</t>
    <phoneticPr fontId="6" type="noConversion"/>
  </si>
  <si>
    <t>TON</t>
  </si>
  <si>
    <t>식</t>
    <phoneticPr fontId="6" type="noConversion"/>
  </si>
  <si>
    <t>레미콘</t>
  </si>
  <si>
    <t>사급 자재단가</t>
    <phoneticPr fontId="6" type="noConversion"/>
  </si>
  <si>
    <t>No</t>
  </si>
  <si>
    <t>품     명</t>
  </si>
  <si>
    <t>규   격</t>
  </si>
  <si>
    <t>기타</t>
    <phoneticPr fontId="6" type="noConversion"/>
  </si>
  <si>
    <t>적용단가</t>
  </si>
  <si>
    <t>비   고</t>
  </si>
  <si>
    <t>물가자료</t>
    <phoneticPr fontId="6" type="noConversion"/>
  </si>
  <si>
    <t>page</t>
  </si>
  <si>
    <t>물자-전국, 현장도착도, 50TON이상, 물정-서울, 현장도착도, 25TON이상</t>
  </si>
  <si>
    <t>물자-KS D 3565, 물정-KS D 3565</t>
  </si>
  <si>
    <t>EA</t>
  </si>
  <si>
    <t>D800</t>
  </si>
  <si>
    <t>D900</t>
  </si>
  <si>
    <t>D1000</t>
  </si>
  <si>
    <t>D1100</t>
  </si>
  <si>
    <t>D1200</t>
  </si>
  <si>
    <t>PHC PILE(L=5M)</t>
  </si>
  <si>
    <t>D400*65</t>
  </si>
  <si>
    <t>PHC PILE(L=6M)</t>
  </si>
  <si>
    <t>PHC PILE(L=7M)</t>
  </si>
  <si>
    <t>PHC PILE(L=8M)</t>
  </si>
  <si>
    <t>PHC PILE(L=9M)</t>
  </si>
  <si>
    <t>PHC PILE(L=10M)</t>
  </si>
  <si>
    <t>PHC PILE(L=11M)</t>
  </si>
  <si>
    <t>PHC PILE(L=12M)</t>
  </si>
  <si>
    <t>PHC PILE(L=13M)</t>
  </si>
  <si>
    <t>PHC PILE(L=14M)</t>
  </si>
  <si>
    <t>PHC PILE(L=15M)</t>
  </si>
  <si>
    <t>D500*80</t>
  </si>
  <si>
    <t>맨홀 COVER</t>
  </si>
  <si>
    <t>시멘트</t>
  </si>
  <si>
    <t>합판</t>
  </si>
  <si>
    <t>매</t>
  </si>
  <si>
    <t>물자-PEM수도관, 10KG.CM2, 물정-융착식 수도관, KS M 3409</t>
  </si>
  <si>
    <t>물자-PEM수도관, 10KG.CM2, 물정-융착식 수도관, KS M 3410</t>
  </si>
  <si>
    <t>물자-PEM수도관, 10KG.CM2, 물정-융착식 수도관, KS M 3411</t>
  </si>
  <si>
    <t>물자-PEM수도관, 10KG.CM2, 물정-융착식 수도관, KS M 3412</t>
  </si>
  <si>
    <t>물자-PEM수도관, 10KG.CM2, 물정-융착식 수도관, KS M 3413</t>
  </si>
  <si>
    <t>물자-PEM수도관, 10KG.CM2, 물정-융착식 수도관, KS M 3414</t>
  </si>
  <si>
    <t>물자-PEM수도관, 10KG.CM2, 물정-융착식 수도관, KS M 3415</t>
  </si>
  <si>
    <t>물자-PEM수도관, 10KG.CM2, 물정-융착식 수도관, KS M 3416</t>
  </si>
  <si>
    <t>비트</t>
  </si>
  <si>
    <t>D 38MM</t>
  </si>
  <si>
    <t>로트</t>
  </si>
  <si>
    <t>샹크로트</t>
  </si>
  <si>
    <t>스리브</t>
  </si>
  <si>
    <t>구조용원형강관</t>
  </si>
  <si>
    <t>폭약</t>
  </si>
  <si>
    <t>KG</t>
  </si>
  <si>
    <t>뇌관</t>
  </si>
  <si>
    <t>그라인더날(커터날)</t>
  </si>
  <si>
    <t>4"</t>
  </si>
  <si>
    <t>습식자분</t>
  </si>
  <si>
    <t>7C</t>
  </si>
  <si>
    <t>L</t>
  </si>
  <si>
    <t>세척제</t>
  </si>
  <si>
    <t>자분분산제</t>
  </si>
  <si>
    <t>g</t>
  </si>
  <si>
    <t>청테이프</t>
  </si>
  <si>
    <t>소창(직물)</t>
  </si>
  <si>
    <t>건전지</t>
  </si>
  <si>
    <t>R14(CM 1.5V)</t>
  </si>
  <si>
    <t>마킹펜</t>
  </si>
  <si>
    <t>메탈용</t>
  </si>
  <si>
    <t>DOOR ROCK</t>
  </si>
  <si>
    <t>PIVOT HINGE</t>
  </si>
  <si>
    <t>CENTRALIZER(스페이스)</t>
  </si>
  <si>
    <t>지압판(PL-150x12)</t>
  </si>
  <si>
    <t>정착구(쇄기형)</t>
  </si>
  <si>
    <t>앵커핀</t>
  </si>
  <si>
    <t>SHOTCRETE</t>
  </si>
  <si>
    <t>급결제</t>
  </si>
  <si>
    <t>팽창제</t>
  </si>
  <si>
    <t>에어팩커</t>
  </si>
  <si>
    <t>장</t>
  </si>
  <si>
    <t>면장갑</t>
  </si>
  <si>
    <t>죽</t>
  </si>
  <si>
    <t>표석</t>
  </si>
  <si>
    <t>용접밴드</t>
  </si>
  <si>
    <t>D400</t>
  </si>
  <si>
    <t>D500</t>
  </si>
  <si>
    <t>파일캡</t>
  </si>
  <si>
    <t>특별인부</t>
    <phoneticPr fontId="6" type="noConversion"/>
  </si>
  <si>
    <t>플랜트전공</t>
  </si>
  <si>
    <t>보통인부</t>
    <phoneticPr fontId="6" type="noConversion"/>
  </si>
  <si>
    <t/>
  </si>
  <si>
    <t>공   종</t>
    <phoneticPr fontId="5" type="noConversion"/>
  </si>
  <si>
    <t>규   격</t>
    <phoneticPr fontId="5" type="noConversion"/>
  </si>
  <si>
    <t>수   량</t>
    <phoneticPr fontId="5" type="noConversion"/>
  </si>
  <si>
    <t>합   계</t>
    <phoneticPr fontId="5" type="noConversion"/>
  </si>
  <si>
    <t>비   고</t>
    <phoneticPr fontId="5" type="noConversion"/>
  </si>
  <si>
    <t>품셈-</t>
  </si>
  <si>
    <t>공     종     명</t>
  </si>
  <si>
    <t>규      격</t>
  </si>
  <si>
    <t>공사비계</t>
  </si>
  <si>
    <t>도급분 계</t>
  </si>
  <si>
    <t>합  계</t>
  </si>
  <si>
    <t>경         비</t>
  </si>
  <si>
    <t>규   격</t>
    <phoneticPr fontId="6" type="noConversion"/>
  </si>
  <si>
    <t>인</t>
  </si>
  <si>
    <t>HAMMER (D.T.H)</t>
    <phoneticPr fontId="40" type="noConversion"/>
  </si>
  <si>
    <t>드릴롯드</t>
    <phoneticPr fontId="40" type="noConversion"/>
  </si>
  <si>
    <t>Φ16, L=500MM</t>
    <phoneticPr fontId="40" type="noConversion"/>
  </si>
  <si>
    <t>KG</t>
    <phoneticPr fontId="6" type="noConversion"/>
  </si>
  <si>
    <t>L</t>
    <phoneticPr fontId="6" type="noConversion"/>
  </si>
  <si>
    <t>원</t>
    <phoneticPr fontId="6" type="noConversion"/>
  </si>
  <si>
    <t>부표-</t>
    <phoneticPr fontId="6" type="noConversion"/>
  </si>
  <si>
    <t>특별인부</t>
  </si>
  <si>
    <t>잡재료비</t>
  </si>
  <si>
    <t>EA</t>
    <phoneticPr fontId="6" type="noConversion"/>
  </si>
  <si>
    <t>중급기술자</t>
    <phoneticPr fontId="6" type="noConversion"/>
  </si>
  <si>
    <t>초급기술자</t>
  </si>
  <si>
    <t>본</t>
    <phoneticPr fontId="6" type="noConversion"/>
  </si>
  <si>
    <t>인</t>
    <phoneticPr fontId="6" type="noConversion"/>
  </si>
  <si>
    <t>잡재료비</t>
    <phoneticPr fontId="6" type="noConversion"/>
  </si>
  <si>
    <t>KG</t>
    <phoneticPr fontId="6" type="noConversion"/>
  </si>
  <si>
    <t>철선</t>
    <phoneticPr fontId="6" type="noConversion"/>
  </si>
  <si>
    <t>L</t>
    <phoneticPr fontId="6" type="noConversion"/>
  </si>
  <si>
    <t>비계공</t>
    <phoneticPr fontId="6" type="noConversion"/>
  </si>
  <si>
    <t>TON</t>
    <phoneticPr fontId="6" type="noConversion"/>
  </si>
  <si>
    <t>파일 직항타(L=15m이하)</t>
  </si>
  <si>
    <t>비계공</t>
  </si>
  <si>
    <t>무한궤도 크레인</t>
  </si>
  <si>
    <t>35TON</t>
  </si>
  <si>
    <t>유압파일해머</t>
  </si>
  <si>
    <t>5TON</t>
  </si>
  <si>
    <t>LEADER</t>
  </si>
  <si>
    <t>고정형, 24M</t>
  </si>
  <si>
    <t>지게차</t>
  </si>
  <si>
    <t>직접노무비의 17%</t>
  </si>
  <si>
    <t>그라인더날</t>
  </si>
  <si>
    <t>P.V.C</t>
  </si>
  <si>
    <t>철선</t>
  </si>
  <si>
    <t>#8</t>
  </si>
  <si>
    <t>할석공</t>
  </si>
  <si>
    <t>유압식 백호우</t>
  </si>
  <si>
    <t>회</t>
  </si>
  <si>
    <t>하차비</t>
  </si>
  <si>
    <t>현장내</t>
  </si>
  <si>
    <t>말뚝 재하시험</t>
  </si>
  <si>
    <t>직접노무비의 2%</t>
  </si>
  <si>
    <t>자분탐상시험</t>
  </si>
  <si>
    <t>2"</t>
  </si>
  <si>
    <t>R/L</t>
  </si>
  <si>
    <t>소창직</t>
  </si>
  <si>
    <t>CM</t>
  </si>
  <si>
    <t>기사</t>
  </si>
  <si>
    <t>비파괴시험공</t>
  </si>
  <si>
    <t>하차비</t>
    <phoneticPr fontId="6" type="noConversion"/>
  </si>
  <si>
    <t>잡 재료비</t>
    <phoneticPr fontId="6" type="noConversion"/>
  </si>
  <si>
    <t>회</t>
    <phoneticPr fontId="6" type="noConversion"/>
  </si>
  <si>
    <t>기계경비</t>
    <phoneticPr fontId="6" type="noConversion"/>
  </si>
  <si>
    <t>파일 직항타(L=15M이하)</t>
    <phoneticPr fontId="6" type="noConversion"/>
  </si>
  <si>
    <t>D 400, 단일본</t>
    <phoneticPr fontId="5" type="noConversion"/>
  </si>
  <si>
    <t>무한궤도 크레인</t>
    <phoneticPr fontId="6" type="noConversion"/>
  </si>
  <si>
    <t>35 TON</t>
    <phoneticPr fontId="6" type="noConversion"/>
  </si>
  <si>
    <t>유압파일해머</t>
    <phoneticPr fontId="6" type="noConversion"/>
  </si>
  <si>
    <t>5 TON</t>
    <phoneticPr fontId="6" type="noConversion"/>
  </si>
  <si>
    <t>LEADER</t>
    <phoneticPr fontId="6" type="noConversion"/>
  </si>
  <si>
    <t>고정형, 24M</t>
    <phoneticPr fontId="6" type="noConversion"/>
  </si>
  <si>
    <t>지게차</t>
    <phoneticPr fontId="6" type="noConversion"/>
  </si>
  <si>
    <t>5 TON</t>
    <phoneticPr fontId="5" type="noConversion"/>
  </si>
  <si>
    <t>직접노무비의 17%</t>
    <phoneticPr fontId="6" type="noConversion"/>
  </si>
  <si>
    <t>PHC PILE 두부정리</t>
    <phoneticPr fontId="6" type="noConversion"/>
  </si>
  <si>
    <t>D 400</t>
    <phoneticPr fontId="6" type="noConversion"/>
  </si>
  <si>
    <t>그라인더날</t>
    <phoneticPr fontId="6" type="noConversion"/>
  </si>
  <si>
    <t>4"</t>
    <phoneticPr fontId="6" type="noConversion"/>
  </si>
  <si>
    <t>파일캡</t>
    <phoneticPr fontId="6" type="noConversion"/>
  </si>
  <si>
    <t>P.V.C</t>
    <phoneticPr fontId="6" type="noConversion"/>
  </si>
  <si>
    <t># 8</t>
    <phoneticPr fontId="6" type="noConversion"/>
  </si>
  <si>
    <t>할석공</t>
    <phoneticPr fontId="6" type="noConversion"/>
  </si>
  <si>
    <t>유압식 백호우</t>
    <phoneticPr fontId="6" type="noConversion"/>
  </si>
  <si>
    <t>0.2 M3</t>
    <phoneticPr fontId="6" type="noConversion"/>
  </si>
  <si>
    <t>파일 하차비</t>
    <phoneticPr fontId="6" type="noConversion"/>
  </si>
  <si>
    <t>현장내</t>
    <phoneticPr fontId="6" type="noConversion"/>
  </si>
  <si>
    <t>말뚝 재하시험</t>
    <phoneticPr fontId="6" type="noConversion"/>
  </si>
  <si>
    <t>동적 D400</t>
    <phoneticPr fontId="6" type="noConversion"/>
  </si>
  <si>
    <t>초급기술자</t>
    <phoneticPr fontId="6" type="noConversion"/>
  </si>
  <si>
    <t>직접노무비의 2%</t>
    <phoneticPr fontId="6" type="noConversion"/>
  </si>
  <si>
    <t>자분탐상시험</t>
    <phoneticPr fontId="6" type="noConversion"/>
  </si>
  <si>
    <t>습식자분</t>
    <phoneticPr fontId="6" type="noConversion"/>
  </si>
  <si>
    <t>세 척 제</t>
    <phoneticPr fontId="6" type="noConversion"/>
  </si>
  <si>
    <t>G</t>
    <phoneticPr fontId="6" type="noConversion"/>
  </si>
  <si>
    <t>청테이프</t>
    <phoneticPr fontId="6" type="noConversion"/>
  </si>
  <si>
    <t>R/L</t>
    <phoneticPr fontId="6" type="noConversion"/>
  </si>
  <si>
    <t>소 창 직</t>
    <phoneticPr fontId="6" type="noConversion"/>
  </si>
  <si>
    <t>건 전 지</t>
    <phoneticPr fontId="6" type="noConversion"/>
  </si>
  <si>
    <t>CM</t>
    <phoneticPr fontId="6" type="noConversion"/>
  </si>
  <si>
    <t>마 킹 펜</t>
    <phoneticPr fontId="6" type="noConversion"/>
  </si>
  <si>
    <t>메탈용</t>
    <phoneticPr fontId="6" type="noConversion"/>
  </si>
  <si>
    <t>기    사</t>
    <phoneticPr fontId="6" type="noConversion"/>
  </si>
  <si>
    <t>비파괴시험공</t>
    <phoneticPr fontId="6" type="noConversion"/>
  </si>
  <si>
    <t>플랜트전공</t>
    <phoneticPr fontId="6" type="noConversion"/>
  </si>
  <si>
    <t>D 500</t>
    <phoneticPr fontId="6" type="noConversion"/>
  </si>
  <si>
    <t>g</t>
    <phoneticPr fontId="6" type="noConversion"/>
  </si>
  <si>
    <t>M3</t>
    <phoneticPr fontId="6" type="noConversion"/>
  </si>
  <si>
    <t>TON</t>
    <phoneticPr fontId="6" type="noConversion"/>
  </si>
  <si>
    <t>=</t>
    <phoneticPr fontId="35" type="noConversion"/>
  </si>
  <si>
    <t>=</t>
    <phoneticPr fontId="35" type="noConversion"/>
  </si>
  <si>
    <t xml:space="preserve"> :</t>
  </si>
  <si>
    <t>파일 직항타(단일본,15m이하) - D400</t>
    <phoneticPr fontId="35" type="noConversion"/>
  </si>
  <si>
    <t>가. 항타장비조합</t>
    <phoneticPr fontId="35" type="noConversion"/>
  </si>
  <si>
    <t xml:space="preserve"> - 건설표준품셈 2011' P461</t>
    <phoneticPr fontId="6" type="noConversion"/>
  </si>
  <si>
    <t>1. 무한궤도크레인 35TON : 1대</t>
    <phoneticPr fontId="6" type="noConversion"/>
  </si>
  <si>
    <t>(Tc )</t>
    <phoneticPr fontId="6" type="noConversion"/>
  </si>
  <si>
    <t>2. 유압파일해머 5TON : 1대</t>
    <phoneticPr fontId="6" type="noConversion"/>
  </si>
  <si>
    <t>3. LEADER (L=24M, 고정형) : 1대</t>
    <phoneticPr fontId="6" type="noConversion"/>
  </si>
  <si>
    <t>4. 지게차 (5TON) : 1대</t>
    <phoneticPr fontId="6" type="noConversion"/>
  </si>
  <si>
    <t>(0.3 Tc )</t>
    <phoneticPr fontId="6" type="noConversion"/>
  </si>
  <si>
    <t>나. 1본 항타작업능력</t>
    <phoneticPr fontId="6" type="noConversion"/>
  </si>
  <si>
    <t>Tc</t>
    <phoneticPr fontId="6" type="noConversion"/>
  </si>
  <si>
    <t>α × Ta</t>
    <phoneticPr fontId="6" type="noConversion"/>
  </si>
  <si>
    <t>Tc = PILE 1본당 시공시간 (MIN)</t>
    <phoneticPr fontId="6" type="noConversion"/>
  </si>
  <si>
    <t>Ta = PILE 규격에 따른 시공시간(MIN/본)</t>
    <phoneticPr fontId="6" type="noConversion"/>
  </si>
  <si>
    <t>MIN/본</t>
    <phoneticPr fontId="35" type="noConversion"/>
  </si>
  <si>
    <t xml:space="preserve"> - 건설표준품셈 2011' P460</t>
    <phoneticPr fontId="6" type="noConversion"/>
  </si>
  <si>
    <t>HR/본</t>
    <phoneticPr fontId="35" type="noConversion"/>
  </si>
  <si>
    <t xml:space="preserve"> - 건설표준품셈 2011' P459</t>
    <phoneticPr fontId="6" type="noConversion"/>
  </si>
  <si>
    <t>Tc</t>
    <phoneticPr fontId="6" type="noConversion"/>
  </si>
  <si>
    <t>다. 구성인원</t>
    <phoneticPr fontId="6" type="noConversion"/>
  </si>
  <si>
    <t xml:space="preserve"> - 건설표준품셈 2011' P462</t>
    <phoneticPr fontId="6" type="noConversion"/>
  </si>
  <si>
    <t>비  계  공</t>
    <phoneticPr fontId="6" type="noConversion"/>
  </si>
  <si>
    <t>보통 인부</t>
    <phoneticPr fontId="6" type="noConversion"/>
  </si>
  <si>
    <t>라. 잡 재료비</t>
    <phoneticPr fontId="6" type="noConversion"/>
  </si>
  <si>
    <t>가. 항타장비조합</t>
    <phoneticPr fontId="35" type="noConversion"/>
  </si>
  <si>
    <t>(Tc )</t>
    <phoneticPr fontId="6" type="noConversion"/>
  </si>
  <si>
    <t>1. 무한궤도크레인 35TON : 1대</t>
    <phoneticPr fontId="6" type="noConversion"/>
  </si>
  <si>
    <t>2. 유압파일해머 5TON : 1대</t>
    <phoneticPr fontId="6" type="noConversion"/>
  </si>
  <si>
    <t>3. LEADER (L=24M, 고정형) : 1대</t>
    <phoneticPr fontId="6" type="noConversion"/>
  </si>
  <si>
    <t>나. 1본 항타작업능력</t>
    <phoneticPr fontId="6" type="noConversion"/>
  </si>
  <si>
    <t>PHC PILE 두부정리 - D400</t>
    <phoneticPr fontId="35" type="noConversion"/>
  </si>
  <si>
    <t>가. 재 료 비</t>
    <phoneticPr fontId="6" type="noConversion"/>
  </si>
  <si>
    <t>나. 노 무 비</t>
    <phoneticPr fontId="6" type="noConversion"/>
  </si>
  <si>
    <t>할  석  공</t>
    <phoneticPr fontId="6" type="noConversion"/>
  </si>
  <si>
    <t>다. 경     비</t>
    <phoneticPr fontId="6" type="noConversion"/>
  </si>
  <si>
    <t>가. 적용기준</t>
    <phoneticPr fontId="6" type="noConversion"/>
  </si>
  <si>
    <t>파일 하차비</t>
    <phoneticPr fontId="6" type="noConversion"/>
  </si>
  <si>
    <t>(수송 및 부대작업요율 적용, '07.08.01 한국전력공사)</t>
    <phoneticPr fontId="35" type="noConversion"/>
  </si>
  <si>
    <t>가. 파일 하차비</t>
    <phoneticPr fontId="11" type="noConversion"/>
  </si>
  <si>
    <t>- 하  차  비 :</t>
    <phoneticPr fontId="11" type="noConversion"/>
  </si>
  <si>
    <t>원/TON</t>
    <phoneticPr fontId="11" type="noConversion"/>
  </si>
  <si>
    <t>- 하차비  할증(30%, 장척물 6.0M이상)  :</t>
    <phoneticPr fontId="11" type="noConversion"/>
  </si>
  <si>
    <t>말뚝 재하시험(동적 D400)</t>
    <phoneticPr fontId="35" type="noConversion"/>
  </si>
  <si>
    <t xml:space="preserve"> - 건설표준품셈 2011' P795</t>
    <phoneticPr fontId="6" type="noConversion"/>
  </si>
  <si>
    <t>Tt</t>
    <phoneticPr fontId="6" type="noConversion"/>
  </si>
  <si>
    <t>Tm + Ts + Ta</t>
    <phoneticPr fontId="6" type="noConversion"/>
  </si>
  <si>
    <t>Tm(장비이동 및 거치시간)  =</t>
    <phoneticPr fontId="6" type="noConversion"/>
  </si>
  <si>
    <t>MIN</t>
    <phoneticPr fontId="35" type="noConversion"/>
  </si>
  <si>
    <t>Ts(1회당 준비시간)  =</t>
    <phoneticPr fontId="6" type="noConversion"/>
  </si>
  <si>
    <t>Ta(1회당 시험시간)  =</t>
    <phoneticPr fontId="6" type="noConversion"/>
  </si>
  <si>
    <t>중급 기술자</t>
    <phoneticPr fontId="6" type="noConversion"/>
  </si>
  <si>
    <t>초급 기술자</t>
    <phoneticPr fontId="6" type="noConversion"/>
  </si>
  <si>
    <t>보 통  인 부</t>
    <phoneticPr fontId="6" type="noConversion"/>
  </si>
  <si>
    <t>자분탐상시험(MT시험)-D400</t>
  </si>
  <si>
    <t xml:space="preserve"> - 건설표준품셈 2011' P1478</t>
    <phoneticPr fontId="6" type="noConversion"/>
  </si>
  <si>
    <t>- 기술관리, 표면처리, 본작업, 전선가설, 보고서작성 및 작업정리비 포함</t>
    <phoneticPr fontId="6" type="noConversion"/>
  </si>
  <si>
    <t>- 배관인 경우 3.14 × 검사부 길이(직경) × (1 + 검사물량에 따른 보정률)</t>
    <phoneticPr fontId="6" type="noConversion"/>
  </si>
  <si>
    <t>나. 재 료 비</t>
    <phoneticPr fontId="6" type="noConversion"/>
  </si>
  <si>
    <t>형광 습식자분</t>
  </si>
  <si>
    <t>세     척     제</t>
  </si>
  <si>
    <t>청   테  이  프</t>
  </si>
  <si>
    <t>소     창     직</t>
    <phoneticPr fontId="6" type="noConversion"/>
  </si>
  <si>
    <t>건     전     지</t>
  </si>
  <si>
    <t>마     킹     펜</t>
  </si>
  <si>
    <t>다. 노 무 비</t>
    <phoneticPr fontId="6" type="noConversion"/>
  </si>
  <si>
    <t>중급 기술자</t>
    <phoneticPr fontId="6" type="noConversion"/>
  </si>
  <si>
    <t>비파괴 시험공</t>
    <phoneticPr fontId="6" type="noConversion"/>
  </si>
  <si>
    <t>플랜트 전공</t>
    <phoneticPr fontId="6" type="noConversion"/>
  </si>
  <si>
    <t>특 별 인 부</t>
    <phoneticPr fontId="6" type="noConversion"/>
  </si>
  <si>
    <t>자분탐상시험(MT시험)-D500</t>
    <phoneticPr fontId="6" type="noConversion"/>
  </si>
  <si>
    <t xml:space="preserve"> - 건설표준품셈 2011' P1478</t>
    <phoneticPr fontId="6" type="noConversion"/>
  </si>
  <si>
    <t>가. 적용기준</t>
    <phoneticPr fontId="6" type="noConversion"/>
  </si>
  <si>
    <t>- 기술관리, 표면처리, 본작업, 전선가설, 보고서작성 및 작업정리비 포함</t>
    <phoneticPr fontId="6" type="noConversion"/>
  </si>
  <si>
    <t>- 배관인 경우 3.14 × 검사부 길이(직경) × (1 + 검사물량에 따른 보정률)</t>
    <phoneticPr fontId="6" type="noConversion"/>
  </si>
  <si>
    <t>나. 재 료 비</t>
    <phoneticPr fontId="6" type="noConversion"/>
  </si>
  <si>
    <t>소     창     직</t>
    <phoneticPr fontId="6" type="noConversion"/>
  </si>
  <si>
    <t>계</t>
    <phoneticPr fontId="6" type="noConversion"/>
  </si>
  <si>
    <t>물가자료(11.10)</t>
    <phoneticPr fontId="40" type="noConversion"/>
  </si>
  <si>
    <t>물가정보(11.10)</t>
    <phoneticPr fontId="40" type="noConversion"/>
  </si>
  <si>
    <t>조달청(11.10)</t>
    <phoneticPr fontId="6" type="noConversion"/>
  </si>
  <si>
    <t>철근</t>
    <phoneticPr fontId="40" type="noConversion"/>
  </si>
  <si>
    <t>HD10</t>
    <phoneticPr fontId="40" type="noConversion"/>
  </si>
  <si>
    <t>TON</t>
    <phoneticPr fontId="40" type="noConversion"/>
  </si>
  <si>
    <t>물자-전국, 현장도착도, 50TON이상, 물정-서울, 현장도착도, 25TON이상</t>
    <phoneticPr fontId="40" type="noConversion"/>
  </si>
  <si>
    <t>HD13</t>
    <phoneticPr fontId="40" type="noConversion"/>
  </si>
  <si>
    <t>HD16</t>
    <phoneticPr fontId="40" type="noConversion"/>
  </si>
  <si>
    <t>시내도착도</t>
    <phoneticPr fontId="6" type="noConversion"/>
  </si>
  <si>
    <t>HD19</t>
    <phoneticPr fontId="40" type="noConversion"/>
  </si>
  <si>
    <t>HD22</t>
    <phoneticPr fontId="40" type="noConversion"/>
  </si>
  <si>
    <t>HD25</t>
    <phoneticPr fontId="40" type="noConversion"/>
  </si>
  <si>
    <t>HD29</t>
    <phoneticPr fontId="40" type="noConversion"/>
  </si>
  <si>
    <t>HD32</t>
    <phoneticPr fontId="40" type="noConversion"/>
  </si>
  <si>
    <t>HD35</t>
    <phoneticPr fontId="40" type="noConversion"/>
  </si>
  <si>
    <t>25-15-8</t>
    <phoneticPr fontId="40" type="noConversion"/>
  </si>
  <si>
    <t>나라장터 가격정보-대전및충남일부지역-2011년10월16일 나라장터 종합쇼핑몰 시설분류코드 10063085</t>
    <phoneticPr fontId="40" type="noConversion"/>
  </si>
  <si>
    <t>25-18-8</t>
    <phoneticPr fontId="40" type="noConversion"/>
  </si>
  <si>
    <t>나라장터 가격정보-충남지역(서부권)-2011년6월13일 나라장터 가격정보 다운로드함</t>
    <phoneticPr fontId="40" type="noConversion"/>
  </si>
  <si>
    <t>25-21-8</t>
    <phoneticPr fontId="40" type="noConversion"/>
  </si>
  <si>
    <t>25-21-12</t>
    <phoneticPr fontId="40" type="noConversion"/>
  </si>
  <si>
    <t>25-24-8</t>
    <phoneticPr fontId="40" type="noConversion"/>
  </si>
  <si>
    <t>나라장터 가격정보-대전및충남일부지역-2011년10월16일 나라장터 종합쇼핑몰 시설분류코드 10063099</t>
    <phoneticPr fontId="40" type="noConversion"/>
  </si>
  <si>
    <t>25-30-12</t>
    <phoneticPr fontId="40" type="noConversion"/>
  </si>
  <si>
    <t>나라장터 가격정보-대전및충남일부지역-2011년10월16일 나라장터 종합쇼핑몰 시설분류코드 10063109</t>
    <phoneticPr fontId="40" type="noConversion"/>
  </si>
  <si>
    <t>25-35-8</t>
    <phoneticPr fontId="40" type="noConversion"/>
  </si>
  <si>
    <t>나라장터 가격정보-경기지역(안성,용인)-2011년6월13일 나라장터 가격정보 다운로드함</t>
    <phoneticPr fontId="40" type="noConversion"/>
  </si>
  <si>
    <t>25-35-15</t>
    <phoneticPr fontId="40" type="noConversion"/>
  </si>
  <si>
    <t>아스팔트</t>
    <phoneticPr fontId="40" type="noConversion"/>
  </si>
  <si>
    <t>RS(C)-3 : 75 L/a</t>
    <phoneticPr fontId="40" type="noConversion"/>
  </si>
  <si>
    <t>D/M</t>
    <phoneticPr fontId="6" type="noConversion"/>
  </si>
  <si>
    <t>아스콘</t>
    <phoneticPr fontId="40" type="noConversion"/>
  </si>
  <si>
    <t>#467, T=10CM</t>
    <phoneticPr fontId="40" type="noConversion"/>
  </si>
  <si>
    <t>나라장터 가격정보-대전및충남지역-2011년6월24일 나라장터 가격정보 다운로드함</t>
    <phoneticPr fontId="40" type="noConversion"/>
  </si>
  <si>
    <t>RS(C)-4 : 30 L/a</t>
    <phoneticPr fontId="40" type="noConversion"/>
  </si>
  <si>
    <t>#78, T=5CM</t>
    <phoneticPr fontId="40" type="noConversion"/>
  </si>
  <si>
    <t>도복장강관(아스팔트)</t>
    <phoneticPr fontId="40" type="noConversion"/>
  </si>
  <si>
    <t>D50</t>
    <phoneticPr fontId="40" type="noConversion"/>
  </si>
  <si>
    <t>M</t>
    <phoneticPr fontId="40" type="noConversion"/>
  </si>
  <si>
    <t>물자-KS D 3565, 물정-KS D 3565</t>
    <phoneticPr fontId="40" type="noConversion"/>
  </si>
  <si>
    <t>D80</t>
    <phoneticPr fontId="40" type="noConversion"/>
  </si>
  <si>
    <t>D100</t>
    <phoneticPr fontId="40" type="noConversion"/>
  </si>
  <si>
    <t>D150</t>
    <phoneticPr fontId="40" type="noConversion"/>
  </si>
  <si>
    <t>D200</t>
    <phoneticPr fontId="40" type="noConversion"/>
  </si>
  <si>
    <t>D300</t>
    <phoneticPr fontId="40" type="noConversion"/>
  </si>
  <si>
    <t>D350</t>
    <phoneticPr fontId="5" type="noConversion"/>
  </si>
  <si>
    <t>D400</t>
    <phoneticPr fontId="40" type="noConversion"/>
  </si>
  <si>
    <t>D500</t>
    <phoneticPr fontId="40" type="noConversion"/>
  </si>
  <si>
    <t>스틸그레이팅</t>
    <phoneticPr fontId="40" type="noConversion"/>
  </si>
  <si>
    <t>32*5*3</t>
    <phoneticPr fontId="40" type="noConversion"/>
  </si>
  <si>
    <t>M2</t>
    <phoneticPr fontId="40" type="noConversion"/>
  </si>
  <si>
    <t>50T, B=500</t>
    <phoneticPr fontId="40" type="noConversion"/>
  </si>
  <si>
    <t>75T, B=500</t>
    <phoneticPr fontId="40" type="noConversion"/>
  </si>
  <si>
    <t>보차도경계블록(화강석)</t>
    <phoneticPr fontId="40" type="noConversion"/>
  </si>
  <si>
    <t>180*200*1000</t>
    <phoneticPr fontId="5" type="noConversion"/>
  </si>
  <si>
    <t>EA</t>
    <phoneticPr fontId="40" type="noConversion"/>
  </si>
  <si>
    <t>보도경계블록(화강석)</t>
    <phoneticPr fontId="40" type="noConversion"/>
  </si>
  <si>
    <t>150*150*1000</t>
    <phoneticPr fontId="5" type="noConversion"/>
  </si>
  <si>
    <t>파형강관</t>
    <phoneticPr fontId="40" type="noConversion"/>
  </si>
  <si>
    <t>D250</t>
    <phoneticPr fontId="40" type="noConversion"/>
  </si>
  <si>
    <t>1.6T</t>
    <phoneticPr fontId="40" type="noConversion"/>
  </si>
  <si>
    <t>흄관</t>
    <phoneticPr fontId="40" type="noConversion"/>
  </si>
  <si>
    <t>점포상차도</t>
    <phoneticPr fontId="6" type="noConversion"/>
  </si>
  <si>
    <t>소켁식(B형), 물자-대전, 물정-대전</t>
    <phoneticPr fontId="40" type="noConversion"/>
  </si>
  <si>
    <t>D600</t>
    <phoneticPr fontId="40" type="noConversion"/>
  </si>
  <si>
    <t>D700</t>
    <phoneticPr fontId="40" type="noConversion"/>
  </si>
  <si>
    <t>본</t>
    <phoneticPr fontId="40" type="noConversion"/>
  </si>
  <si>
    <t>물자-대전, 물정-대전</t>
    <phoneticPr fontId="40" type="noConversion"/>
  </si>
  <si>
    <t>맨홀 COVER</t>
    <phoneticPr fontId="40" type="noConversion"/>
  </si>
  <si>
    <t>D648</t>
    <phoneticPr fontId="40" type="noConversion"/>
  </si>
  <si>
    <t>상,하수도용</t>
    <phoneticPr fontId="6" type="noConversion"/>
  </si>
  <si>
    <t>D750</t>
    <phoneticPr fontId="40" type="noConversion"/>
  </si>
  <si>
    <t>D1108</t>
    <phoneticPr fontId="6" type="noConversion"/>
  </si>
  <si>
    <t>전기, 통신용</t>
    <phoneticPr fontId="6" type="noConversion"/>
  </si>
  <si>
    <t>지입 자재단가</t>
    <phoneticPr fontId="6" type="noConversion"/>
  </si>
  <si>
    <t>물가자료(11.10)</t>
    <phoneticPr fontId="40" type="noConversion"/>
  </si>
  <si>
    <t>물가정보(11.10)</t>
    <phoneticPr fontId="40" type="noConversion"/>
  </si>
  <si>
    <t>조달청(11.10)</t>
    <phoneticPr fontId="6" type="noConversion"/>
  </si>
  <si>
    <t>기타</t>
    <phoneticPr fontId="6" type="noConversion"/>
  </si>
  <si>
    <t>물가자료</t>
    <phoneticPr fontId="6" type="noConversion"/>
  </si>
  <si>
    <t>시멘트</t>
    <phoneticPr fontId="40" type="noConversion"/>
  </si>
  <si>
    <t>40KG/대 (포장품)</t>
    <phoneticPr fontId="5" type="noConversion"/>
  </si>
  <si>
    <t>40KG/포 (포장품)</t>
    <phoneticPr fontId="40" type="noConversion"/>
  </si>
  <si>
    <t>포</t>
    <phoneticPr fontId="40" type="noConversion"/>
  </si>
  <si>
    <t>모래</t>
    <phoneticPr fontId="40" type="noConversion"/>
  </si>
  <si>
    <t>강모래</t>
    <phoneticPr fontId="40" type="noConversion"/>
  </si>
  <si>
    <t>물자-충청 연기 강모래, 현장도착도 물정-해당지역 없음</t>
    <phoneticPr fontId="40" type="noConversion"/>
  </si>
  <si>
    <t>혼합석</t>
    <phoneticPr fontId="40" type="noConversion"/>
  </si>
  <si>
    <t>M3</t>
    <phoneticPr fontId="40" type="noConversion"/>
  </si>
  <si>
    <t>물자-충청 보령, 현장도착도, 물정-해당지역 없음</t>
    <phoneticPr fontId="40" type="noConversion"/>
  </si>
  <si>
    <t>쇄석자갈</t>
    <phoneticPr fontId="40" type="noConversion"/>
  </si>
  <si>
    <t>40MM</t>
    <phoneticPr fontId="40" type="noConversion"/>
  </si>
  <si>
    <t>기층</t>
    <phoneticPr fontId="40" type="noConversion"/>
  </si>
  <si>
    <t>보조기층</t>
    <phoneticPr fontId="40" type="noConversion"/>
  </si>
  <si>
    <t>50MM</t>
    <phoneticPr fontId="40" type="noConversion"/>
  </si>
  <si>
    <t>석분</t>
    <phoneticPr fontId="40" type="noConversion"/>
  </si>
  <si>
    <t>합판</t>
    <phoneticPr fontId="40" type="noConversion"/>
  </si>
  <si>
    <t>12*1220*2440MM</t>
    <phoneticPr fontId="40" type="noConversion"/>
  </si>
  <si>
    <t>물자-대전, 내수합판, 물정-대전, 내수합판</t>
    <phoneticPr fontId="40" type="noConversion"/>
  </si>
  <si>
    <t>15*1220*2440MM</t>
    <phoneticPr fontId="40" type="noConversion"/>
  </si>
  <si>
    <t>3*910*1820MM</t>
    <phoneticPr fontId="40" type="noConversion"/>
  </si>
  <si>
    <t>물자-대전, 준내수합판, 물정-대전, 준내수합판</t>
    <phoneticPr fontId="40" type="noConversion"/>
  </si>
  <si>
    <t>4.8*122*244</t>
    <phoneticPr fontId="40" type="noConversion"/>
  </si>
  <si>
    <t>판재(외송)</t>
    <phoneticPr fontId="40" type="noConversion"/>
  </si>
  <si>
    <t>30*30*3600MM</t>
    <phoneticPr fontId="40" type="noConversion"/>
  </si>
  <si>
    <t>물자-전국, 공장상차도, 3000재 정도, 물정-대전, 도매상.대리점</t>
    <phoneticPr fontId="40" type="noConversion"/>
  </si>
  <si>
    <t>각재(외송)</t>
    <phoneticPr fontId="40" type="noConversion"/>
  </si>
  <si>
    <t>철선</t>
    <phoneticPr fontId="40" type="noConversion"/>
  </si>
  <si>
    <t>#8(4.0MM</t>
    <phoneticPr fontId="40" type="noConversion"/>
  </si>
  <si>
    <t>KG</t>
    <phoneticPr fontId="40" type="noConversion"/>
  </si>
  <si>
    <t>결속선</t>
    <phoneticPr fontId="40" type="noConversion"/>
  </si>
  <si>
    <t>#20(3.5MM)</t>
    <phoneticPr fontId="40" type="noConversion"/>
  </si>
  <si>
    <t>공장상차도</t>
    <phoneticPr fontId="6" type="noConversion"/>
  </si>
  <si>
    <t>못</t>
    <phoneticPr fontId="40" type="noConversion"/>
  </si>
  <si>
    <t>N75</t>
    <phoneticPr fontId="40" type="noConversion"/>
  </si>
  <si>
    <t>N25</t>
    <phoneticPr fontId="40" type="noConversion"/>
  </si>
  <si>
    <t>콘크리트못</t>
    <phoneticPr fontId="40" type="noConversion"/>
  </si>
  <si>
    <t>25MM</t>
    <phoneticPr fontId="40" type="noConversion"/>
  </si>
  <si>
    <t>박리제</t>
    <phoneticPr fontId="40" type="noConversion"/>
  </si>
  <si>
    <t>목재용</t>
    <phoneticPr fontId="40" type="noConversion"/>
  </si>
  <si>
    <t>L</t>
    <phoneticPr fontId="40" type="noConversion"/>
  </si>
  <si>
    <t>세라콘501, 목재용(수성1:1) 200L/DM, 물정은 수성박리제(제스폼 G-5) 우드, 유로폼 으로 적용</t>
    <phoneticPr fontId="40" type="noConversion"/>
  </si>
  <si>
    <t>철재용</t>
    <phoneticPr fontId="40" type="noConversion"/>
  </si>
  <si>
    <t>철재  유로폼용(유성) 200L/DM, 물정은 철재  유로폼박리제(유성)</t>
    <phoneticPr fontId="40" type="noConversion"/>
  </si>
  <si>
    <t>FORM TIE</t>
    <phoneticPr fontId="40" type="noConversion"/>
  </si>
  <si>
    <t>D1/2*250</t>
    <phoneticPr fontId="40" type="noConversion"/>
  </si>
  <si>
    <t>SEPA BOLT</t>
    <phoneticPr fontId="40" type="noConversion"/>
  </si>
  <si>
    <t>강관 동바리</t>
    <phoneticPr fontId="40" type="noConversion"/>
  </si>
  <si>
    <t>48.6MM</t>
    <phoneticPr fontId="40" type="noConversion"/>
  </si>
  <si>
    <t>물자-대전, 물정-대전, 아연도강관써포트(SS41, V-3 2400~3800)</t>
    <phoneticPr fontId="40" type="noConversion"/>
  </si>
  <si>
    <t>강관 파이프</t>
    <phoneticPr fontId="40" type="noConversion"/>
  </si>
  <si>
    <t>D48.6</t>
    <phoneticPr fontId="40" type="noConversion"/>
  </si>
  <si>
    <t>물자-대전, 물정-대전, 강관비계, 비계파이프길이6m*외경48.6mm 관두께2.3mm/6</t>
    <phoneticPr fontId="40" type="noConversion"/>
  </si>
  <si>
    <t>이음철물</t>
    <phoneticPr fontId="40" type="noConversion"/>
  </si>
  <si>
    <t>물자-대전, 물정-대전, 연결핀(단관비계 48.6 mm용)</t>
    <phoneticPr fontId="40" type="noConversion"/>
  </si>
  <si>
    <t>조임철물</t>
    <phoneticPr fontId="40" type="noConversion"/>
  </si>
  <si>
    <t>직교·자재</t>
    <phoneticPr fontId="40" type="noConversion"/>
  </si>
  <si>
    <t>물자-대전, 물정-대전, 직교 크램프 파이프(경) 48*48mm 용</t>
    <phoneticPr fontId="40" type="noConversion"/>
  </si>
  <si>
    <t>받침철물</t>
    <phoneticPr fontId="40" type="noConversion"/>
  </si>
  <si>
    <t>물자-대전, 물정-대전, 받침판(BASE PLATE) B.R 48*48mm 용</t>
    <phoneticPr fontId="40" type="noConversion"/>
  </si>
  <si>
    <t>철물</t>
    <phoneticPr fontId="40" type="noConversion"/>
  </si>
  <si>
    <t>앵커용</t>
    <phoneticPr fontId="40" type="noConversion"/>
  </si>
  <si>
    <t>물자-대전, 물정-대전, 자동크램프 파이프(경) 48*48mm 용</t>
    <phoneticPr fontId="40" type="noConversion"/>
  </si>
  <si>
    <t>발판</t>
    <phoneticPr fontId="40" type="noConversion"/>
  </si>
  <si>
    <t>400*3000</t>
    <phoneticPr fontId="6" type="noConversion"/>
  </si>
  <si>
    <t>250*914</t>
    <phoneticPr fontId="6" type="noConversion"/>
  </si>
  <si>
    <t>용접봉</t>
    <phoneticPr fontId="40" type="noConversion"/>
  </si>
  <si>
    <t>3.2MM</t>
    <phoneticPr fontId="40" type="noConversion"/>
  </si>
  <si>
    <t>산소</t>
    <phoneticPr fontId="40" type="noConversion"/>
  </si>
  <si>
    <t>고압가스 O2 99% 120kg/cm2 이상 6m3 (기체) 40L, 물자-대전, 물정-해당지역없음</t>
    <phoneticPr fontId="40" type="noConversion"/>
  </si>
  <si>
    <t>아세칠렌</t>
    <phoneticPr fontId="40" type="noConversion"/>
  </si>
  <si>
    <t>98%(용접용), 물자-대전, 물정-해당지역없음</t>
    <phoneticPr fontId="40" type="noConversion"/>
  </si>
  <si>
    <t>프로판가스</t>
    <phoneticPr fontId="40" type="noConversion"/>
  </si>
  <si>
    <t>일반용</t>
    <phoneticPr fontId="5" type="noConversion"/>
  </si>
  <si>
    <t>주유소 가격</t>
    <phoneticPr fontId="40" type="noConversion"/>
  </si>
  <si>
    <t>아르곤</t>
    <phoneticPr fontId="40" type="noConversion"/>
  </si>
  <si>
    <t>고압가스 O2 99.9% 120kg/cm2 이상 7m3 (기체) 47L, 수요자</t>
    <phoneticPr fontId="40" type="noConversion"/>
  </si>
  <si>
    <t>비닐</t>
    <phoneticPr fontId="40" type="noConversion"/>
  </si>
  <si>
    <t>T=0.2MM</t>
    <phoneticPr fontId="40" type="noConversion"/>
  </si>
  <si>
    <t>PVC 지수판</t>
    <phoneticPr fontId="40" type="noConversion"/>
  </si>
  <si>
    <t>300*9T</t>
    <phoneticPr fontId="40" type="noConversion"/>
  </si>
  <si>
    <t>230*9.5T</t>
    <phoneticPr fontId="40" type="noConversion"/>
  </si>
  <si>
    <t>150*5T</t>
    <phoneticPr fontId="40" type="noConversion"/>
  </si>
  <si>
    <t>PVC 용접봉</t>
    <phoneticPr fontId="40" type="noConversion"/>
  </si>
  <si>
    <t>3.0MM</t>
    <phoneticPr fontId="40" type="noConversion"/>
  </si>
  <si>
    <t>25 mm 국산</t>
    <phoneticPr fontId="40" type="noConversion"/>
  </si>
  <si>
    <t>수팽창지수재</t>
    <phoneticPr fontId="40" type="noConversion"/>
  </si>
  <si>
    <t>20*10</t>
    <phoneticPr fontId="40" type="noConversion"/>
  </si>
  <si>
    <t>스치로폼</t>
    <phoneticPr fontId="40" type="noConversion"/>
  </si>
  <si>
    <t>T=10MM</t>
    <phoneticPr fontId="40" type="noConversion"/>
  </si>
  <si>
    <t>T=20MM</t>
    <phoneticPr fontId="40" type="noConversion"/>
  </si>
  <si>
    <t>T=30MM</t>
    <phoneticPr fontId="40" type="noConversion"/>
  </si>
  <si>
    <t>스테인레스봉강</t>
    <phoneticPr fontId="40" type="noConversion"/>
  </si>
  <si>
    <t>STS304(19MM)</t>
    <phoneticPr fontId="40" type="noConversion"/>
  </si>
  <si>
    <t>볼트너트</t>
    <phoneticPr fontId="40" type="noConversion"/>
  </si>
  <si>
    <t>D12, 85MM</t>
    <phoneticPr fontId="5" type="noConversion"/>
  </si>
  <si>
    <t>물자에는 D12, 85MM 없음</t>
    <phoneticPr fontId="40" type="noConversion"/>
  </si>
  <si>
    <t>D8, 25MM</t>
    <phoneticPr fontId="40" type="noConversion"/>
  </si>
  <si>
    <t>볼트+너트 가격</t>
    <phoneticPr fontId="40" type="noConversion"/>
  </si>
  <si>
    <t>서비스볼트</t>
    <phoneticPr fontId="40" type="noConversion"/>
  </si>
  <si>
    <t>M16*75</t>
    <phoneticPr fontId="5" type="noConversion"/>
  </si>
  <si>
    <t>고장력 볼트</t>
    <phoneticPr fontId="5" type="noConversion"/>
  </si>
  <si>
    <t>도로용 페인트</t>
    <phoneticPr fontId="40" type="noConversion"/>
  </si>
  <si>
    <t>녹막이페인트</t>
    <phoneticPr fontId="40" type="noConversion"/>
  </si>
  <si>
    <t>물자-대전, 광명단 조합페인트, 점포상차도, 거래규모 300~500L 정도</t>
    <phoneticPr fontId="40" type="noConversion"/>
  </si>
  <si>
    <t>조합페인트</t>
    <phoneticPr fontId="40" type="noConversion"/>
  </si>
  <si>
    <t>물자-대전, 조합페인트, 점포상차도, 거래규모 300~500L 정도, 물정-대리점 점포상차, 거래수량 500L</t>
    <phoneticPr fontId="40" type="noConversion"/>
  </si>
  <si>
    <t>신너</t>
    <phoneticPr fontId="40" type="noConversion"/>
  </si>
  <si>
    <t>조합페인트용</t>
    <phoneticPr fontId="5" type="noConversion"/>
  </si>
  <si>
    <t>조합페인트용</t>
    <phoneticPr fontId="40" type="noConversion"/>
  </si>
  <si>
    <t>흰페인트</t>
    <phoneticPr fontId="40" type="noConversion"/>
  </si>
  <si>
    <t>TAR PAPER</t>
    <phoneticPr fontId="40" type="noConversion"/>
  </si>
  <si>
    <t>T=15</t>
    <phoneticPr fontId="5" type="noConversion"/>
  </si>
  <si>
    <t>방수 SHEET</t>
    <phoneticPr fontId="40" type="noConversion"/>
  </si>
  <si>
    <t>아스팔트 프라이머</t>
    <phoneticPr fontId="40" type="noConversion"/>
  </si>
  <si>
    <t>반덱스 super</t>
    <phoneticPr fontId="40" type="noConversion"/>
  </si>
  <si>
    <t>반덱스premix</t>
    <phoneticPr fontId="40" type="noConversion"/>
  </si>
  <si>
    <t>반덱스Q-BINDER</t>
    <phoneticPr fontId="40" type="noConversion"/>
  </si>
  <si>
    <t>유리알</t>
    <phoneticPr fontId="40" type="noConversion"/>
  </si>
  <si>
    <t>차선도색 프라이머</t>
    <phoneticPr fontId="40" type="noConversion"/>
  </si>
  <si>
    <t>백업재</t>
    <phoneticPr fontId="40" type="noConversion"/>
  </si>
  <si>
    <t>#8</t>
    <phoneticPr fontId="5" type="noConversion"/>
  </si>
  <si>
    <t>줄눈채움재</t>
    <phoneticPr fontId="40" type="noConversion"/>
  </si>
  <si>
    <t>실런트</t>
    <phoneticPr fontId="5" type="noConversion"/>
  </si>
  <si>
    <t>건축, 토목용 실란트</t>
    <phoneticPr fontId="40" type="noConversion"/>
  </si>
  <si>
    <t>SLIP BAR(CAP 포함)</t>
    <phoneticPr fontId="40" type="noConversion"/>
  </si>
  <si>
    <t>Φ25*800</t>
    <phoneticPr fontId="5" type="noConversion"/>
  </si>
  <si>
    <t>PVC CAP, Φ32, L=100MM</t>
    <phoneticPr fontId="40" type="noConversion"/>
  </si>
  <si>
    <t>CHAIR BAR</t>
    <phoneticPr fontId="40" type="noConversion"/>
  </si>
  <si>
    <t>D13</t>
    <phoneticPr fontId="5" type="noConversion"/>
  </si>
  <si>
    <t>PE 유공관</t>
    <phoneticPr fontId="40" type="noConversion"/>
  </si>
  <si>
    <t>PE D/C PIPE</t>
    <phoneticPr fontId="40" type="noConversion"/>
  </si>
  <si>
    <t>PVC PIPE</t>
    <phoneticPr fontId="40" type="noConversion"/>
  </si>
  <si>
    <t>D25</t>
    <phoneticPr fontId="40" type="noConversion"/>
  </si>
  <si>
    <t>물자-대전, 폴리에틸렌파이프 수도용단층관 및 2층관, 무공관, 물정-대전, VG2</t>
    <phoneticPr fontId="40" type="noConversion"/>
  </si>
  <si>
    <t>물자-대전, PVC PIPE, 일반관 VG2, 물정-대전, VG2</t>
    <phoneticPr fontId="40" type="noConversion"/>
  </si>
  <si>
    <t>P.E PIPE</t>
    <phoneticPr fontId="40" type="noConversion"/>
  </si>
  <si>
    <t>물자-PEM수도관, 10KG.CM2, 물정-융착식 수도관, KS M 3408</t>
    <phoneticPr fontId="40" type="noConversion"/>
  </si>
  <si>
    <t>D65</t>
    <phoneticPr fontId="40" type="noConversion"/>
  </si>
  <si>
    <t>D125</t>
    <phoneticPr fontId="40" type="noConversion"/>
  </si>
  <si>
    <t>주철관</t>
    <phoneticPr fontId="40" type="noConversion"/>
  </si>
  <si>
    <t>물자-KP죠인트관 시멘트라이닝, 2종, 물정-KP죠인트관 시멘트라이닝, 2종</t>
    <phoneticPr fontId="40" type="noConversion"/>
  </si>
  <si>
    <t>주철관 압륜플랜지SET</t>
    <phoneticPr fontId="40" type="noConversion"/>
  </si>
  <si>
    <t>조</t>
    <phoneticPr fontId="40" type="noConversion"/>
  </si>
  <si>
    <t>물자, 물정-2종</t>
    <phoneticPr fontId="40" type="noConversion"/>
  </si>
  <si>
    <t>물자-2종, 물정-2종</t>
    <phoneticPr fontId="40" type="noConversion"/>
  </si>
  <si>
    <t>강관용접부 프라이머</t>
    <phoneticPr fontId="40" type="noConversion"/>
  </si>
  <si>
    <t>액상접착제</t>
    <phoneticPr fontId="40" type="noConversion"/>
  </si>
  <si>
    <t>매스틱</t>
    <phoneticPr fontId="40" type="noConversion"/>
  </si>
  <si>
    <t>안쪽층테이프</t>
    <phoneticPr fontId="40" type="noConversion"/>
  </si>
  <si>
    <t>바깥층테이프</t>
    <phoneticPr fontId="40" type="noConversion"/>
  </si>
  <si>
    <t>LOCATION WIRE</t>
    <phoneticPr fontId="40" type="noConversion"/>
  </si>
  <si>
    <t>2MM</t>
    <phoneticPr fontId="40" type="noConversion"/>
  </si>
  <si>
    <t>내열비닐절연전선</t>
    <phoneticPr fontId="40" type="noConversion"/>
  </si>
  <si>
    <t>스테인레스강관</t>
    <phoneticPr fontId="40" type="noConversion"/>
  </si>
  <si>
    <t>D15, 2.0T</t>
    <phoneticPr fontId="40" type="noConversion"/>
  </si>
  <si>
    <t>2.0T</t>
    <phoneticPr fontId="40" type="noConversion"/>
  </si>
  <si>
    <t>D25, 2.0T</t>
    <phoneticPr fontId="40" type="noConversion"/>
  </si>
  <si>
    <t>D40, 2.0T</t>
    <phoneticPr fontId="40" type="noConversion"/>
  </si>
  <si>
    <t>D80, 2.0T</t>
    <phoneticPr fontId="40" type="noConversion"/>
  </si>
  <si>
    <t>D200, 3.0T</t>
    <phoneticPr fontId="40" type="noConversion"/>
  </si>
  <si>
    <t>3.0T</t>
    <phoneticPr fontId="40" type="noConversion"/>
  </si>
  <si>
    <t>스테인레스 용접봉</t>
    <phoneticPr fontId="40" type="noConversion"/>
  </si>
  <si>
    <t>4.0MM</t>
    <phoneticPr fontId="40" type="noConversion"/>
  </si>
  <si>
    <t>스테인레스강용 AWS E308-16(NC-308), 대전, 물정-대전지역 없음</t>
    <phoneticPr fontId="40" type="noConversion"/>
  </si>
  <si>
    <t>WARNING TAPE</t>
    <phoneticPr fontId="40" type="noConversion"/>
  </si>
  <si>
    <t>PVC TAPE</t>
    <phoneticPr fontId="40" type="noConversion"/>
  </si>
  <si>
    <t>매설용 경고테이프</t>
    <phoneticPr fontId="40" type="noConversion"/>
  </si>
  <si>
    <t>맹판대</t>
    <phoneticPr fontId="40" type="noConversion"/>
  </si>
  <si>
    <t>플랜지 10KG/CM2 SS400</t>
    <phoneticPr fontId="40" type="noConversion"/>
  </si>
  <si>
    <t>고무패킹</t>
    <phoneticPr fontId="40" type="noConversion"/>
  </si>
  <si>
    <t>타이튼 접합부속(T고무링)</t>
    <phoneticPr fontId="40" type="noConversion"/>
  </si>
  <si>
    <t>SET ANCHOR</t>
    <phoneticPr fontId="40" type="noConversion"/>
  </si>
  <si>
    <t>D12*100</t>
    <phoneticPr fontId="40" type="noConversion"/>
  </si>
  <si>
    <t>퍼티</t>
    <phoneticPr fontId="40" type="noConversion"/>
  </si>
  <si>
    <t>잔디</t>
    <phoneticPr fontId="40" type="noConversion"/>
  </si>
  <si>
    <t>0.18*0.18</t>
    <phoneticPr fontId="5" type="noConversion"/>
  </si>
  <si>
    <t>매</t>
    <phoneticPr fontId="40" type="noConversion"/>
  </si>
  <si>
    <t>플랜지 접합 부속</t>
    <phoneticPr fontId="40" type="noConversion"/>
  </si>
  <si>
    <t>D50</t>
    <phoneticPr fontId="5" type="noConversion"/>
  </si>
  <si>
    <t>D80</t>
    <phoneticPr fontId="5" type="noConversion"/>
  </si>
  <si>
    <t>D200</t>
    <phoneticPr fontId="6" type="noConversion"/>
  </si>
  <si>
    <t>패널</t>
    <phoneticPr fontId="40" type="noConversion"/>
  </si>
  <si>
    <t>600*1200</t>
    <phoneticPr fontId="40" type="noConversion"/>
  </si>
  <si>
    <t>내부코너패널</t>
    <phoneticPr fontId="40" type="noConversion"/>
  </si>
  <si>
    <t>(200+200)*1200</t>
    <phoneticPr fontId="5" type="noConversion"/>
  </si>
  <si>
    <t>웨이지핀</t>
    <phoneticPr fontId="40" type="noConversion"/>
  </si>
  <si>
    <t>스틸(중)</t>
    <phoneticPr fontId="40" type="noConversion"/>
  </si>
  <si>
    <t>훅크램프</t>
    <phoneticPr fontId="40" type="noConversion"/>
  </si>
  <si>
    <t>수직(대)</t>
    <phoneticPr fontId="40" type="noConversion"/>
  </si>
  <si>
    <t>플랫타이</t>
    <phoneticPr fontId="40" type="noConversion"/>
  </si>
  <si>
    <t>L=200MM</t>
    <phoneticPr fontId="40" type="noConversion"/>
  </si>
  <si>
    <t>가마니</t>
    <phoneticPr fontId="40" type="noConversion"/>
  </si>
  <si>
    <t>물자-매출가 하품, 물정-매출가 하품</t>
    <phoneticPr fontId="40" type="noConversion"/>
  </si>
  <si>
    <t>연마지</t>
    <phoneticPr fontId="40" type="noConversion"/>
  </si>
  <si>
    <t>#180</t>
    <phoneticPr fontId="5" type="noConversion"/>
  </si>
  <si>
    <t>연마석</t>
    <phoneticPr fontId="40" type="noConversion"/>
  </si>
  <si>
    <t>255*25MM</t>
    <phoneticPr fontId="5" type="noConversion"/>
  </si>
  <si>
    <t>205*3MM</t>
    <phoneticPr fontId="5" type="noConversion"/>
  </si>
  <si>
    <t>혼화재</t>
    <phoneticPr fontId="40" type="noConversion"/>
  </si>
  <si>
    <t>G</t>
    <phoneticPr fontId="40" type="noConversion"/>
  </si>
  <si>
    <t>물자-AE감수제, 물정-AE감수제</t>
    <phoneticPr fontId="40" type="noConversion"/>
  </si>
  <si>
    <t>탄산가스</t>
    <phoneticPr fontId="40" type="noConversion"/>
  </si>
  <si>
    <t>물자-해당사항없음, 물정-99%(용접용)</t>
    <phoneticPr fontId="40" type="noConversion"/>
  </si>
  <si>
    <t>코킹재</t>
    <phoneticPr fontId="40" type="noConversion"/>
  </si>
  <si>
    <t>SL806</t>
    <phoneticPr fontId="5" type="noConversion"/>
  </si>
  <si>
    <t>L</t>
    <phoneticPr fontId="40" type="noConversion"/>
  </si>
  <si>
    <t>물자-SL806 없음, 물정-SL806</t>
    <phoneticPr fontId="40" type="noConversion"/>
  </si>
  <si>
    <t>코킹재</t>
    <phoneticPr fontId="40" type="noConversion"/>
  </si>
  <si>
    <t>MS 9420</t>
    <phoneticPr fontId="40" type="noConversion"/>
  </si>
  <si>
    <t>HOSE</t>
    <phoneticPr fontId="40" type="noConversion"/>
  </si>
  <si>
    <t>100MM</t>
    <phoneticPr fontId="5" type="noConversion"/>
  </si>
  <si>
    <t>M</t>
    <phoneticPr fontId="40" type="noConversion"/>
  </si>
  <si>
    <t>물정-일반호스, 물정-송수호스</t>
    <phoneticPr fontId="40" type="noConversion"/>
  </si>
  <si>
    <t>무수축모르터</t>
    <phoneticPr fontId="40" type="noConversion"/>
  </si>
  <si>
    <t>KG</t>
    <phoneticPr fontId="40" type="noConversion"/>
  </si>
  <si>
    <t>무수축그라우트</t>
    <phoneticPr fontId="40" type="noConversion"/>
  </si>
  <si>
    <t>고철</t>
    <phoneticPr fontId="40" type="noConversion"/>
  </si>
  <si>
    <t>TON</t>
    <phoneticPr fontId="40" type="noConversion"/>
  </si>
  <si>
    <t>물자-대전매입가, 물정-매입가(지역없슴), 공장발생층-수집상</t>
    <phoneticPr fontId="40" type="noConversion"/>
  </si>
  <si>
    <t>나무덧쇠</t>
    <phoneticPr fontId="40" type="noConversion"/>
  </si>
  <si>
    <t>EA</t>
    <phoneticPr fontId="40" type="noConversion"/>
  </si>
  <si>
    <t>비트</t>
    <phoneticPr fontId="40" type="noConversion"/>
  </si>
  <si>
    <t>90MM</t>
    <phoneticPr fontId="40" type="noConversion"/>
  </si>
  <si>
    <t>롯드</t>
    <phoneticPr fontId="40" type="noConversion"/>
  </si>
  <si>
    <t>SHANK</t>
    <phoneticPr fontId="40" type="noConversion"/>
  </si>
  <si>
    <t>커플링</t>
    <phoneticPr fontId="40" type="noConversion"/>
  </si>
  <si>
    <t>CHANNEL</t>
    <phoneticPr fontId="40" type="noConversion"/>
  </si>
  <si>
    <t>200*80*7.5*11</t>
    <phoneticPr fontId="40" type="noConversion"/>
  </si>
  <si>
    <t>물자-전국, 현장도착도, 20TON이상, 물정-서울, 현장도착도, 25TON이상</t>
    <phoneticPr fontId="40" type="noConversion"/>
  </si>
  <si>
    <t>150*75*6.5*10</t>
    <phoneticPr fontId="40" type="noConversion"/>
  </si>
  <si>
    <t>250*90*9*13</t>
    <phoneticPr fontId="40" type="noConversion"/>
  </si>
  <si>
    <t>100*50*5*7.5</t>
    <phoneticPr fontId="40" type="noConversion"/>
  </si>
  <si>
    <t>75*40*5*7</t>
    <phoneticPr fontId="40" type="noConversion"/>
  </si>
  <si>
    <t>L형강</t>
    <phoneticPr fontId="40" type="noConversion"/>
  </si>
  <si>
    <t>150*150*15</t>
    <phoneticPr fontId="40" type="noConversion"/>
  </si>
  <si>
    <t>100*100*10</t>
    <phoneticPr fontId="40" type="noConversion"/>
  </si>
  <si>
    <t>75*75*9</t>
    <phoneticPr fontId="40" type="noConversion"/>
  </si>
  <si>
    <t>75*75*6</t>
    <phoneticPr fontId="40" type="noConversion"/>
  </si>
  <si>
    <t>65*65*5</t>
    <phoneticPr fontId="40" type="noConversion"/>
  </si>
  <si>
    <t>50*50*6</t>
    <phoneticPr fontId="40" type="noConversion"/>
  </si>
  <si>
    <t>50*50*4</t>
    <phoneticPr fontId="40" type="noConversion"/>
  </si>
  <si>
    <t>H형강</t>
    <phoneticPr fontId="40" type="noConversion"/>
  </si>
  <si>
    <t>350*350*12*19</t>
    <phoneticPr fontId="40" type="noConversion"/>
  </si>
  <si>
    <t>물자-전국, 현장도착도, 50TON이상, 물정-서울, 현장도착도, 25TON이상</t>
    <phoneticPr fontId="40" type="noConversion"/>
  </si>
  <si>
    <t>300*300*15*15</t>
    <phoneticPr fontId="40" type="noConversion"/>
  </si>
  <si>
    <t>294*200*8*12</t>
    <phoneticPr fontId="40" type="noConversion"/>
  </si>
  <si>
    <t>100*100*6*8</t>
    <phoneticPr fontId="40" type="noConversion"/>
  </si>
  <si>
    <t>ST'L PLATE</t>
    <phoneticPr fontId="40" type="noConversion"/>
  </si>
  <si>
    <t>6T</t>
    <phoneticPr fontId="40" type="noConversion"/>
  </si>
  <si>
    <t>물자-전국, 공장상차도, 50TON이상, 물정-서울, 공장상차도, 50TON이상</t>
    <phoneticPr fontId="40" type="noConversion"/>
  </si>
  <si>
    <t>12T</t>
    <phoneticPr fontId="40" type="noConversion"/>
  </si>
  <si>
    <t>16T</t>
    <phoneticPr fontId="40" type="noConversion"/>
  </si>
  <si>
    <t>25T</t>
    <phoneticPr fontId="40" type="noConversion"/>
  </si>
  <si>
    <t>STEEL PIPE</t>
    <phoneticPr fontId="40" type="noConversion"/>
  </si>
  <si>
    <t>76.3MM, 2.3MM</t>
    <phoneticPr fontId="40" type="noConversion"/>
  </si>
  <si>
    <t>물자-대전, 구조용탄소강관 백관, 물정-대전, 구조용탄소강관 백관</t>
    <phoneticPr fontId="40" type="noConversion"/>
  </si>
  <si>
    <t>114.3MM, 2.3MM</t>
    <phoneticPr fontId="40" type="noConversion"/>
  </si>
  <si>
    <t>원형봉강</t>
    <phoneticPr fontId="40" type="noConversion"/>
  </si>
  <si>
    <t>D16</t>
    <phoneticPr fontId="40" type="noConversion"/>
  </si>
  <si>
    <t>물자-전국기준(현장도착도), 물정-서울기준(현장도착도)</t>
    <phoneticPr fontId="40" type="noConversion"/>
  </si>
  <si>
    <t>육각볼트</t>
    <phoneticPr fontId="40" type="noConversion"/>
  </si>
  <si>
    <t>M20*75</t>
    <phoneticPr fontId="40" type="noConversion"/>
  </si>
  <si>
    <t>M20*30</t>
    <phoneticPr fontId="40" type="noConversion"/>
  </si>
  <si>
    <t>앵커볼트</t>
    <phoneticPr fontId="40" type="noConversion"/>
  </si>
  <si>
    <t>M22*500</t>
    <phoneticPr fontId="40" type="noConversion"/>
  </si>
  <si>
    <t>SET</t>
    <phoneticPr fontId="40" type="noConversion"/>
  </si>
  <si>
    <t>카바이트</t>
    <phoneticPr fontId="40" type="noConversion"/>
  </si>
  <si>
    <t>물자-대전, 6,5,4월 단가가 물자에 없어 3월 단가 적용</t>
    <phoneticPr fontId="40" type="noConversion"/>
  </si>
  <si>
    <t>D 32MM</t>
    <phoneticPr fontId="40" type="noConversion"/>
  </si>
  <si>
    <t>물자-전국, 공장상차도, 물정-메이커, 공장상차도</t>
    <phoneticPr fontId="40" type="noConversion"/>
  </si>
  <si>
    <t>L=3.5M</t>
    <phoneticPr fontId="40" type="noConversion"/>
  </si>
  <si>
    <t>50MM*10M</t>
    <phoneticPr fontId="40" type="noConversion"/>
  </si>
  <si>
    <t>20수, 101.6CM</t>
    <phoneticPr fontId="40" type="noConversion"/>
  </si>
  <si>
    <t>냉간압연강판, 85KG이하</t>
    <phoneticPr fontId="40" type="noConversion"/>
  </si>
  <si>
    <t>윤활유</t>
    <phoneticPr fontId="40" type="noConversion"/>
  </si>
  <si>
    <t>ANCHOR BOLT</t>
    <phoneticPr fontId="40" type="noConversion"/>
  </si>
  <si>
    <t>M56*1200</t>
    <phoneticPr fontId="40" type="noConversion"/>
  </si>
  <si>
    <t>M42*1185</t>
    <phoneticPr fontId="40" type="noConversion"/>
  </si>
  <si>
    <t>ANCHOR BOLT</t>
    <phoneticPr fontId="40" type="noConversion"/>
  </si>
  <si>
    <t>M42*1180</t>
    <phoneticPr fontId="40" type="noConversion"/>
  </si>
  <si>
    <t>M42*1170</t>
    <phoneticPr fontId="40" type="noConversion"/>
  </si>
  <si>
    <t>M42*1165</t>
    <phoneticPr fontId="40" type="noConversion"/>
  </si>
  <si>
    <t>M36*850</t>
    <phoneticPr fontId="40" type="noConversion"/>
  </si>
  <si>
    <t>M36*1050</t>
    <phoneticPr fontId="40" type="noConversion"/>
  </si>
  <si>
    <t>M20*560</t>
    <phoneticPr fontId="40" type="noConversion"/>
  </si>
  <si>
    <t>M20*170</t>
    <phoneticPr fontId="40" type="noConversion"/>
  </si>
  <si>
    <t>분수전</t>
    <phoneticPr fontId="40" type="noConversion"/>
  </si>
  <si>
    <t>엘보</t>
    <phoneticPr fontId="40" type="noConversion"/>
  </si>
  <si>
    <t>물자-대전</t>
    <phoneticPr fontId="40" type="noConversion"/>
  </si>
  <si>
    <t>유니온</t>
    <phoneticPr fontId="40" type="noConversion"/>
  </si>
  <si>
    <t>니플</t>
    <phoneticPr fontId="40" type="noConversion"/>
  </si>
  <si>
    <t>소켓</t>
    <phoneticPr fontId="40" type="noConversion"/>
  </si>
  <si>
    <t>밸브</t>
    <phoneticPr fontId="40" type="noConversion"/>
  </si>
  <si>
    <t>게이트밸브, 10KG/CM2</t>
    <phoneticPr fontId="40" type="noConversion"/>
  </si>
  <si>
    <t>15MM</t>
    <phoneticPr fontId="40" type="noConversion"/>
  </si>
  <si>
    <t>파이프</t>
    <phoneticPr fontId="40" type="noConversion"/>
  </si>
  <si>
    <t>배관용 탄소강관, 백관</t>
    <phoneticPr fontId="40" type="noConversion"/>
  </si>
  <si>
    <t>플러그</t>
    <phoneticPr fontId="40" type="noConversion"/>
  </si>
  <si>
    <t>그리스</t>
    <phoneticPr fontId="40" type="noConversion"/>
  </si>
  <si>
    <t>산업용 다목적 그리스</t>
    <phoneticPr fontId="40" type="noConversion"/>
  </si>
  <si>
    <t>브라운 아스팔트</t>
    <phoneticPr fontId="40" type="noConversion"/>
  </si>
  <si>
    <t>중유</t>
    <phoneticPr fontId="40" type="noConversion"/>
  </si>
  <si>
    <t>물자-고유황, 3.0%, 대리점, 물정-3.0%, 대리점</t>
    <phoneticPr fontId="40" type="noConversion"/>
  </si>
  <si>
    <t>BLADE</t>
    <phoneticPr fontId="40" type="noConversion"/>
  </si>
  <si>
    <t>14"*3.2MM</t>
    <phoneticPr fontId="40" type="noConversion"/>
  </si>
  <si>
    <t>CONCRETE SAW BLADE</t>
    <phoneticPr fontId="40" type="noConversion"/>
  </si>
  <si>
    <t>프라이머</t>
    <phoneticPr fontId="40" type="noConversion"/>
  </si>
  <si>
    <t>에폭시</t>
    <phoneticPr fontId="40" type="noConversion"/>
  </si>
  <si>
    <t>수지몰탈</t>
    <phoneticPr fontId="40" type="noConversion"/>
  </si>
  <si>
    <t>수계에폭시</t>
    <phoneticPr fontId="40" type="noConversion"/>
  </si>
  <si>
    <t>BUTTON BIT</t>
    <phoneticPr fontId="40" type="noConversion"/>
  </si>
  <si>
    <t>핸들팩커</t>
    <phoneticPr fontId="40" type="noConversion"/>
  </si>
  <si>
    <t>EA</t>
    <phoneticPr fontId="40" type="noConversion"/>
  </si>
  <si>
    <t>EMP HAMMER</t>
    <phoneticPr fontId="40" type="noConversion"/>
  </si>
  <si>
    <t>KJ-370</t>
    <phoneticPr fontId="40" type="noConversion"/>
  </si>
  <si>
    <t>KJ-405</t>
    <phoneticPr fontId="40" type="noConversion"/>
  </si>
  <si>
    <t>BUTTON BIT</t>
    <phoneticPr fontId="40" type="noConversion"/>
  </si>
  <si>
    <t>Φ450MM</t>
    <phoneticPr fontId="40" type="noConversion"/>
  </si>
  <si>
    <t>Φ550MM</t>
    <phoneticPr fontId="40" type="noConversion"/>
  </si>
  <si>
    <t>EZ-MUD</t>
    <phoneticPr fontId="40" type="noConversion"/>
  </si>
  <si>
    <t>L</t>
    <phoneticPr fontId="40" type="noConversion"/>
  </si>
  <si>
    <t>에어호스</t>
    <phoneticPr fontId="40" type="noConversion"/>
  </si>
  <si>
    <t>50MM*20M</t>
    <phoneticPr fontId="40" type="noConversion"/>
  </si>
  <si>
    <t>HR</t>
    <phoneticPr fontId="40" type="noConversion"/>
  </si>
  <si>
    <t>저유황경유</t>
    <phoneticPr fontId="40" type="noConversion"/>
  </si>
  <si>
    <t>물자-저유황, 0.003%, 주유소, 물정-저유황, 0.001%, 주유소</t>
    <phoneticPr fontId="40" type="noConversion"/>
  </si>
  <si>
    <t>콘크리트 앵커(웰딩스터드)</t>
    <phoneticPr fontId="40" type="noConversion"/>
  </si>
  <si>
    <t>Φ13*100</t>
    <phoneticPr fontId="40" type="noConversion"/>
  </si>
  <si>
    <t>무늬강판</t>
    <phoneticPr fontId="6" type="noConversion"/>
  </si>
  <si>
    <t>T=6MM</t>
    <phoneticPr fontId="40" type="noConversion"/>
  </si>
  <si>
    <t>물자-전국, 현장도착도, 50TON이상, 물정-서울, 현장도착도, 50TON이상</t>
    <phoneticPr fontId="40" type="noConversion"/>
  </si>
  <si>
    <t>STEEL FLAT BAR</t>
    <phoneticPr fontId="6" type="noConversion"/>
  </si>
  <si>
    <t>T=5MM</t>
    <phoneticPr fontId="40" type="noConversion"/>
  </si>
  <si>
    <t>물자-전국, 현장도착도, 50TON이상, 물정-서울, 현장도착도, 25TON이상</t>
    <phoneticPr fontId="40" type="noConversion"/>
  </si>
  <si>
    <t>트레싱지(A1)</t>
    <phoneticPr fontId="40" type="noConversion"/>
  </si>
  <si>
    <t>95G 788*1091</t>
    <phoneticPr fontId="40" type="noConversion"/>
  </si>
  <si>
    <t>450G</t>
    <phoneticPr fontId="40" type="noConversion"/>
  </si>
  <si>
    <t>화강석</t>
    <phoneticPr fontId="40" type="noConversion"/>
  </si>
  <si>
    <t>용융아연도금</t>
    <phoneticPr fontId="40" type="noConversion"/>
  </si>
  <si>
    <t>TON</t>
    <phoneticPr fontId="40" type="noConversion"/>
  </si>
  <si>
    <t xml:space="preserve">와이어메시 </t>
    <phoneticPr fontId="40" type="noConversion"/>
  </si>
  <si>
    <t>4-15CM*15CM</t>
    <phoneticPr fontId="40" type="noConversion"/>
  </si>
  <si>
    <t>M2</t>
    <phoneticPr fontId="40" type="noConversion"/>
  </si>
  <si>
    <t>물자-대전, 물정-대전</t>
    <phoneticPr fontId="40" type="noConversion"/>
  </si>
  <si>
    <t>6-10CM*10CM</t>
    <phoneticPr fontId="40" type="noConversion"/>
  </si>
  <si>
    <t>8-10CM*10CM</t>
    <phoneticPr fontId="40" type="noConversion"/>
  </si>
  <si>
    <t>CATCH BASIN</t>
    <phoneticPr fontId="40" type="noConversion"/>
  </si>
  <si>
    <t>410*510*940</t>
    <phoneticPr fontId="40" type="noConversion"/>
  </si>
  <si>
    <t>폐콘크리트</t>
    <phoneticPr fontId="40" type="noConversion"/>
  </si>
  <si>
    <t>물가협회/적산자료/참고자료/기타요금/폐기물처리비 단가적용(16561/1.09(일반관리비)/1.04(이윤))</t>
    <phoneticPr fontId="40" type="noConversion"/>
  </si>
  <si>
    <t>STEEL SHOT</t>
    <phoneticPr fontId="6" type="noConversion"/>
  </si>
  <si>
    <t>1MM 기준</t>
    <phoneticPr fontId="5" type="noConversion"/>
  </si>
  <si>
    <t>조사가</t>
    <phoneticPr fontId="40" type="noConversion"/>
  </si>
  <si>
    <t>I.Z RICH PRIMER(IZ180N)</t>
    <phoneticPr fontId="5" type="noConversion"/>
  </si>
  <si>
    <t>신너(무기징크용,0614)</t>
    <phoneticPr fontId="5" type="noConversion"/>
  </si>
  <si>
    <t>POLYAMIDE EPOXY(EH6270)</t>
    <phoneticPr fontId="5" type="noConversion"/>
  </si>
  <si>
    <t>신너(에폭시용,024)</t>
    <phoneticPr fontId="5" type="noConversion"/>
  </si>
  <si>
    <t>EPOXY PRIMER(EH-4158)</t>
    <phoneticPr fontId="5" type="noConversion"/>
  </si>
  <si>
    <t>넝마</t>
    <phoneticPr fontId="40" type="noConversion"/>
  </si>
  <si>
    <t>KG</t>
    <phoneticPr fontId="40" type="noConversion"/>
  </si>
  <si>
    <t>휘발유</t>
    <phoneticPr fontId="40" type="noConversion"/>
  </si>
  <si>
    <t>PVC</t>
    <phoneticPr fontId="40" type="noConversion"/>
  </si>
  <si>
    <t>SEPA-BOLT</t>
  </si>
  <si>
    <t>D-TYPE(1/2*300)</t>
  </si>
  <si>
    <t>D-TYPE(1/2*400)</t>
    <phoneticPr fontId="40" type="noConversion"/>
  </si>
  <si>
    <t>D-TYPE(1/2*600)</t>
  </si>
  <si>
    <t>D-TYPE(1/2*750)</t>
  </si>
  <si>
    <t>D-TYPE(1/2*1000)</t>
  </si>
  <si>
    <t>TIE ROD</t>
    <phoneticPr fontId="40" type="noConversion"/>
  </si>
  <si>
    <t>1/2-1350</t>
    <phoneticPr fontId="40" type="noConversion"/>
  </si>
  <si>
    <t>물자 P148</t>
    <phoneticPr fontId="40" type="noConversion"/>
  </si>
  <si>
    <t>1/2-1500</t>
    <phoneticPr fontId="40" type="noConversion"/>
  </si>
  <si>
    <t>SPACER</t>
    <phoneticPr fontId="40" type="noConversion"/>
  </si>
  <si>
    <t>SP-75</t>
    <phoneticPr fontId="40" type="noConversion"/>
  </si>
  <si>
    <t>물자 P152</t>
    <phoneticPr fontId="40" type="noConversion"/>
  </si>
  <si>
    <t>신축이음부방수</t>
    <phoneticPr fontId="40" type="noConversion"/>
  </si>
  <si>
    <t>M</t>
    <phoneticPr fontId="40" type="noConversion"/>
  </si>
  <si>
    <t>당진화력 단가적용</t>
    <phoneticPr fontId="40" type="noConversion"/>
  </si>
  <si>
    <t>ST'L PLATE</t>
    <phoneticPr fontId="40" type="noConversion"/>
  </si>
  <si>
    <t>19T</t>
    <phoneticPr fontId="40" type="noConversion"/>
  </si>
  <si>
    <t>물자-전국, 공장상차도, 50TON이상, 물정-서울, 공장상차도, 50TON이상</t>
    <phoneticPr fontId="40" type="noConversion"/>
  </si>
  <si>
    <t>20T</t>
    <phoneticPr fontId="40" type="noConversion"/>
  </si>
  <si>
    <t>STUD BOLT</t>
    <phoneticPr fontId="40" type="noConversion"/>
  </si>
  <si>
    <t>M13*130</t>
    <phoneticPr fontId="40" type="noConversion"/>
  </si>
  <si>
    <t>M19*140</t>
    <phoneticPr fontId="40" type="noConversion"/>
  </si>
  <si>
    <t>ANCHOR BOLT</t>
    <phoneticPr fontId="40" type="noConversion"/>
  </si>
  <si>
    <t>M16*150</t>
    <phoneticPr fontId="40" type="noConversion"/>
  </si>
  <si>
    <t>COMMOM BOLT</t>
    <phoneticPr fontId="40" type="noConversion"/>
  </si>
  <si>
    <t>M10X200</t>
    <phoneticPr fontId="40" type="noConversion"/>
  </si>
  <si>
    <t>SPIRAL 파형강관</t>
    <phoneticPr fontId="40" type="noConversion"/>
  </si>
  <si>
    <t>D1200,t=3.2, L=10m</t>
    <phoneticPr fontId="40" type="noConversion"/>
  </si>
  <si>
    <t>본</t>
    <phoneticPr fontId="40" type="noConversion"/>
  </si>
  <si>
    <t>공        종</t>
    <phoneticPr fontId="6" type="noConversion"/>
  </si>
  <si>
    <t>수  량</t>
    <phoneticPr fontId="6" type="noConversion"/>
  </si>
  <si>
    <t>단  가</t>
    <phoneticPr fontId="6" type="noConversion"/>
  </si>
  <si>
    <t>A. 회사취급비</t>
    <phoneticPr fontId="11" type="noConversion"/>
  </si>
  <si>
    <t>소      계</t>
    <phoneticPr fontId="6" type="noConversion"/>
  </si>
  <si>
    <t>사급재료비 계</t>
    <phoneticPr fontId="6" type="noConversion"/>
  </si>
  <si>
    <t>2. 회사분경비</t>
    <phoneticPr fontId="6" type="noConversion"/>
  </si>
  <si>
    <t>1)제세공과금</t>
    <phoneticPr fontId="6" type="noConversion"/>
  </si>
  <si>
    <t>(사급재료비 + 도급공사비) * 4.0%</t>
    <phoneticPr fontId="205" type="noConversion"/>
  </si>
  <si>
    <t>2)조달수수료</t>
    <phoneticPr fontId="6" type="noConversion"/>
  </si>
  <si>
    <t>(사급재료비) * 0.5%</t>
    <phoneticPr fontId="205" type="noConversion"/>
  </si>
  <si>
    <t>회사분경비 계</t>
    <phoneticPr fontId="6" type="noConversion"/>
  </si>
  <si>
    <t>회사취급비 계</t>
    <phoneticPr fontId="6" type="noConversion"/>
  </si>
  <si>
    <t>B. 도급공사비</t>
    <phoneticPr fontId="11" type="noConversion"/>
  </si>
  <si>
    <t>지입재료비</t>
    <phoneticPr fontId="11" type="noConversion"/>
  </si>
  <si>
    <t>지입재료비 계</t>
    <phoneticPr fontId="11" type="noConversion"/>
  </si>
  <si>
    <t>직접공사비</t>
    <phoneticPr fontId="11" type="noConversion"/>
  </si>
  <si>
    <t>직접공사비 계</t>
    <phoneticPr fontId="6" type="noConversion"/>
  </si>
  <si>
    <t>가. 재 료 비</t>
    <phoneticPr fontId="6" type="noConversion"/>
  </si>
  <si>
    <t>6) 잡재료비</t>
    <phoneticPr fontId="11" type="noConversion"/>
  </si>
  <si>
    <t>식</t>
    <phoneticPr fontId="6" type="noConversion"/>
  </si>
  <si>
    <t>7) 작업부산물</t>
    <phoneticPr fontId="6" type="noConversion"/>
  </si>
  <si>
    <t>TON</t>
    <phoneticPr fontId="6" type="noConversion"/>
  </si>
  <si>
    <t>도급재료비 계</t>
    <phoneticPr fontId="6" type="noConversion"/>
  </si>
  <si>
    <t>재 료 비 계</t>
    <phoneticPr fontId="6" type="noConversion"/>
  </si>
  <si>
    <t>(사급+도급재료비)</t>
    <phoneticPr fontId="6" type="noConversion"/>
  </si>
  <si>
    <t>나. 노 무 비</t>
    <phoneticPr fontId="6" type="noConversion"/>
  </si>
  <si>
    <t>1) 직접노무비</t>
    <phoneticPr fontId="6" type="noConversion"/>
  </si>
  <si>
    <t>2) 간접노무비</t>
    <phoneticPr fontId="6" type="noConversion"/>
  </si>
  <si>
    <t>(직접노무비) * 9.9% =</t>
    <phoneticPr fontId="11" type="noConversion"/>
  </si>
  <si>
    <t>노 무 비 계</t>
    <phoneticPr fontId="6" type="noConversion"/>
  </si>
  <si>
    <t>다. 경      비</t>
    <phoneticPr fontId="6" type="noConversion"/>
  </si>
  <si>
    <t>1) 기계 경비</t>
    <phoneticPr fontId="11" type="noConversion"/>
  </si>
  <si>
    <t>2) 전  력  비</t>
    <phoneticPr fontId="6" type="noConversion"/>
  </si>
  <si>
    <t>3) 운  반  비</t>
    <phoneticPr fontId="6" type="noConversion"/>
  </si>
  <si>
    <t>4) 품질관리비</t>
    <phoneticPr fontId="6" type="noConversion"/>
  </si>
  <si>
    <t>5) 가  설  비</t>
    <phoneticPr fontId="6" type="noConversion"/>
  </si>
  <si>
    <t>6) 폐기물처리비</t>
    <phoneticPr fontId="6" type="noConversion"/>
  </si>
  <si>
    <t>7) 환경보전비 (실적정산)</t>
    <phoneticPr fontId="11" type="noConversion"/>
  </si>
  <si>
    <t>(도급재료비+직접노무비+산출경비) *0.4% =</t>
    <phoneticPr fontId="6" type="noConversion"/>
  </si>
  <si>
    <t>8) 산재보험료</t>
    <phoneticPr fontId="11" type="noConversion"/>
  </si>
  <si>
    <t>(직접노무비+간접노무비) *3.6% =</t>
    <phoneticPr fontId="6" type="noConversion"/>
  </si>
  <si>
    <t>9) 고용보험료</t>
    <phoneticPr fontId="11" type="noConversion"/>
  </si>
  <si>
    <t>(직접노무비+간접노무비) *0.92% =</t>
    <phoneticPr fontId="6" type="noConversion"/>
  </si>
  <si>
    <t>10) 건강보험료</t>
    <phoneticPr fontId="11" type="noConversion"/>
  </si>
  <si>
    <t>(직접노무비) *1.70% =</t>
    <phoneticPr fontId="6" type="noConversion"/>
  </si>
  <si>
    <t>11) 연금보험료</t>
    <phoneticPr fontId="11" type="noConversion"/>
  </si>
  <si>
    <t>(직접노무비) *2.49% =</t>
    <phoneticPr fontId="6" type="noConversion"/>
  </si>
  <si>
    <t>12) 노인장기요양보험료</t>
    <phoneticPr fontId="11" type="noConversion"/>
  </si>
  <si>
    <t>(건강보험료) * 6.55% =</t>
    <phoneticPr fontId="11" type="noConversion"/>
  </si>
  <si>
    <t>13) 퇴직공제부금비</t>
    <phoneticPr fontId="6" type="noConversion"/>
  </si>
  <si>
    <t>(직접노무비) *2.3% =</t>
    <phoneticPr fontId="11" type="noConversion"/>
  </si>
  <si>
    <t>14) 산업안전보건관리비</t>
    <phoneticPr fontId="11" type="noConversion"/>
  </si>
  <si>
    <t>(재료비+직접노무비) *1.88% =</t>
    <phoneticPr fontId="11" type="noConversion"/>
  </si>
  <si>
    <t xml:space="preserve"> (도급재료비 + 직접노무비) * 1.88% * 120%</t>
    <phoneticPr fontId="205" type="noConversion"/>
  </si>
  <si>
    <t>적용</t>
    <phoneticPr fontId="11" type="noConversion"/>
  </si>
  <si>
    <t>15) 수도광열비</t>
    <phoneticPr fontId="11" type="noConversion"/>
  </si>
  <si>
    <t>16) 기타경비</t>
    <phoneticPr fontId="11" type="noConversion"/>
  </si>
  <si>
    <t>(도급재료비+노무비)*5.69% =</t>
    <phoneticPr fontId="11" type="noConversion"/>
  </si>
  <si>
    <t>17) 공사이행보증수수료</t>
    <phoneticPr fontId="6" type="noConversion"/>
  </si>
  <si>
    <t>[(도급재료비+직접노무비+산출경비) *0.016%+4.3백만원] *공기(3년) =</t>
    <phoneticPr fontId="6" type="noConversion"/>
  </si>
  <si>
    <t>18) 하도급대금지급보증서발행수수료</t>
    <phoneticPr fontId="6" type="noConversion"/>
  </si>
  <si>
    <t>(도급재료비+직접노무비+산출경비) *0.037% =</t>
    <phoneticPr fontId="6" type="noConversion"/>
  </si>
  <si>
    <t>경 비 계</t>
    <phoneticPr fontId="6" type="noConversion"/>
  </si>
  <si>
    <t xml:space="preserve">라. 일반관리비 </t>
    <phoneticPr fontId="6" type="noConversion"/>
  </si>
  <si>
    <t>(도급재료비+노무비+경비)*4.5% =</t>
    <phoneticPr fontId="11" type="noConversion"/>
  </si>
  <si>
    <t>마. 이      윤</t>
    <phoneticPr fontId="6" type="noConversion"/>
  </si>
  <si>
    <t>(노무비+경비+일반관리비)*10.0% =</t>
    <phoneticPr fontId="11" type="noConversion"/>
  </si>
  <si>
    <t>추 정 가 격</t>
    <phoneticPr fontId="6" type="noConversion"/>
  </si>
  <si>
    <t>(도급분 계)</t>
    <phoneticPr fontId="11" type="noConversion"/>
  </si>
  <si>
    <t>회 사 취 급 비</t>
    <phoneticPr fontId="6" type="noConversion"/>
  </si>
  <si>
    <t xml:space="preserve"> (사급재료비 + 사급경비)</t>
    <phoneticPr fontId="205" type="noConversion"/>
  </si>
  <si>
    <t>총 공 사 비</t>
    <phoneticPr fontId="6" type="noConversion"/>
  </si>
  <si>
    <t>(사급공사비 + 추정가격, 부가가치세 제외)</t>
    <phoneticPr fontId="11" type="noConversion"/>
  </si>
  <si>
    <t>태안화력 #9,10 냉각수 취수펌프구조물 축조공사(CC-03)</t>
    <phoneticPr fontId="6" type="noConversion"/>
  </si>
  <si>
    <t>: 현가화 단가산출 내역</t>
    <phoneticPr fontId="35" type="noConversion"/>
  </si>
  <si>
    <t>공    종    명</t>
    <phoneticPr fontId="6" type="noConversion"/>
  </si>
  <si>
    <t>선행호기</t>
    <phoneticPr fontId="35" type="noConversion"/>
  </si>
  <si>
    <t>단   가</t>
    <phoneticPr fontId="35" type="noConversion"/>
  </si>
  <si>
    <t>비  고</t>
    <phoneticPr fontId="6" type="noConversion"/>
  </si>
  <si>
    <t>재 료 비</t>
    <phoneticPr fontId="35" type="noConversion"/>
  </si>
  <si>
    <t>노 무 비</t>
    <phoneticPr fontId="35" type="noConversion"/>
  </si>
  <si>
    <t>경   비</t>
    <phoneticPr fontId="35" type="noConversion"/>
  </si>
  <si>
    <t>재  료  비</t>
    <phoneticPr fontId="6" type="noConversion"/>
  </si>
  <si>
    <t>노  무  비</t>
    <phoneticPr fontId="6" type="noConversion"/>
  </si>
  <si>
    <t>경   비</t>
    <phoneticPr fontId="6" type="noConversion"/>
  </si>
  <si>
    <t>태안</t>
    <phoneticPr fontId="35" type="noConversion"/>
  </si>
  <si>
    <t>태안화력 #9,10 냉각수 취수펌프구조물 축조공사</t>
    <phoneticPr fontId="6" type="noConversion"/>
  </si>
  <si>
    <t>11년10월기준</t>
    <phoneticPr fontId="35" type="noConversion"/>
  </si>
  <si>
    <t>( M³)</t>
  </si>
  <si>
    <t>미진동공법</t>
  </si>
  <si>
    <t>정밀진동제어</t>
  </si>
  <si>
    <t>진동제어소규모</t>
  </si>
  <si>
    <t>진동제어중규모</t>
  </si>
  <si>
    <t>일반발파</t>
  </si>
  <si>
    <t>신평택 취수펌프구조물 토공 수량총괄표</t>
    <phoneticPr fontId="205" type="noConversion"/>
  </si>
  <si>
    <t>* 터파기 총량 :</t>
    <phoneticPr fontId="6" type="noConversion"/>
  </si>
  <si>
    <t>토사</t>
    <phoneticPr fontId="6" type="noConversion"/>
  </si>
  <si>
    <t>풍화암</t>
    <phoneticPr fontId="6" type="noConversion"/>
  </si>
  <si>
    <t>연암</t>
    <phoneticPr fontId="6" type="noConversion"/>
  </si>
  <si>
    <t>깨기</t>
    <phoneticPr fontId="6" type="noConversion"/>
  </si>
  <si>
    <t>미진동공법</t>
    <phoneticPr fontId="6" type="noConversion"/>
  </si>
  <si>
    <t>정밀진동제어</t>
    <phoneticPr fontId="6" type="noConversion"/>
  </si>
  <si>
    <t>진동제어소규모</t>
    <phoneticPr fontId="6" type="noConversion"/>
  </si>
  <si>
    <t>진동제어중규모</t>
    <phoneticPr fontId="6" type="noConversion"/>
  </si>
  <si>
    <t>일반발파</t>
    <phoneticPr fontId="6" type="noConversion"/>
  </si>
  <si>
    <t>경암</t>
    <phoneticPr fontId="6" type="noConversion"/>
  </si>
  <si>
    <t>구분</t>
    <phoneticPr fontId="205" type="noConversion"/>
  </si>
  <si>
    <t>공종</t>
    <phoneticPr fontId="205" type="noConversion"/>
  </si>
  <si>
    <t>규격</t>
    <phoneticPr fontId="205" type="noConversion"/>
  </si>
  <si>
    <t>단위</t>
    <phoneticPr fontId="205" type="noConversion"/>
  </si>
  <si>
    <t>수량</t>
    <phoneticPr fontId="205" type="noConversion"/>
  </si>
  <si>
    <t>비고</t>
    <phoneticPr fontId="205" type="noConversion"/>
  </si>
  <si>
    <t>절취총량</t>
    <phoneticPr fontId="205" type="noConversion"/>
  </si>
  <si>
    <t>m³</t>
    <phoneticPr fontId="205" type="noConversion"/>
  </si>
  <si>
    <t>m²</t>
    <phoneticPr fontId="205" type="noConversion"/>
  </si>
  <si>
    <t>토사터파기</t>
    <phoneticPr fontId="205" type="noConversion"/>
  </si>
  <si>
    <t>풍화암굴착</t>
    <phoneticPr fontId="205" type="noConversion"/>
  </si>
  <si>
    <t>연암깨기</t>
    <phoneticPr fontId="205" type="noConversion"/>
  </si>
  <si>
    <t>연암발파</t>
    <phoneticPr fontId="205" type="noConversion"/>
  </si>
  <si>
    <t>경암깨기</t>
    <phoneticPr fontId="205" type="noConversion"/>
  </si>
  <si>
    <t>경암발파</t>
    <phoneticPr fontId="205" type="noConversion"/>
  </si>
  <si>
    <t>면고르기총량</t>
    <phoneticPr fontId="205" type="noConversion"/>
  </si>
  <si>
    <t>면고르기</t>
    <phoneticPr fontId="205" type="noConversion"/>
  </si>
  <si>
    <t>풍화암</t>
    <phoneticPr fontId="205" type="noConversion"/>
  </si>
  <si>
    <t>연암</t>
    <phoneticPr fontId="205" type="noConversion"/>
  </si>
  <si>
    <t>경암</t>
    <phoneticPr fontId="205" type="noConversion"/>
  </si>
  <si>
    <t>공   종</t>
    <phoneticPr fontId="5" type="noConversion"/>
  </si>
  <si>
    <t>규   격</t>
    <phoneticPr fontId="5" type="noConversion"/>
  </si>
  <si>
    <t>수   량</t>
    <phoneticPr fontId="5" type="noConversion"/>
  </si>
  <si>
    <t>합   계</t>
    <phoneticPr fontId="5" type="noConversion"/>
  </si>
  <si>
    <t>비   고</t>
    <phoneticPr fontId="5" type="noConversion"/>
  </si>
  <si>
    <t>&lt;소    계&gt;</t>
    <phoneticPr fontId="6" type="noConversion"/>
  </si>
  <si>
    <t>본</t>
    <phoneticPr fontId="6" type="noConversion"/>
  </si>
  <si>
    <t>EA</t>
    <phoneticPr fontId="6" type="noConversion"/>
  </si>
  <si>
    <t>D400, 단일본</t>
    <phoneticPr fontId="6" type="noConversion"/>
  </si>
  <si>
    <t>&lt;소    계&gt;</t>
    <phoneticPr fontId="6" type="noConversion"/>
  </si>
  <si>
    <t>0.2M3</t>
    <phoneticPr fontId="6" type="noConversion"/>
  </si>
  <si>
    <t>&lt;소    계&gt;</t>
    <phoneticPr fontId="6" type="noConversion"/>
  </si>
  <si>
    <t>PHC 파일 하차비</t>
    <phoneticPr fontId="5" type="noConversion"/>
  </si>
  <si>
    <t>현장내</t>
    <phoneticPr fontId="5" type="noConversion"/>
  </si>
  <si>
    <t>&lt;소    계&gt;</t>
    <phoneticPr fontId="6" type="noConversion"/>
  </si>
  <si>
    <t>동적(D400)</t>
    <phoneticPr fontId="5" type="noConversion"/>
  </si>
  <si>
    <t>&lt;소    계&gt;</t>
    <phoneticPr fontId="6" type="noConversion"/>
  </si>
  <si>
    <t>산 출 근 거</t>
  </si>
  <si>
    <t xml:space="preserve">                                                                                </t>
  </si>
  <si>
    <t>1. 장비조합 : 대형브레이커0.7㎥ + 백호0.7㎥적용</t>
  </si>
  <si>
    <t>2. 작업능력</t>
  </si>
  <si>
    <t>Q = (2.6+4.6)/2=3.60  ㎥/hr 적용</t>
  </si>
  <si>
    <t xml:space="preserve"> 가) 대형브레이커</t>
  </si>
  <si>
    <t xml:space="preserve">   재료비= 0/3.6=0.0 원/m³</t>
  </si>
  <si>
    <t>MA("E012")</t>
  </si>
  <si>
    <t xml:space="preserve">   노무비= 0/3.6=0.0 원/m³</t>
  </si>
  <si>
    <t>LA("E012")</t>
  </si>
  <si>
    <t xml:space="preserve">   경  비= 8,982/3.6=2,495.0 원/m³</t>
  </si>
  <si>
    <t>EQ("E012")</t>
  </si>
  <si>
    <t xml:space="preserve"> 나) 백호</t>
  </si>
  <si>
    <t xml:space="preserve">   재료비= 21,029/3.6=5,841.3 원/m³</t>
  </si>
  <si>
    <t>MA("E007")</t>
  </si>
  <si>
    <t xml:space="preserve">   노무비= 18,876/3.6=5,243.3 원/m³</t>
  </si>
  <si>
    <t>LA("E007")</t>
  </si>
  <si>
    <t xml:space="preserve">   경  비= 18,961/3.6=5,266.9 원/m³</t>
  </si>
  <si>
    <t>EQ("E007")</t>
  </si>
  <si>
    <t xml:space="preserve"> 다) 치즐</t>
  </si>
  <si>
    <t xml:space="preserve">  치즐 소모량 : 연암기준</t>
  </si>
  <si>
    <t xml:space="preserve">    P=0.006 본/hr</t>
  </si>
  <si>
    <t xml:space="preserve">   치  즐 =252,000*0.006/3.6=420.0 원/m³</t>
  </si>
  <si>
    <t>TOT("M003")</t>
  </si>
  <si>
    <t xml:space="preserve">   라) 치즐</t>
  </si>
  <si>
    <t>TOT("L084")</t>
  </si>
  <si>
    <t xml:space="preserve">  치즐 소모량 : 경암암기준</t>
  </si>
  <si>
    <t xml:space="preserve">    P=0.03 본/hr</t>
  </si>
  <si>
    <t xml:space="preserve">   치  즐 =252,000*0.03/3.6=2,100.0 원/m³</t>
  </si>
  <si>
    <t>2. 작업능력 : 연암기준 3.5㎥/hr로서 일축압축강도 기준으로</t>
  </si>
  <si>
    <t xml:space="preserve">               연암 : 850kg/㎠</t>
  </si>
  <si>
    <t xml:space="preserve">               풍화암 : 500kg/㎠</t>
  </si>
  <si>
    <t>Q = 5.95  ㎥/hr 적용</t>
  </si>
  <si>
    <t>3.  치즐 소모량 : 연암기준</t>
  </si>
  <si>
    <t xml:space="preserve"> 가) 백호</t>
  </si>
  <si>
    <t xml:space="preserve">   재료비= 21,029/5.95=3,534.2 원/m³</t>
  </si>
  <si>
    <t xml:space="preserve">   노무비= 18,876/5.95=3,172.4 원/m³</t>
  </si>
  <si>
    <t xml:space="preserve">   경  비= 18,961/5.95=3,186.7 원/m³</t>
  </si>
  <si>
    <t xml:space="preserve"> 나) 브레이커</t>
  </si>
  <si>
    <t xml:space="preserve">   재료비= 0/5.95=0.0 원/m³</t>
  </si>
  <si>
    <t xml:space="preserve">   노무비= 0/5.95=0.0 원/m³</t>
  </si>
  <si>
    <t xml:space="preserve">   경  비= 8,982/5.95=1,509.5 원/m³</t>
  </si>
  <si>
    <t xml:space="preserve">   치  즐 =252,000*0.006/5.95=254.1 원/m³</t>
  </si>
  <si>
    <t>Q = 3.5  ㎥/hr 적용</t>
  </si>
  <si>
    <t xml:space="preserve">   재료비= 21,029/3.5=6,008.2 원/m³</t>
  </si>
  <si>
    <t xml:space="preserve">   노무비= 18,876/3.5=5,393.1 원/m³</t>
  </si>
  <si>
    <t xml:space="preserve">   경  비= 18,961/3.5=5,417.4 원/m³</t>
  </si>
  <si>
    <t xml:space="preserve">   재료비= 0/3.5=0.0 원/m³</t>
  </si>
  <si>
    <t xml:space="preserve">   노무비= 0/3.5=0.0 원/m³</t>
  </si>
  <si>
    <t xml:space="preserve">   경  비= 8,982/3.5=2,566.2 원/m³</t>
  </si>
  <si>
    <t xml:space="preserve">   치  즐 =252,000*0.006/3.5=432.0 원/m³</t>
  </si>
  <si>
    <t>Q = 1.80  ㎥/hr 적용</t>
  </si>
  <si>
    <t xml:space="preserve">   재료비= 21,029/1.8=11,682.7 원/m³</t>
  </si>
  <si>
    <t xml:space="preserve">   노무비= 18,876/1.8=10,486.6 원/m³</t>
  </si>
  <si>
    <t xml:space="preserve">   경  비= 18,961/1.8=10,533.8 원/m³</t>
  </si>
  <si>
    <t xml:space="preserve">   재료비= 0/1.8=0.0 원/m³</t>
  </si>
  <si>
    <t xml:space="preserve">   노무비= 0/1.8=0.0 원/m³</t>
  </si>
  <si>
    <t xml:space="preserve">   경  비= 8,982/1.8=4,990.0 원/m³</t>
  </si>
  <si>
    <t xml:space="preserve">   치  즐 =252,000*0.03/1.8=4,200.0 원/m³</t>
  </si>
  <si>
    <t xml:space="preserve">  치즐 소모량 : 보통암기준</t>
  </si>
  <si>
    <t xml:space="preserve">    P=0.02 본/hr</t>
  </si>
  <si>
    <t xml:space="preserve">   치  즐 =252,000*0.02/3.6=1,400.0 원/m³</t>
  </si>
  <si>
    <t>별표 - 32   암깨기 | 연암|M3</t>
    <phoneticPr fontId="6" type="noConversion"/>
  </si>
  <si>
    <t>별표 - 33   암깨기 | 경암|M3</t>
    <phoneticPr fontId="6" type="noConversion"/>
  </si>
  <si>
    <t>별표 - 34   기계터파기 | 풍화암|M3</t>
    <phoneticPr fontId="6" type="noConversion"/>
  </si>
  <si>
    <t>별표 - 35   기계터파기 | 연암|M3</t>
    <phoneticPr fontId="6" type="noConversion"/>
  </si>
  <si>
    <t>별표 - 36   기계터파기 | 경암|M3</t>
    <phoneticPr fontId="6" type="noConversion"/>
  </si>
  <si>
    <t>별표 - 37   암깨기 | 보통암|M3</t>
    <phoneticPr fontId="6" type="noConversion"/>
  </si>
  <si>
    <t xml:space="preserve">   보통인부 =1 인 *74,008/8/3.6*0.8866=2,278.3 원/m³</t>
  </si>
  <si>
    <t xml:space="preserve">      가. 조합 기계</t>
  </si>
  <si>
    <t xml:space="preserve">        1) 대형브레이커 : 1대</t>
  </si>
  <si>
    <t xml:space="preserve">        2) 유압식 백호(0.7m3) : 1대</t>
  </si>
  <si>
    <t xml:space="preserve">      나. 작업 능력 (철근구조물, 평균두께 30cm이상)</t>
  </si>
  <si>
    <t xml:space="preserve">         Q = (1.4 + 2.7) / 2 = 2.0500 M3/HR</t>
  </si>
  <si>
    <t xml:space="preserve">            1 / Q = 1 / 2.05 = 0.4878 HR/M3</t>
  </si>
  <si>
    <t xml:space="preserve">      다. 작업인원</t>
  </si>
  <si>
    <t xml:space="preserve">        1) 용 접 공 =  0.02 인  * 0.8206 = 0.0164 인/M3</t>
  </si>
  <si>
    <t xml:space="preserve">        2) 보통인부 =  0.08 인  * 0.8866 = 0.0709 인/M3</t>
  </si>
  <si>
    <t xml:space="preserve">         Q = (1.6 + 3.3) / 2 = 2.4500 M3/HR</t>
  </si>
  <si>
    <t xml:space="preserve">           1 / Q = 1 / 2.45 = 0.4081 HR/M3</t>
  </si>
  <si>
    <t xml:space="preserve">         E = 4.23 / 8 = 0.528  (작업가능시간)</t>
  </si>
  <si>
    <t xml:space="preserve">         Q = (1.4 + 2.7) / 2 * 0.528 = 1.0824 M3/HR</t>
  </si>
  <si>
    <t xml:space="preserve">             1 / Q = 1 / 1.0824 = 0.9238 HR/M3</t>
  </si>
  <si>
    <t xml:space="preserve">      나. 작업 능력 (무근구조물, 평균두께 30cm미만)</t>
  </si>
  <si>
    <t xml:space="preserve">        Q = (3.3 + 5.9) / 2 = 4.6000 M3/HR</t>
  </si>
  <si>
    <t xml:space="preserve">            1 / Q = 1 / 4.6 = 0.2173 HR/M3</t>
  </si>
  <si>
    <t xml:space="preserve">      다. 작업 인원</t>
  </si>
  <si>
    <t xml:space="preserve">        보통인부 = 0.08 인  * 0.8866 = 0.0709 인/M3</t>
  </si>
  <si>
    <t xml:space="preserve">      1. 구조물 2차 파쇄 (BH 1.0M3 + 압쇄기)</t>
  </si>
  <si>
    <t xml:space="preserve">        Q = 3.5  M3/HR</t>
  </si>
  <si>
    <t xml:space="preserve">            1 / Q * 0.12 = 1 / 3.5 * 0.12 = 0.0342 HR/M3</t>
  </si>
  <si>
    <t xml:space="preserve">      2. 작업인원</t>
  </si>
  <si>
    <t xml:space="preserve">         보통인부 =  1 인 / 8 hr  * 0.0342 HR/M3  * 0.8866 = 0.0037 인/M3</t>
  </si>
  <si>
    <t xml:space="preserve">      가. 적 사 (타이어 로우더 1.72 M3)</t>
  </si>
  <si>
    <t xml:space="preserve">         Q = 3600 * qo * k * f * E / Cm</t>
  </si>
  <si>
    <t xml:space="preserve">         qo = 1.72 M3   ,   K = 0.55</t>
  </si>
  <si>
    <t xml:space="preserve">         f  = 0.71 (1/1.40)   ,   E = 0.35</t>
  </si>
  <si>
    <t xml:space="preserve">         Cm = m * L + T1 + T2</t>
  </si>
  <si>
    <t xml:space="preserve">          m = 1.8 ,  L = 8 M ,  T1 = 9  SEC (보통) ,   T2 = 14 SEC</t>
  </si>
  <si>
    <t xml:space="preserve">         Cm = m * L + T1 + T2 = 37.40  SEC</t>
  </si>
  <si>
    <t xml:space="preserve">         Q = 3600 * 1.72 * 0.55 * 0.71 * 0.35 / 37.4 = 22.62 M3/HR</t>
  </si>
  <si>
    <t xml:space="preserve">           1 / Q  =  0.0442 HR/M3</t>
  </si>
  <si>
    <t xml:space="preserve">      나. 구내 소운반(DT 15 TON)</t>
  </si>
  <si>
    <t xml:space="preserve">                             L = 0.80km</t>
  </si>
  <si>
    <t xml:space="preserve">           행정동 주변  ─────────  CRUSHER</t>
  </si>
  <si>
    <t xml:space="preserve">                               15/20</t>
  </si>
  <si>
    <t xml:space="preserve">          Q = 60 * qo * f * E / Cm</t>
  </si>
  <si>
    <t xml:space="preserve">           qo = T / rt * L = 15 / 1.6 * 1.4 = 13.12 M3</t>
  </si>
  <si>
    <t xml:space="preserve">            f = 1 / 1.4 = 0.71  , E = 0.90</t>
  </si>
  <si>
    <t xml:space="preserve">            Cm = T1 + T2 + T3 + T4</t>
  </si>
  <si>
    <t xml:space="preserve">              T1 = ( Cms * n ) / 60 * Es</t>
  </si>
  <si>
    <t xml:space="preserve">               n  = 13.12 / (1.72 * 0.55) = 13.86</t>
  </si>
  <si>
    <t xml:space="preserve">              T1 = (13.86 * 37.4) / (60 * 0.35) = 24.68 MIN</t>
  </si>
  <si>
    <t xml:space="preserve">              T2 = ( 0.80 KM  / 15  KM/HR  + 0.80 KM  / 20 KM/HR  ) * 60 = 5.60 MIN</t>
  </si>
  <si>
    <t xml:space="preserve">              T3 = 0.80 MIN ,   T4 = 0.42 MIN</t>
  </si>
  <si>
    <t xml:space="preserve">            Cm = 24.68 + 5.6 + 0.8 + 0.42 = 31.50 MIN</t>
  </si>
  <si>
    <t xml:space="preserve">         Q = 60 * 13.12 * 0.71 * 0.9 / 31.5 = 15.96 M3/HR</t>
  </si>
  <si>
    <t xml:space="preserve">            1 / Q =  0.0626 HR/M3</t>
  </si>
  <si>
    <t xml:space="preserve">            실가동 시간   ( 31.5 - 24.68 ) / 31.5 = 0.2165</t>
  </si>
  <si>
    <t xml:space="preserve">                           0.0626 * 0.2165 = 0.0135 HR/M3</t>
  </si>
  <si>
    <t xml:space="preserve">      다. 정  리 (BD 32 TON )</t>
  </si>
  <si>
    <t xml:space="preserve">         Q = 60 * qo * f * E / Cm</t>
  </si>
  <si>
    <t xml:space="preserve">         qo = 5.5 * 0.96 = 5.28 m3</t>
  </si>
  <si>
    <t xml:space="preserve">         f  = 1 / 1.40 = 0.71  , E  = 0.35  , L  = 20.0</t>
  </si>
  <si>
    <t xml:space="preserve">         V1 = 40 M/MIN ,  V2 = 43 M/MIN</t>
  </si>
  <si>
    <t xml:space="preserve">         Cm = 20 / 40 + 20 / 43 + 0.25  = 1.21 MIN</t>
  </si>
  <si>
    <t xml:space="preserve">         Q = 60 * 5.28 * 0.71 * 0.35 * 3 / 1.21 = 195.18 M3/HR (33%적용)</t>
  </si>
  <si>
    <t xml:space="preserve">           1 / Q =  0.0051 HR/M3</t>
  </si>
  <si>
    <t xml:space="preserve">        Q = 3600 * qo * k * f * E / Cm</t>
  </si>
  <si>
    <t xml:space="preserve">       qo = 1.72 M3   ,   K = 0.55</t>
  </si>
  <si>
    <t xml:space="preserve">       f  = 0.71 (1/1.40)   ,   E = 0.35</t>
  </si>
  <si>
    <t xml:space="preserve">       Cm = m * L + T1 + T2</t>
  </si>
  <si>
    <t xml:space="preserve">        m = 1.8 ,  L = 8 M ,  T1 = 9  SEC (보통) ,   T2 = 14 SEC</t>
  </si>
  <si>
    <t xml:space="preserve">       Cm = 1.8 * 8 + 9 + 14 = 37.40  SEC</t>
  </si>
  <si>
    <t xml:space="preserve">        Q = 3600 * 1.72 * 0.55 * 0.71 * 0.35 / 37.4 = 22.62 M3/HR</t>
  </si>
  <si>
    <t xml:space="preserve">             1 / Q  =  0.0442 HR/M3</t>
  </si>
  <si>
    <t xml:space="preserve">                                L = 0.60km</t>
  </si>
  <si>
    <t xml:space="preserve">         도로 및 배수로 등  ─────────  CRUSHER</t>
  </si>
  <si>
    <t xml:space="preserve">                                  15/20</t>
  </si>
  <si>
    <t xml:space="preserve">           Q = 60 * qo * f * E / Cm</t>
  </si>
  <si>
    <t xml:space="preserve">           qo = T / rt * L = 15 / 1.60 * 1.4 = 13.12 M3</t>
  </si>
  <si>
    <t xml:space="preserve">           Cm = T1 + T2 + T3 + T4</t>
  </si>
  <si>
    <t xml:space="preserve">           T1 = ( Cms * n ) / 60 * Es</t>
  </si>
  <si>
    <t xml:space="preserve">           n  = 13.12 / (1.72 * 0.55) = 13.86</t>
  </si>
  <si>
    <t xml:space="preserve">           T1 = (13.86 * 37.4) / (60 * 0.35) = 24.68 MIN</t>
  </si>
  <si>
    <t xml:space="preserve">           T2 = ( 0.60 KM  / 15  KM/HR  + 0.60 KM  / 20 KM/HR  ) * 60 = 4.20 MIN</t>
  </si>
  <si>
    <t xml:space="preserve">           T3 = 0.80 MIN ,   T4 = 0.42 MIN</t>
  </si>
  <si>
    <t xml:space="preserve">           Cm = 24.68 + 4.2 + 0.8 + 0.42 = 30.10 MIN</t>
  </si>
  <si>
    <t xml:space="preserve">            Q = 60 * 13.12 * 0.71 * 0.9 / 30.1 = 16.71 M3/HR</t>
  </si>
  <si>
    <t xml:space="preserve">               1 / Q =  0.0598 HR/M3</t>
  </si>
  <si>
    <t xml:space="preserve">                실가동 시간   ( 30.1 - 24.68 ) / 30.1 = 0.1800</t>
  </si>
  <si>
    <t xml:space="preserve">                               0.0598 * 0.18 = 0.0107 HR/M3</t>
  </si>
  <si>
    <t xml:space="preserve">        Q = 60 * qo * f * E / Cm</t>
  </si>
  <si>
    <t xml:space="preserve">        qo = 5.5 * 0.96 = 5.28 M3</t>
  </si>
  <si>
    <t xml:space="preserve">        f  = 1 / 1.40 = 0.71    , E  = 0.35  , L  = 20.0</t>
  </si>
  <si>
    <t xml:space="preserve">        V1 = 40 M/MIN ,  V2 = 43 M/MIN</t>
  </si>
  <si>
    <t xml:space="preserve">        Cm = 20 / 40 + 20 / 43 + 0.25  = 1.21 MIN</t>
  </si>
  <si>
    <t xml:space="preserve">         Q = 60 * 5.28 * 0.71 * 0.35 * 3 / 1.21 = 195.18 M3/HR(33%적용)</t>
  </si>
  <si>
    <t xml:space="preserve">           1 / Q  =  0.0051 HR/M3</t>
  </si>
  <si>
    <t>별표 - 41      철근콘크리트깨기                                      30CM 이상</t>
    <phoneticPr fontId="6" type="noConversion"/>
  </si>
  <si>
    <t>별표 - 42      철근콘크리트깨기                                      30CM 미만</t>
    <phoneticPr fontId="6" type="noConversion"/>
  </si>
  <si>
    <t>별표 - 43      철근콘크리트깨기(수중)                                30CM 이상</t>
    <phoneticPr fontId="6" type="noConversion"/>
  </si>
  <si>
    <t>별표 - 44      무근콘크리트깨기                                      30CM 미만</t>
    <phoneticPr fontId="6" type="noConversion"/>
  </si>
  <si>
    <t>별표 - 45      철근분리                                             압쇄의 12%</t>
    <phoneticPr fontId="6" type="noConversion"/>
  </si>
  <si>
    <t>별표 - 46      콘크리트운반(0.80KM)                                 행정동주변</t>
    <phoneticPr fontId="6" type="noConversion"/>
  </si>
  <si>
    <t>별표 - 47      콘크리트운반(0.60KM)                                          도로 및 배수로</t>
    <phoneticPr fontId="6" type="noConversion"/>
  </si>
  <si>
    <t>DH-558,180PS</t>
  </si>
  <si>
    <t>(주연료의 20%)</t>
  </si>
  <si>
    <t>PILE DRIVER</t>
    <phoneticPr fontId="6" type="noConversion"/>
  </si>
  <si>
    <t>경유(저유황)</t>
    <phoneticPr fontId="6" type="noConversion"/>
  </si>
  <si>
    <t>잡 유</t>
    <phoneticPr fontId="6" type="noConversion"/>
  </si>
  <si>
    <t>중기운전기사</t>
    <phoneticPr fontId="6" type="noConversion"/>
  </si>
  <si>
    <t>중기운전조수</t>
    <phoneticPr fontId="6" type="noConversion"/>
  </si>
  <si>
    <t>중 기 조 장</t>
    <phoneticPr fontId="6" type="noConversion"/>
  </si>
  <si>
    <t>물자 P1309</t>
  </si>
  <si>
    <t>견적가격</t>
  </si>
  <si>
    <t>물정(I) P95</t>
  </si>
  <si>
    <t>물자 P1288</t>
  </si>
  <si>
    <t>물자 P1370</t>
  </si>
  <si>
    <t>물자 P1362</t>
  </si>
  <si>
    <t>물자 P1192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</si>
</sst>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6">
    <numFmt numFmtId="5" formatCode="&quot;₩&quot;#,##0;\-&quot;₩&quot;#,##0"/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0.000_ "/>
    <numFmt numFmtId="179" formatCode="#,##0.000_ "/>
    <numFmt numFmtId="180" formatCode="_-* #,##0.000_-;\-* #,##0.000_-;_-* &quot;-&quot;_-;_-@_-"/>
    <numFmt numFmtId="181" formatCode="_-* #,##0.0000_-;\-* #,##0.0000_-;_-* &quot;-&quot;_-;_-@_-"/>
    <numFmt numFmtId="182" formatCode="_-* #,##0_-;\-* #,##0_-;_-* &quot;-&quot;??_-;_-@_-"/>
    <numFmt numFmtId="183" formatCode="_(* #,##0_);_(* \(#,##0\);_(* &quot;-&quot;_);_(@_)"/>
    <numFmt numFmtId="184" formatCode="_(* #,##0.00_);_(* \(#,##0.00\);_(* &quot;-&quot;??_);_(@_)"/>
    <numFmt numFmtId="185" formatCode="0.00000000%"/>
    <numFmt numFmtId="186" formatCode="0.00_);[Red]\(0.00\)"/>
    <numFmt numFmtId="187" formatCode="&quot;x&quot;\ #0.000"/>
    <numFmt numFmtId="188" formatCode="&quot;∇&quot;#####"/>
    <numFmt numFmtId="189" formatCode="0.00_ "/>
    <numFmt numFmtId="190" formatCode="0_ "/>
    <numFmt numFmtId="191" formatCode="_ * #,##0_ ;_ * &quot;₩&quot;\!\-#,##0_ ;_ * &quot;-&quot;_ ;_ @_ "/>
    <numFmt numFmtId="192" formatCode="0.0"/>
    <numFmt numFmtId="193" formatCode="#,##0.0"/>
    <numFmt numFmtId="194" formatCode="0.0000_ "/>
    <numFmt numFmtId="195" formatCode="0.0000"/>
    <numFmt numFmtId="196" formatCode="0.0_);[Red]\(0.0\)"/>
    <numFmt numFmtId="197" formatCode="#,###"/>
    <numFmt numFmtId="198" formatCode="#,###.0"/>
    <numFmt numFmtId="199" formatCode="General;\-General\,&quot;&quot;;@"/>
    <numFmt numFmtId="200" formatCode="#,###;\-#,###;&quot;&quot;;@"/>
    <numFmt numFmtId="201" formatCode="\ "/>
    <numFmt numFmtId="202" formatCode="#."/>
    <numFmt numFmtId="203" formatCode="#,##0.0;[Red]#,##0.0"/>
    <numFmt numFmtId="204" formatCode="#,##0.000"/>
    <numFmt numFmtId="205" formatCode="_ &quot;₩&quot;* #,##0_ ;_ &quot;₩&quot;* &quot;₩&quot;\-#,##0_ ;_ &quot;₩&quot;* &quot;-&quot;_ ;_ @_ "/>
    <numFmt numFmtId="206" formatCode="_ * #,##0_ ;_ * &quot;₩&quot;\-#,##0_ ;_ * &quot;-&quot;_ ;_ @_ "/>
    <numFmt numFmtId="207" formatCode="#,##0.0;\-#,##0.0"/>
    <numFmt numFmtId="208" formatCode="_-* #,##0.0_-;\-* #,##0.0_-;_-* &quot;-&quot;_-;_-@_-"/>
    <numFmt numFmtId="209" formatCode="\(#,##0.0000\)"/>
    <numFmt numFmtId="210" formatCode=";;;"/>
    <numFmt numFmtId="211" formatCode="#,##0.000;\-#,##0.000"/>
    <numFmt numFmtId="212" formatCode="[Red]&quot;@ &quot;#,##0_ ;[Red]&quot;@ &quot;\-#,##0\ "/>
    <numFmt numFmtId="213" formatCode="#,##0.00000"/>
    <numFmt numFmtId="214" formatCode="#,##0;\-#,##0;"/>
    <numFmt numFmtId="215" formatCode="_ * #,##0.00_ ;_ * \-#,##0.00_ ;_ * &quot;-&quot;??_ ;_ @_ "/>
    <numFmt numFmtId="216" formatCode="0.000"/>
    <numFmt numFmtId="217" formatCode="#,##0.0_);[Red]\(#,##0.0\)"/>
    <numFmt numFmtId="218" formatCode="mm&quot;월&quot;\ dd&quot;일&quot;"/>
    <numFmt numFmtId="219" formatCode="_-* #,##0.0_-;\-* #,##0.0_-;_-* &quot;-&quot;??_-;_-@_-"/>
    <numFmt numFmtId="220" formatCode="0.0%"/>
    <numFmt numFmtId="221" formatCode="#,##0;&quot;-&quot;#,##0"/>
    <numFmt numFmtId="222" formatCode="#,##0.##\ [$￦]"/>
    <numFmt numFmtId="223" formatCode="#,##0.000\ &quot;10공/㎥ &quot;"/>
    <numFmt numFmtId="224" formatCode="#,##0.00\ &quot;개 &quot;"/>
    <numFmt numFmtId="225" formatCode="#,###\ &quot;개&quot;"/>
    <numFmt numFmtId="226" formatCode="#,##0.0\ &quot;개소 &quot;"/>
    <numFmt numFmtId="227" formatCode="#.00"/>
    <numFmt numFmtId="228" formatCode="_-* #,##0\ _F_-;\-* #,##0\ _F_-;_-* &quot;-&quot;\ _F_-;_-@_-"/>
    <numFmt numFmtId="229" formatCode="#,###.00\ &quot;매 &quot;"/>
    <numFmt numFmtId="230" formatCode="_(&quot;RM&quot;* #,##0.00_);_(&quot;RM&quot;* \(#,##0.00\);_(&quot;RM&quot;* &quot;-&quot;??_);_(@_)"/>
    <numFmt numFmtId="231" formatCode="&quot;US$&quot;#,##0_);\(&quot;US$&quot;#,##0\)"/>
    <numFmt numFmtId="232" formatCode="0_);\(0\)"/>
    <numFmt numFmtId="233" formatCode="0.00%;[Red]\-0.00%"/>
    <numFmt numFmtId="234" formatCode="&quot;₩&quot;#,##0.00;[Red]&quot;₩&quot;\-#,##0.00"/>
    <numFmt numFmtId="235" formatCode=";\ ;\ ;"/>
    <numFmt numFmtId="236" formatCode="0.000\ "/>
    <numFmt numFmtId="237" formatCode="&quot;  &quot;@"/>
    <numFmt numFmtId="238" formatCode="&quot;     &quot;@"/>
    <numFmt numFmtId="239" formatCode="0.00\ &quot;)&quot;"/>
    <numFmt numFmtId="240" formatCode="0.00\ &quot;)]&quot;"/>
    <numFmt numFmtId="241" formatCode="\x\ 0.00"/>
    <numFmt numFmtId="242" formatCode="0.000\ &quot;²&quot;"/>
    <numFmt numFmtId="243" formatCode="&quot;(&quot;\ 0.00"/>
    <numFmt numFmtId="244" formatCode="&quot;[(&quot;\ 0.00"/>
    <numFmt numFmtId="245" formatCode="&quot;₩&quot;#,##0.00;[Red]&quot;₩&quot;&quot;₩&quot;&quot;₩&quot;&quot;₩&quot;&quot;₩&quot;&quot;₩&quot;&quot;₩&quot;\-#,##0.00"/>
    <numFmt numFmtId="246" formatCode="&quot;US$&quot;#,##0_);[Red]\(&quot;US$&quot;#,##0\)"/>
    <numFmt numFmtId="247" formatCode="000\-000"/>
    <numFmt numFmtId="248" formatCode="_ * #,##0_ ;_ * &quot;₩&quot;&quot;₩&quot;&quot;₩&quot;&quot;₩&quot;\-#,##0_ ;_ * &quot;-&quot;_ ;_ @_ "/>
    <numFmt numFmtId="249" formatCode="#,##0.#####\ ;[Red]\-#,##0.#####\ "/>
    <numFmt numFmtId="250" formatCode="#,##0\ ;[Red]\-#,##0\ "/>
    <numFmt numFmtId="251" formatCode="_ &quot;₩&quot;* #,##0_ ;_ &quot;₩&quot;* \-#,##0_ ;_ &quot;₩&quot;* &quot;-&quot;_ ;_ @_ "/>
    <numFmt numFmtId="252" formatCode="_ &quot;₩&quot;* #,##0.00_ ;_ &quot;₩&quot;* \-#,##0.00_ ;_ &quot;₩&quot;* &quot;-&quot;??_ ;_ @_ "/>
    <numFmt numFmtId="253" formatCode="_-&quot;$&quot;* #,##0_-;\-&quot;$&quot;* #,##0_-;_-&quot;$&quot;* &quot;-&quot;_-;_-@_-"/>
    <numFmt numFmtId="254" formatCode="_(&quot;$&quot;* #,##0_);_(&quot;$&quot;* \(#,##0\);_(&quot;$&quot;* &quot;-&quot;_);_(@_)"/>
    <numFmt numFmtId="255" formatCode="_-&quot;$&quot;* #,##0.00_-;\-&quot;$&quot;* #,##0.00_-;_-&quot;$&quot;* &quot;-&quot;??_-;_-@_-"/>
    <numFmt numFmtId="256" formatCode="\$#.00"/>
    <numFmt numFmtId="257" formatCode="_(* #,##0_);_(* \(#,##0\);_(* &quot;-&quot;??_);_(@_)"/>
    <numFmt numFmtId="258" formatCode="#,##0.00\ &quot;a &quot;"/>
    <numFmt numFmtId="259" formatCode="#,##0.0###&quot;A㎥/h/대&quot;;\-#,##0.0#####&quot;A㎥/h/대&quot;"/>
    <numFmt numFmtId="260" formatCode="#,##0\ "/>
    <numFmt numFmtId="261" formatCode="#,##0&quot;bar&quot;"/>
    <numFmt numFmtId="262" formatCode="&quot;₩&quot;&quot;₩&quot;&quot;₩&quot;\$#,##0_);[Red]&quot;₩&quot;&quot;₩&quot;&quot;₩&quot;\(&quot;₩&quot;&quot;₩&quot;&quot;₩&quot;\$#,##0&quot;₩&quot;&quot;₩&quot;&quot;₩&quot;\)"/>
    <numFmt numFmtId="263" formatCode="dd&quot;₩&quot;\-mmm&quot;₩&quot;\-yy"/>
    <numFmt numFmtId="264" formatCode="dd&quot;₩&quot;\-mmm"/>
    <numFmt numFmtId="265" formatCode="_ * #,##0.00_ ;_ * &quot;₩&quot;\-#,##0.00_ ;_ * &quot;-&quot;??_ ;_ @_ "/>
    <numFmt numFmtId="266" formatCode="mm/dd/yyyy&quot;₩&quot;\ h:mm"/>
    <numFmt numFmtId="267" formatCode="#,##0.0#&quot;CMH/대&quot;;\-#,##0.0#&quot;CMH/대&quot;"/>
    <numFmt numFmtId="268" formatCode="#,##0.0#&quot;CMM/대&quot;;\-#,##0.0#&quot;CMM/대&quot;"/>
    <numFmt numFmtId="269" formatCode="#,##0.0000"/>
    <numFmt numFmtId="270" formatCode="yyyy&quot;年&quot;&quot;₩&quot;&quot;₩&quot;&quot;₩&quot;&quot;₩&quot;\ mm&quot;月&quot;&quot;₩&quot;&quot;₩&quot;&quot;₩&quot;&quot;₩&quot;\ dd&quot;日&quot;"/>
    <numFmt numFmtId="271" formatCode="yyyy\.mm\.dd"/>
    <numFmt numFmtId="272" formatCode="mm/dd/yyyy"/>
    <numFmt numFmtId="273" formatCode="General_)"/>
    <numFmt numFmtId="274" formatCode="_ * #,##0.00000_ ;_ * \-#,##0.00000_ ;_ * &quot;-&quot;_ ;_ @_ "/>
    <numFmt numFmtId="275" formatCode="_-&quot;£&quot;* #,##0.00_-;\-&quot;£&quot;* #,##0.00_-;_-&quot;£&quot;* &quot;-&quot;??_-;_-@_-"/>
    <numFmt numFmtId="276" formatCode="0E+00"/>
    <numFmt numFmtId="277" formatCode="_ * #,##0.000000_ ;_ * \-#,##0.000000_ ;_ * &quot;-&quot;_ ;_ @_ "/>
    <numFmt numFmtId="278" formatCode="#,##0.000000000;[Red]&quot;-&quot;#,##0.000000000"/>
    <numFmt numFmtId="279" formatCode="#,##0.00;[Red]#,##0.00"/>
    <numFmt numFmtId="280" formatCode="&quot;$&quot;#,##0.000"/>
    <numFmt numFmtId="281" formatCode="#,##0.000\ &quot;EA &quot;"/>
    <numFmt numFmtId="282" formatCode="_-[$€-2]* #,##0.00_-;\-[$€-2]* #,##0.00_-;_-[$€-2]* &quot;-&quot;??_-"/>
    <numFmt numFmtId="283" formatCode="#,##0&quot;kcal/h&quot;;\-#,##0&quot;kcal/h&quot;"/>
    <numFmt numFmtId="284" formatCode="#,##0.000\ &quot;㎏ &quot;"/>
    <numFmt numFmtId="285" formatCode="#,##0.0###&quot;kg/대&quot;;\-#,##0.0#####&quot;kg/대&quot;"/>
    <numFmt numFmtId="286" formatCode="#,##0.0###&quot;kg/h&quot;;\-#,##0.0#####&quot;kg/h&quot;"/>
    <numFmt numFmtId="287" formatCode="#,##0.0###&quot;kg/h/대&quot;;\-#,##0.0#####&quot;kg/h/대&quot;"/>
    <numFmt numFmtId="288" formatCode="#,##0.0#&quot;kW/대&quot;;\-#,##0.0#&quot;kW/대&quot;"/>
    <numFmt numFmtId="289" formatCode="#,##0.00\ &quot;ℓ &quot;"/>
    <numFmt numFmtId="290" formatCode="General&quot;m&quot;"/>
    <numFmt numFmtId="291" formatCode="#,##0.0##&quot;m&quot;;\-#,##0.0##&quot;m&quot;"/>
    <numFmt numFmtId="292" formatCode="#,##0.000\ &quot;m  &quot;"/>
    <numFmt numFmtId="293" formatCode="#,##0.000\ &quot;㎡ &quot;"/>
    <numFmt numFmtId="294" formatCode="#,##0.000\ &quot;㎥ &quot;"/>
    <numFmt numFmtId="295" formatCode="#,##0.0###&quot;㎥/대&quot;;\-#,##0.0#####&quot;㎥/대&quot;"/>
    <numFmt numFmtId="296" formatCode="&quot;₩&quot;#,##0;&quot;₩&quot;&quot;₩&quot;&quot;₩&quot;&quot;₩&quot;&quot;₩&quot;&quot;₩&quot;&quot;₩&quot;&quot;₩&quot;&quot;₩&quot;&quot;₩&quot;&quot;₩&quot;&quot;₩&quot;&quot;₩&quot;&quot;₩&quot;\-#,##0"/>
    <numFmt numFmtId="297" formatCode="&quot;Fr.&quot;\ #,##0;[Red]&quot;Fr.&quot;\ \-#,##0"/>
    <numFmt numFmtId="298" formatCode="&quot;Fr.&quot;\ #,##0.00;[Red]&quot;Fr.&quot;\ \-#,##0.00"/>
    <numFmt numFmtId="2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300" formatCode="%#.00"/>
    <numFmt numFmtId="301" formatCode="&quot;?#,##0;[Red]\-&quot;?#,##0"/>
    <numFmt numFmtId="302" formatCode="&quot;₩&quot;#,##0;&quot;₩&quot;&quot;₩&quot;\-#,##0"/>
    <numFmt numFmtId="303" formatCode="&quot;₩&quot;#,##0;[Red]&quot;₩&quot;&quot;₩&quot;&quot;₩&quot;&quot;₩&quot;&quot;₩&quot;&quot;₩&quot;&quot;₩&quot;&quot;₩&quot;&quot;₩&quot;&quot;₩&quot;&quot;₩&quot;&quot;₩&quot;&quot;₩&quot;&quot;₩&quot;\-#,##0"/>
    <numFmt numFmtId="304" formatCode="0.0_)"/>
    <numFmt numFmtId="305" formatCode="#,##0.0###&quot;Ton&quot;;\-#,##0.0#####&quot;Ton&quot;"/>
    <numFmt numFmtId="306" formatCode="#,##0.0###&quot;Ton/대&quot;;\-#,##0.0#####&quot;Ton/대&quot;"/>
    <numFmt numFmtId="307" formatCode="General&quot;ton/㎥&quot;"/>
    <numFmt numFmtId="308" formatCode="#,##0.0###&quot;Ton/set&quot;;\-#,##0.0#####&quot;Ton/대&quot;"/>
    <numFmt numFmtId="309" formatCode="#,##0.0###&quot;TPH/대&quot;;\-#,##0.0#####&quot;TPH/대&quot;"/>
    <numFmt numFmtId="310" formatCode="&quot;L.&quot;\ #,##0;[Red]\-&quot;L.&quot;\ #,##0"/>
    <numFmt numFmtId="311" formatCode="#,##0.0_ "/>
    <numFmt numFmtId="312" formatCode="0;[Red]0"/>
    <numFmt numFmtId="313" formatCode="&quot;별표-&quot;0"/>
    <numFmt numFmtId="314" formatCode="0.00000_ "/>
    <numFmt numFmtId="315" formatCode="#,###\ ;\-#,###\ ;\-\ ;@"/>
    <numFmt numFmtId="316" formatCode="&quot;∇&quot;##,###"/>
    <numFmt numFmtId="317" formatCode="#,###\ ;\-#,###\ ;@"/>
    <numFmt numFmtId="318" formatCode="#,###.0;\-#,###.0;&quot;&quot;;@"/>
    <numFmt numFmtId="319" formatCode="_ &quot;₩&quot;* #,##0.0_ ;_ &quot;₩&quot;* \-#,##0.0_ ;_ &quot;₩&quot;* &quot;-&quot;_ ;_ @_ "/>
    <numFmt numFmtId="320" formatCode="_ * #,##0.0000_ ;_ * \-#,##0.0000_ ;_ * &quot;-&quot;_ ;_ @_ "/>
    <numFmt numFmtId="321" formatCode="[&lt;=9999999]###\-####;\(0###\)\ ###\-####"/>
    <numFmt numFmtId="322" formatCode="#,##0_ ;[Red]\-#,##0\ "/>
    <numFmt numFmtId="323" formatCode="0.0_ "/>
    <numFmt numFmtId="324" formatCode="_-* #,##0_-;\-* #,##0.0_-;_-* &quot;-&quot;?_-;_-@_-"/>
    <numFmt numFmtId="325" formatCode="#,##0.000_ ;[Red]\-#,##0.000\ "/>
    <numFmt numFmtId="326" formatCode="0.0000;[Red]0.0000"/>
    <numFmt numFmtId="327" formatCode="&quot;품셈-&quot;#"/>
    <numFmt numFmtId="328" formatCode="0.000%"/>
    <numFmt numFmtId="329" formatCode="0.0000%"/>
    <numFmt numFmtId="330" formatCode="&quot;₩&quot;#,##0.00;[Red]&quot;₩&quot;&quot;₩&quot;\-#,##0.00"/>
    <numFmt numFmtId="331" formatCode="&quot;&quot;###,###,###,###.000000&quot; 포 &quot;"/>
    <numFmt numFmtId="332" formatCode="#,##0.00;&quot;-&quot;#,##0.00"/>
    <numFmt numFmtId="333" formatCode="&quot;$&quot;#,##0.00;[Red]\-&quot;$&quot;#,##0.00"/>
    <numFmt numFmtId="334" formatCode="_-* #,##0.0_-;\-* #,##0.00_-;_-* &quot;-&quot;?_-;_-@_-"/>
  </numFmts>
  <fonts count="24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Arial"/>
      <family val="2"/>
    </font>
    <font>
      <sz val="1"/>
      <color indexed="16"/>
      <name val="Courier"/>
      <family val="3"/>
    </font>
    <font>
      <sz val="8"/>
      <name val="굴림체"/>
      <family val="3"/>
      <charset val="129"/>
    </font>
    <font>
      <sz val="12"/>
      <name val="¹UAAA¼"/>
      <family val="3"/>
      <charset val="129"/>
    </font>
    <font>
      <sz val="1"/>
      <color indexed="8"/>
      <name val="Courier"/>
      <family val="3"/>
    </font>
    <font>
      <sz val="12"/>
      <name val="System"/>
      <family val="2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b/>
      <sz val="1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굴림"/>
      <family val="3"/>
      <charset val="129"/>
    </font>
    <font>
      <sz val="8"/>
      <name val="바탕체"/>
      <family val="1"/>
      <charset val="129"/>
    </font>
    <font>
      <b/>
      <sz val="12"/>
      <name val="Arial"/>
      <family val="2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b/>
      <sz val="16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sz val="10"/>
      <color rgb="FF0070C0"/>
      <name val="굴림"/>
      <family val="3"/>
      <charset val="129"/>
    </font>
    <font>
      <sz val="9"/>
      <color indexed="8"/>
      <name val="Arial"/>
      <family val="2"/>
    </font>
    <font>
      <sz val="9"/>
      <color rgb="FFFF0000"/>
      <name val="굴림"/>
      <family val="3"/>
      <charset val="129"/>
    </font>
    <font>
      <sz val="10"/>
      <name val="MS Sans Serif"/>
      <family val="2"/>
    </font>
    <font>
      <sz val="12"/>
      <name val="新細明體"/>
      <family val="1"/>
      <charset val="136"/>
    </font>
    <font>
      <sz val="10"/>
      <color indexed="10"/>
      <name val="바탕체"/>
      <family val="1"/>
      <charset val="129"/>
    </font>
    <font>
      <sz val="12"/>
      <color indexed="8"/>
      <name val="굴림"/>
      <family val="3"/>
      <charset val="129"/>
    </font>
    <font>
      <sz val="12"/>
      <color indexed="8"/>
      <name val="굴림체"/>
      <family val="3"/>
      <charset val="129"/>
    </font>
    <font>
      <sz val="10"/>
      <name val="바탕체"/>
      <family val="1"/>
      <charset val="129"/>
    </font>
    <font>
      <sz val="11"/>
      <name val="Times New Roman"/>
      <family val="1"/>
    </font>
    <font>
      <sz val="1"/>
      <color indexed="0"/>
      <name val="Courier"/>
      <family val="3"/>
    </font>
    <font>
      <sz val="12"/>
      <name val="¹????¼"/>
      <family val="1"/>
      <charset val="129"/>
    </font>
    <font>
      <sz val="6"/>
      <name val="Arial"/>
      <family val="2"/>
    </font>
    <font>
      <sz val="12"/>
      <name val="|??´¸ⓒ"/>
      <family val="1"/>
      <charset val="129"/>
    </font>
    <font>
      <sz val="12"/>
      <name val="COUR"/>
      <family val="1"/>
    </font>
    <font>
      <sz val="10"/>
      <name val=" "/>
      <family val="1"/>
      <charset val="136"/>
    </font>
    <font>
      <sz val="10"/>
      <name val="Times New Roman"/>
      <family val="1"/>
    </font>
    <font>
      <sz val="10"/>
      <color indexed="22"/>
      <name val="Modern"/>
      <family val="3"/>
      <charset val="255"/>
    </font>
    <font>
      <sz val="9"/>
      <name val="새굴림"/>
      <family val="1"/>
      <charset val="129"/>
    </font>
    <font>
      <sz val="12"/>
      <name val="Times New Roman"/>
      <family val="1"/>
    </font>
    <font>
      <sz val="11"/>
      <name val="¢??"/>
      <family val="3"/>
      <charset val="129"/>
    </font>
    <font>
      <sz val="11"/>
      <name val="옠??"/>
      <family val="3"/>
      <charset val="129"/>
    </font>
    <font>
      <sz val="10"/>
      <name val="옛체"/>
      <family val="1"/>
      <charset val="129"/>
    </font>
    <font>
      <sz val="9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name val="굴림체"/>
      <family val="3"/>
      <charset val="129"/>
    </font>
    <font>
      <sz val="7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9"/>
      <name val="Calibri"/>
      <family val="2"/>
    </font>
    <font>
      <sz val="12"/>
      <name val="Arial"/>
      <family val="2"/>
    </font>
    <font>
      <b/>
      <u/>
      <sz val="9.5"/>
      <name val="MS Sans Serif"/>
      <family val="2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i/>
      <outline/>
      <shadow/>
      <u/>
      <sz val="1"/>
      <color indexed="24"/>
      <name val="Courier"/>
      <family val="3"/>
    </font>
    <font>
      <sz val="11"/>
      <color indexed="20"/>
      <name val="맑은 고딕"/>
      <family val="3"/>
      <charset val="129"/>
    </font>
    <font>
      <sz val="10"/>
      <name val="한양중고딕"/>
      <family val="1"/>
      <charset val="129"/>
    </font>
    <font>
      <u/>
      <sz val="7.5"/>
      <color indexed="36"/>
      <name val="Arial"/>
      <family val="2"/>
    </font>
    <font>
      <sz val="10"/>
      <color indexed="8"/>
      <name val="바탕체"/>
      <family val="1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0"/>
      <name val="가는각진제목체"/>
      <family val="1"/>
      <charset val="129"/>
    </font>
    <font>
      <b/>
      <sz val="18"/>
      <name val="(한)신중명조"/>
      <family val="1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9"/>
      <name val="굴림체"/>
      <family val="3"/>
      <charset val="129"/>
    </font>
    <font>
      <sz val="8"/>
      <name val="돋움체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0"/>
      <name val="Geneva"/>
      <family val="2"/>
    </font>
    <font>
      <vertAlign val="superscript"/>
      <sz val="12"/>
      <color indexed="8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0"/>
      <name val="한양신명조"/>
      <family val="1"/>
      <charset val="129"/>
    </font>
    <font>
      <sz val="12"/>
      <name val="官帕眉"/>
      <family val="3"/>
      <charset val="136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Helv"/>
      <family val="2"/>
    </font>
    <font>
      <sz val="14"/>
      <name val="昒? 瀡?"/>
      <family val="3"/>
      <charset val="136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細明朝体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4"/>
      <name val="굴림체"/>
      <family val="3"/>
      <charset val="129"/>
    </font>
    <font>
      <sz val="9.5"/>
      <name val="굴림"/>
      <family val="3"/>
      <charset val="129"/>
    </font>
    <font>
      <sz val="10"/>
      <name val="ＭＳ 明朝"/>
      <family val="1"/>
      <charset val="129"/>
    </font>
    <font>
      <u/>
      <sz val="6"/>
      <color indexed="36"/>
      <name val="Helv"/>
      <family val="2"/>
    </font>
    <font>
      <sz val="11"/>
      <color theme="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ＭＳ 明朝"/>
      <family val="3"/>
      <charset val="128"/>
    </font>
    <font>
      <sz val="14"/>
      <name val="Courier New"/>
      <family val="3"/>
    </font>
    <font>
      <sz val="12"/>
      <name val="┭병릇"/>
      <family val="1"/>
      <charset val="129"/>
    </font>
    <font>
      <sz val="11"/>
      <name val="ＭＳ Ｐゴシック"/>
      <family val="2"/>
      <charset val="128"/>
    </font>
    <font>
      <sz val="11"/>
      <name val="明朝"/>
      <family val="1"/>
      <charset val="129"/>
    </font>
    <font>
      <sz val="11"/>
      <name val="昒? ?嫛???"/>
      <family val="3"/>
      <charset val="136"/>
    </font>
    <font>
      <sz val="12"/>
      <name val="Helv"/>
      <family val="2"/>
    </font>
    <font>
      <sz val="14"/>
      <name val="俵俽 柧挬"/>
      <family val="3"/>
      <charset val="136"/>
    </font>
    <font>
      <sz val="10"/>
      <name val="奔覆眉"/>
      <family val="3"/>
      <charset val="136"/>
    </font>
    <font>
      <sz val="10"/>
      <name val=" "/>
      <family val="1"/>
      <charset val="136"/>
    </font>
    <font>
      <sz val="14"/>
      <name val=" "/>
      <family val="1"/>
      <charset val="136"/>
    </font>
    <font>
      <sz val="11"/>
      <name val="¥ì¢¬¢¯o"/>
      <family val="3"/>
      <charset val="129"/>
    </font>
    <font>
      <sz val="12"/>
      <name val="ⓒoUAAA¨u"/>
      <family val="1"/>
      <charset val="129"/>
    </font>
    <font>
      <sz val="8"/>
      <name val="Arial"/>
      <family val="2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1"/>
      <name val="Arial"/>
      <family val="2"/>
    </font>
    <font>
      <sz val="10"/>
      <name val="μ¸¿oA¼"/>
      <family val="3"/>
      <charset val="129"/>
    </font>
    <font>
      <sz val="9"/>
      <name val="Times New Roman"/>
      <family val="1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2"/>
      <name val="Arial MT"/>
      <family val="2"/>
    </font>
    <font>
      <sz val="12"/>
      <name val="©öUAAA¨ù"/>
      <family val="1"/>
      <charset val="129"/>
    </font>
    <font>
      <sz val="12"/>
      <name val="¹UAAA¼"/>
      <family val="1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1"/>
      <name val="¹ÙÅÁÃ¼"/>
      <family val="1"/>
      <charset val="129"/>
    </font>
    <font>
      <sz val="11"/>
      <name val="¹UAAA¼"/>
      <family val="1"/>
      <charset val="129"/>
    </font>
    <font>
      <sz val="12"/>
      <name val="μ¸¿oA¼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b/>
      <sz val="11"/>
      <color indexed="10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2"/>
      <color indexed="8"/>
      <name val="바탕체"/>
      <family val="1"/>
      <charset val="129"/>
    </font>
    <font>
      <b/>
      <sz val="8"/>
      <name val="Arial"/>
      <family val="2"/>
    </font>
    <font>
      <sz val="12"/>
      <name val="Arial MT"/>
      <family val="2"/>
    </font>
    <font>
      <sz val="10"/>
      <name val="CG Times"/>
      <family val="1"/>
    </font>
    <font>
      <sz val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仿宋体"/>
      <family val="3"/>
      <charset val="136"/>
    </font>
    <font>
      <sz val="11"/>
      <color indexed="17"/>
      <name val="Calibri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b/>
      <sz val="11"/>
      <color indexed="62"/>
      <name val="Calibri"/>
      <family val="2"/>
    </font>
    <font>
      <sz val="10"/>
      <name val="Univers (WN)"/>
      <family val="2"/>
    </font>
    <font>
      <sz val="14"/>
      <name val="黑体"/>
      <family val="3"/>
      <charset val="136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2"/>
      <name val="새굴림"/>
      <family val="1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8"/>
      <name val="宋体"/>
      <family val="3"/>
      <charset val="136"/>
    </font>
    <font>
      <sz val="11"/>
      <color indexed="19"/>
      <name val="Calibri"/>
      <family val="2"/>
    </font>
    <font>
      <sz val="7"/>
      <name val="Small Fonts"/>
      <family val="2"/>
    </font>
    <font>
      <sz val="10"/>
      <name val="Courier"/>
      <family val="3"/>
    </font>
    <font>
      <sz val="12"/>
      <name val="바탕체"/>
      <family val="1"/>
    </font>
    <font>
      <b/>
      <sz val="11"/>
      <color indexed="63"/>
      <name val="Calibri"/>
      <family val="2"/>
    </font>
    <font>
      <sz val="1"/>
      <color indexed="18"/>
      <name val="Courier"/>
      <family val="3"/>
    </font>
    <font>
      <b/>
      <sz val="10"/>
      <name val="MS Sans Serif"/>
      <family val="2"/>
    </font>
    <font>
      <b/>
      <sz val="12"/>
      <color indexed="8"/>
      <name val="ConGEsansBol67"/>
      <family val="1"/>
    </font>
    <font>
      <sz val="8"/>
      <name val="Helv"/>
      <family val="2"/>
    </font>
    <font>
      <sz val="10"/>
      <name val="Courier New"/>
      <family val="3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1"/>
      <name val="¾©"/>
      <family val="3"/>
      <charset val="129"/>
    </font>
    <font>
      <sz val="11"/>
      <name val="¾©"/>
      <family val="3"/>
      <charset val="128"/>
    </font>
    <font>
      <u/>
      <sz val="6"/>
      <color indexed="12"/>
      <name val="Helv"/>
      <family val="2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b/>
      <sz val="12"/>
      <name val="바탕체"/>
      <family val="1"/>
      <charset val="129"/>
    </font>
    <font>
      <sz val="9"/>
      <color indexed="8"/>
      <name val="굴림체"/>
      <family val="2"/>
      <charset val="129"/>
    </font>
    <font>
      <sz val="9"/>
      <color indexed="8"/>
      <name val="굴림체"/>
      <family val="2"/>
      <charset val="1"/>
    </font>
    <font>
      <b/>
      <sz val="9"/>
      <name val="굴림"/>
      <family val="3"/>
      <charset val="129"/>
    </font>
    <font>
      <sz val="9"/>
      <color rgb="FFFF0000"/>
      <name val="굴림체"/>
      <family val="3"/>
      <charset val="129"/>
    </font>
    <font>
      <sz val="9"/>
      <color rgb="FF0070C0"/>
      <name val="굴림"/>
      <family val="3"/>
      <charset val="129"/>
    </font>
    <font>
      <sz val="9"/>
      <color theme="1"/>
      <name val="돋움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10"/>
      <color rgb="FFFF0000"/>
      <name val="돋움체"/>
      <family val="3"/>
      <charset val="129"/>
    </font>
    <font>
      <sz val="10"/>
      <color indexed="8"/>
      <name val="굴림체"/>
      <family val="2"/>
      <charset val="129"/>
    </font>
    <font>
      <sz val="8"/>
      <name val="¹UAAA¼"/>
      <family val="1"/>
      <charset val="129"/>
    </font>
    <font>
      <sz val="8"/>
      <name val="¹ÙÅÁÃ¼"/>
      <family val="3"/>
      <charset val="129"/>
    </font>
    <font>
      <sz val="10"/>
      <name val="µ¸¿ò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µ¸¿òÃ¼"/>
      <family val="3"/>
      <charset val="129"/>
    </font>
    <font>
      <sz val="11"/>
      <name val="Tahoma"/>
      <family val="2"/>
    </font>
    <font>
      <sz val="9"/>
      <color theme="1"/>
      <name val="굴림체"/>
      <family val="3"/>
      <charset val="129"/>
    </font>
    <font>
      <sz val="9"/>
      <color theme="0"/>
      <name val="굴림체"/>
      <family val="3"/>
      <charset val="129"/>
    </font>
    <font>
      <b/>
      <sz val="11"/>
      <name val="궁서체"/>
      <family val="1"/>
      <charset val="129"/>
    </font>
    <font>
      <sz val="9"/>
      <color theme="0"/>
      <name val="굴림"/>
      <family val="3"/>
      <charset val="129"/>
    </font>
    <font>
      <sz val="14"/>
      <name val="Cordia New"/>
      <family val="3"/>
    </font>
    <font>
      <sz val="14"/>
      <name val="CordiaUPC"/>
      <family val="1"/>
    </font>
    <font>
      <sz val="12"/>
      <name val="견명조"/>
      <family val="1"/>
      <charset val="129"/>
    </font>
    <font>
      <b/>
      <sz val="16"/>
      <name val="돋움체"/>
      <family val="3"/>
      <charset val="129"/>
    </font>
    <font>
      <sz val="10"/>
      <name val="Arial Narrow"/>
      <family val="2"/>
    </font>
    <font>
      <sz val="9"/>
      <name val="HY울릉도L"/>
      <family val="1"/>
      <charset val="129"/>
    </font>
    <font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16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gray0625"/>
    </fill>
    <fill>
      <patternFill patternType="lightGray">
        <fgColor indexed="19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0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2857">
    <xf numFmtId="0" fontId="0" fillId="0" borderId="0"/>
    <xf numFmtId="185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2" fontId="5" fillId="0" borderId="0">
      <protection locked="0"/>
    </xf>
    <xf numFmtId="0" fontId="16" fillId="0" borderId="0">
      <protection locked="0"/>
    </xf>
    <xf numFmtId="182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41" fontId="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0" fontId="12" fillId="0" borderId="0">
      <alignment vertical="center"/>
    </xf>
    <xf numFmtId="0" fontId="12" fillId="0" borderId="0">
      <alignment vertical="center"/>
    </xf>
    <xf numFmtId="185" fontId="5" fillId="0" borderId="0">
      <protection locked="0"/>
    </xf>
    <xf numFmtId="182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20" fillId="0" borderId="0"/>
    <xf numFmtId="185" fontId="5" fillId="0" borderId="0">
      <protection locked="0"/>
    </xf>
    <xf numFmtId="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/>
    <xf numFmtId="41" fontId="5" fillId="0" borderId="0" applyFont="0" applyFill="0" applyBorder="0" applyAlignment="0" applyProtection="0">
      <alignment vertical="center"/>
    </xf>
    <xf numFmtId="0" fontId="10" fillId="0" borderId="0"/>
    <xf numFmtId="0" fontId="5" fillId="0" borderId="0">
      <alignment vertical="center"/>
    </xf>
    <xf numFmtId="0" fontId="43" fillId="0" borderId="0"/>
    <xf numFmtId="201" fontId="10" fillId="0" borderId="0" applyFill="0" applyBorder="0" applyProtection="0"/>
    <xf numFmtId="0" fontId="15" fillId="0" borderId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2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45" fillId="0" borderId="15">
      <alignment horizontal="center"/>
    </xf>
    <xf numFmtId="207" fontId="46" fillId="0" borderId="0" applyFont="0" applyFill="0" applyBorder="0" applyAlignment="0" applyProtection="0"/>
    <xf numFmtId="3" fontId="47" fillId="0" borderId="7">
      <alignment horizontal="centerContinuous" vertical="center"/>
    </xf>
    <xf numFmtId="3" fontId="9" fillId="0" borderId="6"/>
    <xf numFmtId="193" fontId="10" fillId="0" borderId="0">
      <alignment vertical="center"/>
    </xf>
    <xf numFmtId="4" fontId="10" fillId="0" borderId="0">
      <alignment vertical="center"/>
    </xf>
    <xf numFmtId="204" fontId="10" fillId="0" borderId="0">
      <alignment vertical="center"/>
    </xf>
    <xf numFmtId="3" fontId="9" fillId="0" borderId="6"/>
    <xf numFmtId="0" fontId="47" fillId="0" borderId="7">
      <alignment horizontal="centerContinuous" vertical="center"/>
    </xf>
    <xf numFmtId="24" fontId="45" fillId="0" borderId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208" fontId="15" fillId="0" borderId="0" applyFont="0" applyFill="0" applyBorder="0" applyAlignment="0" applyProtection="0">
      <alignment vertical="center"/>
    </xf>
    <xf numFmtId="40" fontId="45" fillId="0" borderId="0" applyFont="0" applyFill="0" applyBorder="0" applyAlignment="0" applyProtection="0"/>
    <xf numFmtId="192" fontId="5" fillId="0" borderId="0" applyFont="0" applyFill="0" applyBorder="0" applyAlignment="0" applyProtection="0">
      <alignment vertical="center"/>
    </xf>
    <xf numFmtId="0" fontId="48" fillId="0" borderId="0"/>
    <xf numFmtId="209" fontId="49" fillId="0" borderId="6" applyFill="0" applyBorder="0" applyProtection="0">
      <alignment horizontal="right" vertical="center"/>
    </xf>
    <xf numFmtId="40" fontId="45" fillId="0" borderId="0" applyFont="0" applyFill="0" applyBorder="0" applyAlignment="0" applyProtection="0"/>
    <xf numFmtId="210" fontId="50" fillId="0" borderId="6">
      <alignment vertical="center"/>
    </xf>
    <xf numFmtId="0" fontId="51" fillId="0" borderId="0" applyFont="0" applyFill="0" applyBorder="0" applyAlignment="0" applyProtection="0"/>
    <xf numFmtId="202" fontId="52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202" fontId="52" fillId="0" borderId="0">
      <protection locked="0"/>
    </xf>
    <xf numFmtId="0" fontId="53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19" fillId="0" borderId="0">
      <protection locked="0"/>
    </xf>
    <xf numFmtId="38" fontId="54" fillId="0" borderId="0">
      <alignment vertical="center"/>
    </xf>
    <xf numFmtId="0" fontId="55" fillId="0" borderId="0"/>
    <xf numFmtId="202" fontId="16" fillId="0" borderId="0">
      <protection locked="0"/>
    </xf>
    <xf numFmtId="202" fontId="16" fillId="0" borderId="0">
      <protection locked="0"/>
    </xf>
    <xf numFmtId="0" fontId="21" fillId="0" borderId="0"/>
    <xf numFmtId="0" fontId="15" fillId="0" borderId="0" applyNumberFormat="0" applyFill="0" applyBorder="0" applyAlignment="0" applyProtection="0"/>
    <xf numFmtId="0" fontId="56" fillId="6" borderId="0"/>
    <xf numFmtId="0" fontId="15" fillId="0" borderId="0"/>
    <xf numFmtId="211" fontId="46" fillId="0" borderId="0" applyFont="0" applyFill="0" applyBorder="0" applyAlignment="0" applyProtection="0"/>
    <xf numFmtId="202" fontId="16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0" fontId="5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212" fontId="58" fillId="0" borderId="0" applyFill="0" applyBorder="0" applyProtection="0">
      <alignment vertical="center"/>
    </xf>
    <xf numFmtId="213" fontId="7" fillId="0" borderId="0" applyFill="0" applyBorder="0" applyProtection="0">
      <alignment vertical="center"/>
    </xf>
    <xf numFmtId="0" fontId="7" fillId="0" borderId="0" applyFill="0" applyBorder="0" applyProtection="0">
      <alignment vertical="center"/>
    </xf>
    <xf numFmtId="212" fontId="58" fillId="0" borderId="0" applyFill="0" applyBorder="0" applyProtection="0">
      <alignment vertical="center"/>
    </xf>
    <xf numFmtId="0" fontId="58" fillId="0" borderId="0" applyFill="0" applyBorder="0" applyProtection="0">
      <alignment vertical="center"/>
    </xf>
    <xf numFmtId="0" fontId="58" fillId="0" borderId="0" applyFill="0" applyBorder="0" applyProtection="0">
      <alignment vertical="center"/>
    </xf>
    <xf numFmtId="0" fontId="58" fillId="0" borderId="0" applyFill="0" applyBorder="0" applyProtection="0">
      <alignment vertical="center"/>
    </xf>
    <xf numFmtId="213" fontId="7" fillId="0" borderId="0" applyFill="0" applyBorder="0" applyProtection="0">
      <alignment vertical="center"/>
    </xf>
    <xf numFmtId="0" fontId="7" fillId="0" borderId="0" applyFill="0" applyBorder="0" applyProtection="0">
      <alignment vertical="center"/>
    </xf>
    <xf numFmtId="0" fontId="7" fillId="0" borderId="0" applyFill="0" applyBorder="0" applyProtection="0">
      <alignment vertical="center"/>
    </xf>
    <xf numFmtId="213" fontId="7" fillId="0" borderId="0" applyFill="0" applyBorder="0" applyProtection="0">
      <alignment vertical="center"/>
    </xf>
    <xf numFmtId="0" fontId="7" fillId="0" borderId="0" applyFill="0" applyBorder="0" applyProtection="0">
      <alignment vertical="center"/>
    </xf>
    <xf numFmtId="0" fontId="7" fillId="0" borderId="0" applyFill="0" applyBorder="0" applyProtection="0">
      <alignment vertical="center"/>
    </xf>
    <xf numFmtId="212" fontId="58" fillId="0" borderId="0" applyFill="0" applyBorder="0" applyProtection="0">
      <alignment vertical="center"/>
    </xf>
    <xf numFmtId="0" fontId="58" fillId="0" borderId="0" applyFill="0" applyBorder="0" applyProtection="0">
      <alignment vertical="center"/>
    </xf>
    <xf numFmtId="212" fontId="58" fillId="0" borderId="0" applyFill="0" applyBorder="0" applyProtection="0">
      <alignment vertical="center"/>
    </xf>
    <xf numFmtId="0" fontId="58" fillId="0" borderId="0" applyFill="0" applyBorder="0" applyProtection="0">
      <alignment vertical="center"/>
    </xf>
    <xf numFmtId="0" fontId="58" fillId="0" borderId="0" applyFill="0" applyBorder="0" applyProtection="0">
      <alignment vertical="center"/>
    </xf>
    <xf numFmtId="212" fontId="58" fillId="0" borderId="0" applyFill="0" applyBorder="0" applyProtection="0">
      <alignment vertical="center"/>
    </xf>
    <xf numFmtId="0" fontId="58" fillId="0" borderId="0" applyFill="0" applyBorder="0" applyProtection="0">
      <alignment vertical="center"/>
    </xf>
    <xf numFmtId="213" fontId="7" fillId="0" borderId="0" applyFill="0" applyBorder="0" applyProtection="0">
      <alignment vertical="center"/>
    </xf>
    <xf numFmtId="0" fontId="7" fillId="0" borderId="0" applyFill="0" applyBorder="0" applyProtection="0">
      <alignment vertical="center"/>
    </xf>
    <xf numFmtId="0" fontId="7" fillId="0" borderId="0" applyFill="0" applyBorder="0" applyProtection="0">
      <alignment vertical="center"/>
    </xf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6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>
      <protection locked="0"/>
    </xf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15" fillId="0" borderId="0"/>
    <xf numFmtId="0" fontId="1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15" fillId="0" borderId="0"/>
    <xf numFmtId="0" fontId="22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48" fillId="0" borderId="0"/>
    <xf numFmtId="0" fontId="5" fillId="0" borderId="0">
      <protection locked="0"/>
    </xf>
    <xf numFmtId="0" fontId="5" fillId="0" borderId="0">
      <protection locked="0"/>
    </xf>
    <xf numFmtId="0" fontId="22" fillId="0" borderId="0" applyFont="0" applyFill="0" applyBorder="0" applyAlignment="0" applyProtection="0"/>
    <xf numFmtId="0" fontId="5" fillId="0" borderId="0">
      <protection locked="0"/>
    </xf>
    <xf numFmtId="0" fontId="22" fillId="0" borderId="0" applyFont="0" applyFill="0" applyBorder="0" applyAlignment="0" applyProtection="0"/>
    <xf numFmtId="0" fontId="15" fillId="0" borderId="0"/>
    <xf numFmtId="0" fontId="22" fillId="0" borderId="0" applyFont="0" applyFill="0" applyBorder="0" applyAlignment="0" applyProtection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>
      <protection locked="0"/>
    </xf>
    <xf numFmtId="0" fontId="15" fillId="0" borderId="0"/>
    <xf numFmtId="0" fontId="5" fillId="0" borderId="0"/>
    <xf numFmtId="202" fontId="16" fillId="0" borderId="0">
      <protection locked="0"/>
    </xf>
    <xf numFmtId="0" fontId="19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1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2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5" fillId="0" borderId="0"/>
    <xf numFmtId="202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 applyFont="0" applyFill="0" applyBorder="0" applyAlignment="0" applyProtection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22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9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>
      <protection locked="0"/>
    </xf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5" fillId="0" borderId="0"/>
    <xf numFmtId="202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6" fillId="0" borderId="0">
      <protection locked="0"/>
    </xf>
    <xf numFmtId="0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6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2" fontId="16" fillId="0" borderId="0">
      <protection locked="0"/>
    </xf>
    <xf numFmtId="0" fontId="5" fillId="0" borderId="0">
      <protection locked="0"/>
    </xf>
    <xf numFmtId="0" fontId="22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5" fillId="0" borderId="0"/>
    <xf numFmtId="0" fontId="16" fillId="0" borderId="0">
      <protection locked="0"/>
    </xf>
    <xf numFmtId="0" fontId="16" fillId="0" borderId="0">
      <protection locked="0"/>
    </xf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2" fillId="0" borderId="0" applyFont="0" applyFill="0" applyBorder="0" applyAlignment="0" applyProtection="0"/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5" fontId="5" fillId="0" borderId="0">
      <protection locked="0"/>
    </xf>
    <xf numFmtId="185" fontId="5" fillId="0" borderId="0">
      <protection locked="0"/>
    </xf>
    <xf numFmtId="0" fontId="15" fillId="0" borderId="0"/>
    <xf numFmtId="0" fontId="1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45" fillId="0" borderId="0"/>
    <xf numFmtId="0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202" fontId="16" fillId="0" borderId="0">
      <protection locked="0"/>
    </xf>
    <xf numFmtId="0" fontId="15" fillId="0" borderId="0"/>
    <xf numFmtId="0" fontId="22" fillId="0" borderId="0" applyFont="0" applyFill="0" applyBorder="0" applyAlignment="0" applyProtection="0"/>
    <xf numFmtId="0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0" fontId="15" fillId="0" borderId="0"/>
    <xf numFmtId="185" fontId="5" fillId="0" borderId="0">
      <protection locked="0"/>
    </xf>
    <xf numFmtId="185" fontId="5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>
      <protection locked="0"/>
    </xf>
    <xf numFmtId="0" fontId="5" fillId="0" borderId="0"/>
    <xf numFmtId="0" fontId="16" fillId="0" borderId="0">
      <protection locked="0"/>
    </xf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>
      <protection locked="0"/>
    </xf>
    <xf numFmtId="0" fontId="4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214" fontId="22" fillId="0" borderId="0" applyFont="0" applyFill="0" applyBorder="0" applyAlignment="0" applyProtection="0"/>
    <xf numFmtId="202" fontId="16" fillId="0" borderId="0">
      <protection locked="0"/>
    </xf>
    <xf numFmtId="0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202" fontId="16" fillId="0" borderId="0">
      <protection locked="0"/>
    </xf>
    <xf numFmtId="202" fontId="16" fillId="0" borderId="0">
      <protection locked="0"/>
    </xf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15" fillId="0" borderId="0"/>
    <xf numFmtId="0" fontId="16" fillId="0" borderId="0">
      <protection locked="0"/>
    </xf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15" fontId="10" fillId="0" borderId="0" applyFont="0" applyFill="0" applyBorder="0" applyAlignment="0" applyProtection="0"/>
    <xf numFmtId="216" fontId="22" fillId="0" borderId="0" applyFont="0" applyFill="0" applyBorder="0" applyAlignment="0" applyProtection="0"/>
    <xf numFmtId="196" fontId="5" fillId="0" borderId="0" applyFont="0" applyFill="0" applyBorder="0" applyAlignment="0" applyProtection="0"/>
    <xf numFmtId="192" fontId="22" fillId="0" borderId="0" applyFont="0" applyFill="0" applyBorder="0" applyAlignment="0" applyProtection="0"/>
    <xf numFmtId="215" fontId="10" fillId="0" borderId="0" applyFont="0" applyFill="0" applyBorder="0" applyAlignment="0" applyProtection="0"/>
    <xf numFmtId="204" fontId="22" fillId="0" borderId="0" applyFont="0" applyFill="0" applyBorder="0" applyAlignment="0" applyProtection="0"/>
    <xf numFmtId="196" fontId="5" fillId="0" borderId="0" applyFont="0" applyFill="0" applyBorder="0" applyAlignment="0" applyProtection="0"/>
    <xf numFmtId="217" fontId="2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5" fillId="0" borderId="0"/>
    <xf numFmtId="0" fontId="45" fillId="0" borderId="0"/>
    <xf numFmtId="38" fontId="4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>
      <protection locked="0"/>
    </xf>
    <xf numFmtId="0" fontId="16" fillId="0" borderId="0">
      <protection locked="0"/>
    </xf>
    <xf numFmtId="0" fontId="1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202" fontId="16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22" fillId="0" borderId="0" applyFont="0" applyFill="0" applyBorder="0" applyAlignment="0" applyProtection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15" fillId="0" borderId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15" fillId="0" borderId="0"/>
    <xf numFmtId="0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16" fillId="0" borderId="0">
      <protection locked="0"/>
    </xf>
    <xf numFmtId="0" fontId="22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/>
    <xf numFmtId="0" fontId="5" fillId="0" borderId="0">
      <alignment vertical="center"/>
    </xf>
    <xf numFmtId="202" fontId="16" fillId="0" borderId="0">
      <protection locked="0"/>
    </xf>
    <xf numFmtId="202" fontId="16" fillId="0" borderId="0">
      <protection locked="0"/>
    </xf>
    <xf numFmtId="0" fontId="22" fillId="0" borderId="0" applyFont="0" applyFill="0" applyBorder="0" applyAlignment="0" applyProtection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202" fontId="16" fillId="0" borderId="0">
      <protection locked="0"/>
    </xf>
    <xf numFmtId="202" fontId="16" fillId="0" borderId="0">
      <protection locked="0"/>
    </xf>
    <xf numFmtId="0" fontId="22" fillId="0" borderId="0" applyFont="0" applyFill="0" applyBorder="0" applyAlignment="0" applyProtection="0"/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16" fillId="0" borderId="0">
      <protection locked="0"/>
    </xf>
    <xf numFmtId="0" fontId="22" fillId="0" borderId="0" applyFont="0" applyFill="0" applyBorder="0" applyAlignment="0" applyProtection="0"/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45" fillId="0" borderId="0"/>
    <xf numFmtId="0" fontId="45" fillId="0" borderId="0"/>
    <xf numFmtId="214" fontId="22" fillId="0" borderId="0" applyFont="0" applyFill="0" applyBorder="0" applyAlignment="0" applyProtection="0"/>
    <xf numFmtId="0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9" fillId="0" borderId="0" applyProtection="0"/>
    <xf numFmtId="0" fontId="22" fillId="0" borderId="0" applyFont="0" applyFill="0" applyBorder="0" applyAlignment="0" applyProtection="0"/>
    <xf numFmtId="0" fontId="15" fillId="0" borderId="0"/>
    <xf numFmtId="0" fontId="58" fillId="0" borderId="0"/>
    <xf numFmtId="0" fontId="15" fillId="0" borderId="0"/>
    <xf numFmtId="0" fontId="58" fillId="0" borderId="0"/>
    <xf numFmtId="0" fontId="15" fillId="0" borderId="0"/>
    <xf numFmtId="0" fontId="22" fillId="0" borderId="0"/>
    <xf numFmtId="0" fontId="22" fillId="0" borderId="0"/>
    <xf numFmtId="0" fontId="15" fillId="0" borderId="0"/>
    <xf numFmtId="0" fontId="22" fillId="0" borderId="0" applyFont="0" applyFill="0" applyBorder="0" applyAlignment="0" applyProtection="0"/>
    <xf numFmtId="0" fontId="19" fillId="0" borderId="0">
      <protection locked="0"/>
    </xf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90" fontId="60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4" fontId="22" fillId="0" borderId="0" applyFont="0" applyFill="0" applyBorder="0" applyAlignment="0" applyProtection="0"/>
    <xf numFmtId="215" fontId="10" fillId="0" borderId="0" applyFont="0" applyFill="0" applyBorder="0" applyAlignment="0" applyProtection="0"/>
    <xf numFmtId="218" fontId="5" fillId="0" borderId="0" applyFont="0" applyFill="0" applyBorder="0" applyProtection="0">
      <alignment vertical="center"/>
    </xf>
    <xf numFmtId="219" fontId="5" fillId="0" borderId="0">
      <alignment vertical="center"/>
    </xf>
    <xf numFmtId="182" fontId="5" fillId="0" borderId="0" applyFont="0" applyFill="0" applyBorder="0" applyAlignment="0" applyProtection="0">
      <alignment vertical="center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61" fillId="0" borderId="0"/>
    <xf numFmtId="176" fontId="62" fillId="0" borderId="0" applyFont="0" applyFill="0" applyBorder="0" applyAlignment="0" applyProtection="0"/>
    <xf numFmtId="215" fontId="62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90" fontId="60" fillId="0" borderId="0">
      <protection locked="0"/>
    </xf>
    <xf numFmtId="190" fontId="60" fillId="0" borderId="0">
      <protection locked="0"/>
    </xf>
    <xf numFmtId="176" fontId="23" fillId="0" borderId="6">
      <alignment vertical="center"/>
    </xf>
    <xf numFmtId="9" fontId="50" fillId="0" borderId="0">
      <alignment vertical="center"/>
    </xf>
    <xf numFmtId="9" fontId="5" fillId="0" borderId="0" applyFont="0" applyFill="0" applyBorder="0" applyAlignment="0" applyProtection="0"/>
    <xf numFmtId="3" fontId="9" fillId="0" borderId="6"/>
    <xf numFmtId="220" fontId="50" fillId="0" borderId="0">
      <alignment vertical="center"/>
    </xf>
    <xf numFmtId="3" fontId="9" fillId="0" borderId="6"/>
    <xf numFmtId="10" fontId="50" fillId="0" borderId="0">
      <alignment vertical="center"/>
    </xf>
    <xf numFmtId="195" fontId="5" fillId="0" borderId="0">
      <alignment vertical="center"/>
    </xf>
    <xf numFmtId="208" fontId="5" fillId="0" borderId="0">
      <alignment vertical="center"/>
    </xf>
    <xf numFmtId="221" fontId="10" fillId="0" borderId="0">
      <alignment vertical="center"/>
    </xf>
    <xf numFmtId="0" fontId="21" fillId="0" borderId="0"/>
    <xf numFmtId="176" fontId="63" fillId="0" borderId="0" applyFont="0" applyFill="0" applyBorder="0" applyAlignment="0" applyProtection="0"/>
    <xf numFmtId="222" fontId="5" fillId="0" borderId="0" applyFont="0" applyFill="0" applyBorder="0" applyAlignment="0" applyProtection="0"/>
    <xf numFmtId="202" fontId="52" fillId="0" borderId="0">
      <protection locked="0"/>
    </xf>
    <xf numFmtId="0" fontId="21" fillId="0" borderId="0"/>
    <xf numFmtId="0" fontId="64" fillId="0" borderId="0"/>
    <xf numFmtId="223" fontId="50" fillId="0" borderId="8" applyBorder="0">
      <alignment vertical="center" wrapText="1"/>
    </xf>
    <xf numFmtId="0" fontId="5" fillId="0" borderId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15" fontId="65" fillId="0" borderId="0" applyFont="0" applyFill="0" applyBorder="0" applyAlignment="0" applyProtection="0"/>
    <xf numFmtId="0" fontId="10" fillId="0" borderId="16">
      <alignment horizontal="center"/>
    </xf>
    <xf numFmtId="0" fontId="10" fillId="0" borderId="16">
      <alignment horizontal="center"/>
    </xf>
    <xf numFmtId="0" fontId="10" fillId="0" borderId="16">
      <alignment horizontal="center"/>
    </xf>
    <xf numFmtId="0" fontId="66" fillId="7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/>
    <xf numFmtId="0" fontId="67" fillId="13" borderId="0" applyNumberFormat="0" applyBorder="0" applyAlignment="0" applyProtection="0"/>
    <xf numFmtId="0" fontId="67" fillId="14" borderId="0" applyNumberFormat="0" applyBorder="0" applyAlignment="0" applyProtection="0"/>
    <xf numFmtId="0" fontId="67" fillId="11" borderId="0" applyNumberFormat="0" applyBorder="0" applyAlignment="0" applyProtection="0"/>
    <xf numFmtId="0" fontId="67" fillId="15" borderId="0" applyNumberFormat="0" applyBorder="0" applyAlignment="0" applyProtection="0"/>
    <xf numFmtId="0" fontId="67" fillId="14" borderId="0" applyNumberFormat="0" applyBorder="0" applyAlignment="0" applyProtection="0"/>
    <xf numFmtId="215" fontId="65" fillId="0" borderId="0" applyFont="0" applyFill="0" applyBorder="0" applyAlignment="0" applyProtection="0"/>
    <xf numFmtId="190" fontId="60" fillId="0" borderId="0">
      <protection locked="0"/>
    </xf>
    <xf numFmtId="0" fontId="15" fillId="0" borderId="0"/>
    <xf numFmtId="0" fontId="68" fillId="0" borderId="0" applyFont="0" applyFill="0" applyBorder="0" applyAlignment="0" applyProtection="0"/>
    <xf numFmtId="0" fontId="66" fillId="12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7" fillId="15" borderId="0" applyNumberFormat="0" applyBorder="0" applyAlignment="0" applyProtection="0"/>
    <xf numFmtId="0" fontId="67" fillId="13" borderId="0" applyNumberFormat="0" applyBorder="0" applyAlignment="0" applyProtection="0"/>
    <xf numFmtId="0" fontId="67" fillId="18" borderId="0" applyNumberFormat="0" applyBorder="0" applyAlignment="0" applyProtection="0"/>
    <xf numFmtId="0" fontId="67" fillId="8" borderId="0" applyNumberFormat="0" applyBorder="0" applyAlignment="0" applyProtection="0"/>
    <xf numFmtId="0" fontId="67" fillId="15" borderId="0" applyNumberFormat="0" applyBorder="0" applyAlignment="0" applyProtection="0"/>
    <xf numFmtId="0" fontId="67" fillId="14" borderId="0" applyNumberFormat="0" applyBorder="0" applyAlignment="0" applyProtection="0"/>
    <xf numFmtId="3" fontId="69" fillId="0" borderId="17">
      <alignment horizontal="right"/>
    </xf>
    <xf numFmtId="3" fontId="69" fillId="0" borderId="17">
      <alignment horizontal="right"/>
    </xf>
    <xf numFmtId="9" fontId="10" fillId="0" borderId="0">
      <protection locked="0"/>
    </xf>
    <xf numFmtId="0" fontId="70" fillId="19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20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1" fillId="15" borderId="0" applyNumberFormat="0" applyBorder="0" applyAlignment="0" applyProtection="0"/>
    <xf numFmtId="0" fontId="71" fillId="23" borderId="0" applyNumberFormat="0" applyBorder="0" applyAlignment="0" applyProtection="0"/>
    <xf numFmtId="0" fontId="71" fillId="17" borderId="0" applyNumberFormat="0" applyBorder="0" applyAlignment="0" applyProtection="0"/>
    <xf numFmtId="0" fontId="71" fillId="8" borderId="0" applyNumberFormat="0" applyBorder="0" applyAlignment="0" applyProtection="0"/>
    <xf numFmtId="0" fontId="71" fillId="15" borderId="0" applyNumberFormat="0" applyBorder="0" applyAlignment="0" applyProtection="0"/>
    <xf numFmtId="0" fontId="71" fillId="13" borderId="0" applyNumberFormat="0" applyBorder="0" applyAlignment="0" applyProtection="0"/>
    <xf numFmtId="0" fontId="72" fillId="0" borderId="0"/>
    <xf numFmtId="0" fontId="73" fillId="0" borderId="0" applyNumberFormat="0" applyFont="0" applyBorder="0" applyAlignment="0"/>
    <xf numFmtId="215" fontId="58" fillId="0" borderId="0" applyFont="0" applyFill="0" applyBorder="0" applyAlignment="0" applyProtection="0"/>
    <xf numFmtId="49" fontId="50" fillId="0" borderId="6">
      <alignment horizontal="center" vertical="center"/>
    </xf>
    <xf numFmtId="0" fontId="70" fillId="24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0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224" fontId="50" fillId="0" borderId="6">
      <alignment vertical="center"/>
    </xf>
    <xf numFmtId="225" fontId="50" fillId="0" borderId="6">
      <alignment vertical="center"/>
    </xf>
    <xf numFmtId="226" fontId="50" fillId="0" borderId="6">
      <alignment vertical="center"/>
    </xf>
    <xf numFmtId="0" fontId="74" fillId="27" borderId="18" applyNumberFormat="0" applyAlignment="0" applyProtection="0">
      <alignment vertical="center"/>
    </xf>
    <xf numFmtId="227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3" fillId="0" borderId="0" applyBorder="0" applyAlignment="0"/>
    <xf numFmtId="0" fontId="13" fillId="0" borderId="12" applyBorder="0" applyAlignment="0">
      <alignment horizontal="center"/>
    </xf>
    <xf numFmtId="0" fontId="13" fillId="0" borderId="19"/>
    <xf numFmtId="0" fontId="75" fillId="0" borderId="0"/>
    <xf numFmtId="37" fontId="9" fillId="0" borderId="17">
      <alignment horizontal="center" vertical="center"/>
    </xf>
    <xf numFmtId="37" fontId="9" fillId="0" borderId="20" applyAlignment="0"/>
    <xf numFmtId="0" fontId="76" fillId="0" borderId="10">
      <alignment horizontal="center" vertical="center"/>
    </xf>
    <xf numFmtId="37" fontId="49" fillId="0" borderId="6" applyFont="0" applyFill="0" applyBorder="0">
      <alignment vertical="center"/>
    </xf>
    <xf numFmtId="0" fontId="77" fillId="0" borderId="0">
      <protection locked="0"/>
    </xf>
    <xf numFmtId="0" fontId="15" fillId="0" borderId="0"/>
    <xf numFmtId="0" fontId="78" fillId="8" borderId="0" applyNumberFormat="0" applyBorder="0" applyAlignment="0" applyProtection="0">
      <alignment vertical="center"/>
    </xf>
    <xf numFmtId="0" fontId="19" fillId="0" borderId="0">
      <protection locked="0"/>
    </xf>
    <xf numFmtId="3" fontId="45" fillId="0" borderId="21">
      <alignment horizontal="center"/>
    </xf>
    <xf numFmtId="3" fontId="45" fillId="0" borderId="21">
      <alignment horizontal="center"/>
    </xf>
    <xf numFmtId="3" fontId="45" fillId="0" borderId="21">
      <alignment horizontal="center"/>
    </xf>
    <xf numFmtId="0" fontId="79" fillId="0" borderId="0" applyFont="0" applyAlignment="0">
      <alignment horizontal="left"/>
    </xf>
    <xf numFmtId="228" fontId="10" fillId="28" borderId="0">
      <alignment horizontal="left"/>
    </xf>
    <xf numFmtId="0" fontId="19" fillId="0" borderId="0">
      <protection locked="0"/>
    </xf>
    <xf numFmtId="0" fontId="23" fillId="0" borderId="0" applyFont="0"/>
    <xf numFmtId="0" fontId="80" fillId="0" borderId="0" applyNumberFormat="0" applyFill="0" applyBorder="0" applyAlignment="0" applyProtection="0">
      <alignment vertical="top"/>
      <protection locked="0"/>
    </xf>
    <xf numFmtId="218" fontId="81" fillId="0" borderId="0">
      <alignment horizontal="right" vertical="center"/>
    </xf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76" fontId="22" fillId="0" borderId="22">
      <alignment vertical="center"/>
    </xf>
    <xf numFmtId="0" fontId="10" fillId="0" borderId="0"/>
    <xf numFmtId="229" fontId="50" fillId="0" borderId="0">
      <alignment vertical="center"/>
    </xf>
    <xf numFmtId="229" fontId="50" fillId="0" borderId="0">
      <alignment vertical="center"/>
    </xf>
    <xf numFmtId="0" fontId="84" fillId="14" borderId="23" applyNumberFormat="0" applyFont="0" applyAlignment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39" fontId="49" fillId="0" borderId="6" applyFont="0" applyFill="0" applyBorder="0">
      <alignment horizontal="right"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4" fontId="85" fillId="0" borderId="7" applyFont="0" applyBorder="0" applyAlignment="0">
      <alignment vertical="center"/>
    </xf>
    <xf numFmtId="41" fontId="7" fillId="0" borderId="6" applyNumberFormat="0" applyFont="0" applyFill="0" applyBorder="0" applyProtection="0">
      <alignment horizontal="distributed" vertical="center"/>
    </xf>
    <xf numFmtId="0" fontId="7" fillId="0" borderId="0" applyNumberFormat="0" applyFont="0" applyFill="0" applyBorder="0" applyProtection="0">
      <alignment horizontal="distributed" vertical="center" justifyLastLine="1"/>
    </xf>
    <xf numFmtId="0" fontId="7" fillId="0" borderId="0" applyNumberFormat="0" applyFont="0" applyFill="0" applyBorder="0" applyProtection="0">
      <alignment horizontal="distributed" vertical="center" justifyLastLine="1"/>
    </xf>
    <xf numFmtId="0" fontId="7" fillId="0" borderId="0" applyNumberFormat="0" applyFont="0" applyFill="0" applyBorder="0" applyProtection="0">
      <alignment horizontal="distributed" vertical="center" justifyLastLine="1"/>
    </xf>
    <xf numFmtId="0" fontId="7" fillId="0" borderId="0" applyNumberFormat="0" applyFont="0" applyFill="0" applyBorder="0" applyProtection="0">
      <alignment horizontal="distributed" vertical="center" justifyLastLine="1"/>
    </xf>
    <xf numFmtId="190" fontId="60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30" fontId="10" fillId="0" borderId="0" applyFont="0" applyFill="0" applyBorder="0" applyProtection="0">
      <alignment horizontal="center" vertical="center"/>
    </xf>
    <xf numFmtId="231" fontId="10" fillId="0" borderId="0" applyFont="0" applyFill="0" applyBorder="0" applyProtection="0">
      <alignment horizontal="center" vertical="center"/>
    </xf>
    <xf numFmtId="9" fontId="68" fillId="3" borderId="0" applyFill="0" applyBorder="0" applyProtection="0">
      <alignment horizontal="right"/>
    </xf>
    <xf numFmtId="10" fontId="68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3" fontId="7" fillId="0" borderId="0" applyFont="0" applyFill="0" applyBorder="0" applyAlignment="0" applyProtection="0"/>
    <xf numFmtId="220" fontId="7" fillId="0" borderId="0" applyFont="0" applyFill="0" applyBorder="0" applyAlignment="0" applyProtection="0"/>
    <xf numFmtId="220" fontId="7" fillId="0" borderId="0" applyFont="0" applyFill="0" applyBorder="0" applyAlignment="0" applyProtection="0"/>
    <xf numFmtId="220" fontId="7" fillId="0" borderId="0" applyFont="0" applyFill="0" applyBorder="0" applyAlignment="0" applyProtection="0"/>
    <xf numFmtId="220" fontId="7" fillId="0" borderId="0" applyFont="0" applyFill="0" applyBorder="0" applyAlignment="0" applyProtection="0"/>
    <xf numFmtId="0" fontId="86" fillId="18" borderId="0" applyNumberFormat="0" applyBorder="0" applyAlignment="0" applyProtection="0">
      <alignment vertical="center"/>
    </xf>
    <xf numFmtId="0" fontId="61" fillId="0" borderId="0"/>
    <xf numFmtId="234" fontId="5" fillId="0" borderId="5" applyFont="0" applyFill="0" applyAlignment="0" applyProtection="0">
      <alignment horizontal="center" vertical="center"/>
    </xf>
    <xf numFmtId="0" fontId="87" fillId="0" borderId="0"/>
    <xf numFmtId="0" fontId="58" fillId="0" borderId="0"/>
    <xf numFmtId="38" fontId="54" fillId="0" borderId="0">
      <alignment vertical="center"/>
    </xf>
    <xf numFmtId="0" fontId="24" fillId="0" borderId="0" applyNumberFormat="0" applyFont="0" applyFill="0" applyBorder="0" applyProtection="0">
      <alignment horizontal="centerContinuous" vertical="center"/>
    </xf>
    <xf numFmtId="0" fontId="24" fillId="0" borderId="0" applyNumberFormat="0" applyFont="0" applyFill="0" applyBorder="0" applyProtection="0">
      <alignment horizontal="centerContinuous" vertical="center"/>
    </xf>
    <xf numFmtId="190" fontId="24" fillId="0" borderId="0" applyNumberFormat="0" applyFont="0" applyFill="0" applyBorder="0" applyProtection="0">
      <alignment horizontal="centerContinuous"/>
    </xf>
    <xf numFmtId="0" fontId="24" fillId="0" borderId="0" applyNumberFormat="0" applyFont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190" fontId="24" fillId="0" borderId="0" applyNumberFormat="0" applyFont="0" applyFill="0" applyBorder="0" applyProtection="0">
      <alignment horizontal="centerContinuous" vertical="center"/>
    </xf>
    <xf numFmtId="195" fontId="21" fillId="0" borderId="11" applyNumberFormat="0" applyBorder="0" applyAlignment="0"/>
    <xf numFmtId="190" fontId="88" fillId="0" borderId="24" applyFont="0" applyFill="0" applyBorder="0" applyAlignment="0" applyProtection="0">
      <alignment vertical="center"/>
    </xf>
    <xf numFmtId="178" fontId="88" fillId="0" borderId="24" applyFont="0" applyFill="0" applyBorder="0" applyAlignment="0" applyProtection="0">
      <alignment vertical="center"/>
    </xf>
    <xf numFmtId="0" fontId="89" fillId="0" borderId="0">
      <alignment vertical="center"/>
    </xf>
    <xf numFmtId="0" fontId="13" fillId="0" borderId="0"/>
    <xf numFmtId="235" fontId="50" fillId="0" borderId="0" applyFont="0" applyFill="0" applyBorder="0" applyAlignment="0" applyProtection="0"/>
    <xf numFmtId="0" fontId="90" fillId="0" borderId="6" applyFont="0" applyFill="0" applyBorder="0" applyAlignment="0" applyProtection="0">
      <alignment horizontal="centerContinuous" vertical="center"/>
    </xf>
    <xf numFmtId="0" fontId="91" fillId="0" borderId="0">
      <alignment vertical="center"/>
    </xf>
    <xf numFmtId="0" fontId="10" fillId="0" borderId="0">
      <alignment vertical="center"/>
    </xf>
    <xf numFmtId="192" fontId="24" fillId="0" borderId="0" applyFont="0" applyFill="0" applyBorder="0" applyAlignment="0" applyProtection="0">
      <alignment horizontal="centerContinuous" vertical="center"/>
    </xf>
    <xf numFmtId="216" fontId="24" fillId="0" borderId="0" applyFont="0" applyFill="0" applyBorder="0" applyAlignment="0" applyProtection="0">
      <alignment vertical="center"/>
    </xf>
    <xf numFmtId="236" fontId="22" fillId="0" borderId="0" applyFont="0" applyFill="0" applyBorder="0" applyAlignment="0" applyProtection="0">
      <alignment vertical="center"/>
    </xf>
    <xf numFmtId="236" fontId="24" fillId="0" borderId="10" applyFont="0" applyFill="0" applyBorder="0" applyProtection="0">
      <alignment horizontal="right" vertical="center"/>
      <protection locked="0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184" fontId="43" fillId="0" borderId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5" fillId="0" borderId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5" fontId="5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5" fontId="5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5" fontId="5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38" fontId="93" fillId="0" borderId="0" applyFill="0" applyBorder="0" applyAlignment="0" applyProtection="0"/>
    <xf numFmtId="0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94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95" fillId="0" borderId="13" applyFill="0" applyBorder="0">
      <alignment horizontal="left" vertical="center"/>
    </xf>
    <xf numFmtId="0" fontId="96" fillId="0" borderId="25"/>
    <xf numFmtId="0" fontId="97" fillId="0" borderId="2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98" fillId="0" borderId="6">
      <alignment vertical="center"/>
    </xf>
    <xf numFmtId="176" fontId="99" fillId="0" borderId="0" applyFont="0" applyFill="0" applyBorder="0" applyAlignment="0" applyProtection="0"/>
    <xf numFmtId="215" fontId="99" fillId="0" borderId="0" applyFont="0" applyFill="0" applyBorder="0" applyAlignment="0" applyProtection="0"/>
    <xf numFmtId="0" fontId="50" fillId="0" borderId="0"/>
    <xf numFmtId="0" fontId="50" fillId="0" borderId="2">
      <alignment vertical="center"/>
    </xf>
    <xf numFmtId="237" fontId="50" fillId="0" borderId="6" applyBorder="0">
      <alignment vertical="center"/>
    </xf>
    <xf numFmtId="238" fontId="50" fillId="0" borderId="6" applyBorder="0">
      <alignment horizontal="left" vertical="center"/>
    </xf>
    <xf numFmtId="0" fontId="100" fillId="0" borderId="27" applyNumberFormat="0" applyFill="0" applyAlignment="0" applyProtection="0">
      <alignment vertical="center"/>
    </xf>
    <xf numFmtId="0" fontId="49" fillId="2" borderId="6">
      <alignment horizontal="right" vertical="center"/>
    </xf>
    <xf numFmtId="239" fontId="14" fillId="0" borderId="0" applyFill="0" applyBorder="0">
      <alignment horizontal="centerContinuous"/>
    </xf>
    <xf numFmtId="240" fontId="14" fillId="0" borderId="0" applyFill="0" applyBorder="0">
      <alignment horizontal="centerContinuous"/>
    </xf>
    <xf numFmtId="221" fontId="101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102" fillId="0" borderId="0">
      <alignment vertical="center"/>
    </xf>
    <xf numFmtId="228" fontId="10" fillId="0" borderId="0">
      <alignment horizontal="right" vertical="center"/>
    </xf>
    <xf numFmtId="228" fontId="10" fillId="0" borderId="0">
      <alignment horizontal="right" vertical="center"/>
    </xf>
    <xf numFmtId="228" fontId="10" fillId="0" borderId="0">
      <alignment horizontal="right" vertical="center"/>
    </xf>
    <xf numFmtId="228" fontId="10" fillId="0" borderId="0">
      <alignment horizontal="right" vertical="center"/>
    </xf>
    <xf numFmtId="0" fontId="24" fillId="0" borderId="0" applyNumberFormat="0" applyFont="0" applyFill="0" applyBorder="0" applyProtection="0">
      <alignment vertical="center"/>
    </xf>
    <xf numFmtId="0" fontId="72" fillId="0" borderId="0"/>
    <xf numFmtId="241" fontId="5" fillId="0" borderId="0" applyProtection="0">
      <alignment vertical="center"/>
    </xf>
    <xf numFmtId="0" fontId="23" fillId="0" borderId="0" applyFill="0" applyBorder="0" applyProtection="0">
      <alignment vertical="center"/>
    </xf>
    <xf numFmtId="0" fontId="103" fillId="11" borderId="18" applyNumberFormat="0" applyAlignment="0" applyProtection="0">
      <alignment vertical="center"/>
    </xf>
    <xf numFmtId="4" fontId="19" fillId="0" borderId="0">
      <protection locked="0"/>
    </xf>
    <xf numFmtId="0" fontId="19" fillId="0" borderId="0">
      <protection locked="0"/>
    </xf>
    <xf numFmtId="3" fontId="104" fillId="0" borderId="0" applyFont="0" applyFill="0" applyBorder="0" applyAlignment="0" applyProtection="0"/>
    <xf numFmtId="3" fontId="104" fillId="0" borderId="0" applyFont="0" applyFill="0" applyBorder="0" applyAlignment="0" applyProtection="0"/>
    <xf numFmtId="3" fontId="104" fillId="0" borderId="0" applyFont="0" applyFill="0" applyBorder="0" applyAlignment="0" applyProtection="0"/>
    <xf numFmtId="3" fontId="104" fillId="0" borderId="0" applyFont="0" applyFill="0" applyBorder="0" applyAlignment="0" applyProtection="0"/>
    <xf numFmtId="0" fontId="105" fillId="0" borderId="0"/>
    <xf numFmtId="1" fontId="9" fillId="3" borderId="0" applyNumberFormat="0" applyFont="0" applyFill="0" applyBorder="0" applyAlignment="0">
      <alignment vertical="center"/>
    </xf>
    <xf numFmtId="1" fontId="106" fillId="3" borderId="0" applyNumberFormat="0" applyBorder="0" applyAlignment="0">
      <alignment vertical="center"/>
    </xf>
    <xf numFmtId="242" fontId="65" fillId="0" borderId="0" applyFill="0" applyBorder="0">
      <alignment horizontal="centerContinuous"/>
    </xf>
    <xf numFmtId="0" fontId="107" fillId="0" borderId="28" applyNumberFormat="0" applyFill="0" applyAlignment="0" applyProtection="0">
      <alignment vertical="center"/>
    </xf>
    <xf numFmtId="0" fontId="10" fillId="0" borderId="0">
      <alignment vertical="center"/>
    </xf>
    <xf numFmtId="0" fontId="108" fillId="0" borderId="0">
      <alignment horizontal="centerContinuous" vertical="center"/>
    </xf>
    <xf numFmtId="0" fontId="109" fillId="0" borderId="29" applyNumberFormat="0" applyFill="0" applyAlignment="0" applyProtection="0">
      <alignment vertical="center"/>
    </xf>
    <xf numFmtId="0" fontId="110" fillId="0" borderId="30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12" fillId="9" borderId="0" applyNumberFormat="0" applyBorder="0" applyAlignment="0" applyProtection="0">
      <alignment vertical="center"/>
    </xf>
    <xf numFmtId="243" fontId="14" fillId="0" borderId="0" applyFill="0" applyBorder="0">
      <alignment horizontal="centerContinuous"/>
    </xf>
    <xf numFmtId="244" fontId="14" fillId="0" borderId="0" applyFill="0" applyBorder="0">
      <alignment horizontal="centerContinuous"/>
    </xf>
    <xf numFmtId="0" fontId="113" fillId="0" borderId="0">
      <alignment vertical="center"/>
    </xf>
    <xf numFmtId="0" fontId="10" fillId="0" borderId="0"/>
    <xf numFmtId="1" fontId="114" fillId="3" borderId="0" applyNumberFormat="0" applyFont="0" applyFill="0" applyBorder="0" applyAlignment="0">
      <alignment vertical="center"/>
    </xf>
    <xf numFmtId="41" fontId="61" fillId="0" borderId="0" applyFont="0" applyFill="0" applyBorder="0" applyAlignment="0" applyProtection="0"/>
    <xf numFmtId="43" fontId="65" fillId="0" borderId="0" applyFont="0" applyFill="0" applyBorder="0" applyAlignment="0" applyProtection="0"/>
    <xf numFmtId="176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15" fillId="27" borderId="31" applyNumberFormat="0" applyAlignment="0" applyProtection="0">
      <alignment vertical="center"/>
    </xf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46" fontId="10" fillId="0" borderId="0" applyFont="0" applyFill="0" applyBorder="0" applyProtection="0">
      <alignment vertical="center"/>
    </xf>
    <xf numFmtId="38" fontId="7" fillId="0" borderId="0" applyFont="0" applyFill="0" applyBorder="0" applyProtection="0">
      <alignment vertical="center"/>
    </xf>
    <xf numFmtId="202" fontId="52" fillId="0" borderId="0">
      <protection locked="0"/>
    </xf>
    <xf numFmtId="41" fontId="5" fillId="0" borderId="0" applyFont="0" applyFill="0" applyBorder="0" applyAlignment="0" applyProtection="0"/>
    <xf numFmtId="247" fontId="5" fillId="0" borderId="0" applyNumberFormat="0" applyFont="0" applyFill="0" applyBorder="0" applyProtection="0">
      <alignment vertical="center"/>
    </xf>
    <xf numFmtId="176" fontId="22" fillId="0" borderId="32">
      <alignment vertical="center"/>
    </xf>
    <xf numFmtId="248" fontId="15" fillId="0" borderId="6"/>
    <xf numFmtId="193" fontId="10" fillId="3" borderId="0" applyFill="0" applyBorder="0" applyProtection="0">
      <alignment horizontal="right"/>
    </xf>
    <xf numFmtId="193" fontId="10" fillId="3" borderId="0" applyFill="0" applyBorder="0" applyProtection="0">
      <alignment horizontal="right"/>
    </xf>
    <xf numFmtId="193" fontId="10" fillId="3" borderId="0" applyFill="0" applyBorder="0" applyProtection="0">
      <alignment horizontal="right"/>
    </xf>
    <xf numFmtId="193" fontId="10" fillId="3" borderId="0" applyFill="0" applyBorder="0" applyProtection="0">
      <alignment horizontal="right"/>
    </xf>
    <xf numFmtId="193" fontId="10" fillId="3" borderId="0" applyFill="0" applyBorder="0" applyProtection="0">
      <alignment horizontal="right"/>
    </xf>
    <xf numFmtId="9" fontId="24" fillId="0" borderId="0"/>
    <xf numFmtId="38" fontId="7" fillId="0" borderId="0" applyFont="0" applyFill="0" applyBorder="0" applyAlignment="0" applyProtection="0">
      <alignment vertical="center"/>
    </xf>
    <xf numFmtId="24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250" fontId="7" fillId="0" borderId="0" applyFont="0" applyFill="0" applyBorder="0" applyAlignment="0" applyProtection="0">
      <alignment vertical="center"/>
    </xf>
    <xf numFmtId="38" fontId="7" fillId="0" borderId="0" applyFill="0" applyBorder="0" applyAlignment="0" applyProtection="0">
      <alignment vertical="center"/>
    </xf>
    <xf numFmtId="38" fontId="7" fillId="0" borderId="0" applyFill="0" applyBorder="0" applyAlignment="0" applyProtection="0">
      <alignment vertical="center"/>
    </xf>
    <xf numFmtId="38" fontId="7" fillId="0" borderId="0" applyFill="0" applyBorder="0" applyAlignment="0" applyProtection="0">
      <alignment vertical="center"/>
    </xf>
    <xf numFmtId="38" fontId="7" fillId="0" borderId="0" applyFill="0" applyBorder="0" applyAlignment="0" applyProtection="0">
      <alignment vertical="center"/>
    </xf>
    <xf numFmtId="180" fontId="8" fillId="0" borderId="6">
      <alignment vertical="center"/>
    </xf>
    <xf numFmtId="0" fontId="5" fillId="0" borderId="0">
      <protection locked="0"/>
    </xf>
    <xf numFmtId="0" fontId="116" fillId="0" borderId="0">
      <alignment horizontal="centerContinuous" vertical="center"/>
    </xf>
    <xf numFmtId="2" fontId="117" fillId="0" borderId="10" applyNumberFormat="0" applyFont="0" applyFill="0" applyAlignment="0" applyProtection="0">
      <alignment vertical="center"/>
    </xf>
    <xf numFmtId="0" fontId="22" fillId="0" borderId="6" applyNumberFormat="0" applyFont="0" applyFill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0" fillId="0" borderId="0" applyFont="0" applyFill="0" applyBorder="0" applyAlignment="0" applyProtection="0"/>
    <xf numFmtId="0" fontId="118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92" fillId="0" borderId="0" applyFont="0" applyFill="0" applyBorder="0" applyAlignment="0" applyProtection="0">
      <alignment vertical="center"/>
    </xf>
    <xf numFmtId="0" fontId="118" fillId="0" borderId="0" applyFont="0" applyFill="0" applyBorder="0" applyAlignment="0" applyProtection="0"/>
    <xf numFmtId="251" fontId="99" fillId="0" borderId="0" applyFont="0" applyFill="0" applyBorder="0" applyAlignment="0" applyProtection="0"/>
    <xf numFmtId="252" fontId="99" fillId="0" borderId="0" applyFont="0" applyFill="0" applyBorder="0" applyAlignment="0" applyProtection="0"/>
    <xf numFmtId="0" fontId="19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3" fillId="0" borderId="10">
      <alignment horizontal="center" vertical="center"/>
    </xf>
    <xf numFmtId="0" fontId="13" fillId="0" borderId="10">
      <alignment horizontal="left" vertical="center"/>
    </xf>
    <xf numFmtId="0" fontId="13" fillId="0" borderId="10">
      <alignment vertical="center" textRotation="255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19" fontId="5" fillId="0" borderId="0">
      <protection locked="0"/>
    </xf>
    <xf numFmtId="219" fontId="5" fillId="0" borderId="0">
      <protection locked="0"/>
    </xf>
    <xf numFmtId="0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0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>
      <alignment vertical="center"/>
    </xf>
    <xf numFmtId="0" fontId="1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5" fillId="0" borderId="0"/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21" fillId="0" borderId="0"/>
    <xf numFmtId="0" fontId="10" fillId="0" borderId="0"/>
    <xf numFmtId="0" fontId="5" fillId="0" borderId="0"/>
    <xf numFmtId="0" fontId="61" fillId="0" borderId="0">
      <alignment vertical="center"/>
    </xf>
    <xf numFmtId="0" fontId="5" fillId="0" borderId="0"/>
    <xf numFmtId="207" fontId="122" fillId="0" borderId="0" applyBorder="0"/>
    <xf numFmtId="0" fontId="5" fillId="0" borderId="0"/>
    <xf numFmtId="39" fontId="123" fillId="0" borderId="0"/>
    <xf numFmtId="1" fontId="9" fillId="0" borderId="25">
      <alignment horizontal="centerContinuous"/>
    </xf>
    <xf numFmtId="0" fontId="9" fillId="0" borderId="0"/>
    <xf numFmtId="0" fontId="124" fillId="0" borderId="0"/>
    <xf numFmtId="0" fontId="19" fillId="0" borderId="33">
      <protection locked="0"/>
    </xf>
    <xf numFmtId="40" fontId="125" fillId="0" borderId="0" applyFont="0" applyFill="0" applyBorder="0" applyAlignment="0" applyProtection="0"/>
    <xf numFmtId="38" fontId="126" fillId="0" borderId="0" applyFont="0" applyFill="0" applyBorder="0" applyAlignment="0" applyProtection="0"/>
    <xf numFmtId="3" fontId="68" fillId="0" borderId="34">
      <alignment vertical="center"/>
    </xf>
    <xf numFmtId="253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55" fontId="61" fillId="0" borderId="0" applyFont="0" applyFill="0" applyBorder="0" applyAlignment="0" applyProtection="0"/>
    <xf numFmtId="256" fontId="19" fillId="0" borderId="0">
      <protection locked="0"/>
    </xf>
    <xf numFmtId="256" fontId="19" fillId="0" borderId="0">
      <protection locked="0"/>
    </xf>
    <xf numFmtId="256" fontId="19" fillId="0" borderId="0">
      <protection locked="0"/>
    </xf>
    <xf numFmtId="256" fontId="19" fillId="0" borderId="0">
      <protection locked="0"/>
    </xf>
    <xf numFmtId="256" fontId="19" fillId="0" borderId="0">
      <protection locked="0"/>
    </xf>
    <xf numFmtId="0" fontId="19" fillId="0" borderId="0">
      <protection locked="0"/>
    </xf>
    <xf numFmtId="0" fontId="127" fillId="0" borderId="0"/>
    <xf numFmtId="176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38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195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0" fontId="15" fillId="0" borderId="0"/>
    <xf numFmtId="0" fontId="128" fillId="0" borderId="0"/>
    <xf numFmtId="0" fontId="129" fillId="0" borderId="0"/>
    <xf numFmtId="0" fontId="130" fillId="0" borderId="0"/>
    <xf numFmtId="0" fontId="10" fillId="0" borderId="0">
      <protection locked="0"/>
    </xf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61" fillId="0" borderId="0">
      <alignment vertical="center"/>
    </xf>
    <xf numFmtId="0" fontId="132" fillId="0" borderId="0"/>
    <xf numFmtId="0" fontId="5" fillId="0" borderId="0">
      <protection locked="0"/>
    </xf>
    <xf numFmtId="191" fontId="15" fillId="0" borderId="0" applyFont="0" applyFill="0" applyBorder="0" applyAlignment="0" applyProtection="0"/>
    <xf numFmtId="0" fontId="5" fillId="0" borderId="0">
      <protection locked="0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179" fontId="5" fillId="0" borderId="6">
      <alignment vertical="center"/>
    </xf>
    <xf numFmtId="185" fontId="5" fillId="0" borderId="0">
      <protection locked="0"/>
    </xf>
    <xf numFmtId="185" fontId="5" fillId="0" borderId="0">
      <protection locked="0"/>
    </xf>
    <xf numFmtId="0" fontId="72" fillId="0" borderId="0"/>
    <xf numFmtId="0" fontId="15" fillId="0" borderId="0" applyFont="0" applyFill="0" applyBorder="0" applyAlignment="0" applyProtection="0"/>
    <xf numFmtId="202" fontId="19" fillId="0" borderId="0">
      <protection locked="0"/>
    </xf>
    <xf numFmtId="202" fontId="19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258" fontId="50" fillId="0" borderId="6">
      <alignment vertical="center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41" fontId="133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215" fontId="133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71" fillId="29" borderId="0" applyNumberFormat="0" applyBorder="0" applyAlignment="0" applyProtection="0"/>
    <xf numFmtId="0" fontId="71" fillId="23" borderId="0" applyNumberFormat="0" applyBorder="0" applyAlignment="0" applyProtection="0"/>
    <xf numFmtId="0" fontId="71" fillId="17" borderId="0" applyNumberFormat="0" applyBorder="0" applyAlignment="0" applyProtection="0"/>
    <xf numFmtId="0" fontId="71" fillId="30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135" fillId="0" borderId="0" applyNumberFormat="0" applyAlignment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13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2" fontId="136" fillId="0" borderId="0" applyFont="0" applyFill="0" applyBorder="0" applyAlignment="0" applyProtection="0"/>
    <xf numFmtId="37" fontId="18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5" fillId="0" borderId="0">
      <protection locked="0"/>
    </xf>
    <xf numFmtId="0" fontId="138" fillId="0" borderId="0" applyFont="0" applyFill="0" applyBorder="0" applyAlignment="0" applyProtection="0"/>
    <xf numFmtId="44" fontId="18" fillId="0" borderId="0" applyFont="0" applyFill="0" applyBorder="0" applyAlignment="0" applyProtection="0"/>
    <xf numFmtId="185" fontId="5" fillId="0" borderId="0">
      <protection locked="0"/>
    </xf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44" fontId="136" fillId="0" borderId="0" applyFont="0" applyFill="0" applyBorder="0" applyAlignment="0" applyProtection="0"/>
    <xf numFmtId="37" fontId="18" fillId="0" borderId="0" applyFont="0" applyFill="0" applyBorder="0" applyAlignment="0" applyProtection="0"/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51" fontId="133" fillId="0" borderId="0" applyFont="0" applyFill="0" applyBorder="0" applyAlignment="0" applyProtection="0"/>
    <xf numFmtId="252" fontId="133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60" fillId="0" borderId="0">
      <protection locked="0"/>
    </xf>
    <xf numFmtId="0" fontId="45" fillId="0" borderId="0"/>
    <xf numFmtId="259" fontId="49" fillId="0" borderId="6" applyFont="0" applyFill="0" applyBorder="0">
      <alignment horizontal="right" vertical="center"/>
    </xf>
    <xf numFmtId="0" fontId="140" fillId="0" borderId="0">
      <alignment horizontal="center" wrapText="1"/>
      <protection locked="0"/>
    </xf>
    <xf numFmtId="260" fontId="141" fillId="0" borderId="0">
      <alignment vertical="center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61" fillId="0" borderId="0" applyFont="0" applyFill="0" applyBorder="0" applyAlignment="0" applyProtection="0"/>
    <xf numFmtId="252" fontId="142" fillId="0" borderId="0" applyFont="0" applyFill="0" applyBorder="0" applyAlignment="0" applyProtection="0"/>
    <xf numFmtId="0" fontId="13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1" fontId="136" fillId="0" borderId="0" applyFont="0" applyFill="0" applyBorder="0" applyAlignment="0" applyProtection="0"/>
    <xf numFmtId="37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136" fillId="0" borderId="0" applyFont="0" applyFill="0" applyBorder="0" applyAlignment="0" applyProtection="0"/>
    <xf numFmtId="37" fontId="18" fillId="0" borderId="0" applyFont="0" applyFill="0" applyBorder="0" applyAlignment="0" applyProtection="0"/>
    <xf numFmtId="190" fontId="60" fillId="0" borderId="0">
      <protection locked="0"/>
    </xf>
    <xf numFmtId="190" fontId="60" fillId="0" borderId="0">
      <protection locked="0"/>
    </xf>
    <xf numFmtId="0" fontId="143" fillId="0" borderId="0"/>
    <xf numFmtId="0" fontId="10" fillId="0" borderId="0" applyFont="0" applyFill="0" applyBorder="0" applyAlignment="0" applyProtection="0"/>
    <xf numFmtId="215" fontId="15" fillId="0" borderId="0" applyFont="0" applyFill="0" applyBorder="0" applyAlignment="0" applyProtection="0"/>
    <xf numFmtId="0" fontId="144" fillId="10" borderId="0" applyNumberFormat="0" applyBorder="0" applyAlignment="0" applyProtection="0"/>
    <xf numFmtId="261" fontId="54" fillId="0" borderId="0">
      <alignment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>
      <alignment horizontal="right"/>
    </xf>
    <xf numFmtId="0" fontId="146" fillId="0" borderId="0"/>
    <xf numFmtId="0" fontId="65" fillId="0" borderId="0"/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20" fillId="0" borderId="0"/>
    <xf numFmtId="0" fontId="147" fillId="0" borderId="0"/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48" fillId="0" borderId="0" applyFont="0" applyFill="0" applyBorder="0" applyAlignment="0" applyProtection="0"/>
    <xf numFmtId="0" fontId="139" fillId="0" borderId="0"/>
    <xf numFmtId="0" fontId="149" fillId="0" borderId="0"/>
    <xf numFmtId="0" fontId="150" fillId="0" borderId="0"/>
    <xf numFmtId="37" fontId="138" fillId="0" borderId="0"/>
    <xf numFmtId="37" fontId="18" fillId="0" borderId="0"/>
    <xf numFmtId="0" fontId="138" fillId="0" borderId="0"/>
    <xf numFmtId="0" fontId="18" fillId="0" borderId="0"/>
    <xf numFmtId="0" fontId="151" fillId="0" borderId="0"/>
    <xf numFmtId="0" fontId="152" fillId="0" borderId="0"/>
    <xf numFmtId="0" fontId="138" fillId="0" borderId="0"/>
    <xf numFmtId="0" fontId="18" fillId="0" borderId="0"/>
    <xf numFmtId="0" fontId="139" fillId="0" borderId="0"/>
    <xf numFmtId="0" fontId="72" fillId="0" borderId="0"/>
    <xf numFmtId="0" fontId="154" fillId="0" borderId="0"/>
    <xf numFmtId="0" fontId="155" fillId="0" borderId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262" fontId="10" fillId="0" borderId="0" applyFill="0" applyBorder="0" applyAlignment="0"/>
    <xf numFmtId="216" fontId="143" fillId="0" borderId="0" applyFill="0" applyBorder="0" applyAlignment="0"/>
    <xf numFmtId="263" fontId="10" fillId="0" borderId="0" applyFill="0" applyBorder="0" applyAlignment="0"/>
    <xf numFmtId="264" fontId="10" fillId="0" borderId="0" applyFill="0" applyBorder="0" applyAlignment="0"/>
    <xf numFmtId="265" fontId="10" fillId="0" borderId="0" applyFill="0" applyBorder="0" applyAlignment="0"/>
    <xf numFmtId="266" fontId="10" fillId="0" borderId="0" applyFill="0" applyBorder="0" applyAlignment="0"/>
    <xf numFmtId="262" fontId="10" fillId="0" borderId="0" applyFill="0" applyBorder="0" applyAlignment="0"/>
    <xf numFmtId="0" fontId="156" fillId="6" borderId="18" applyNumberFormat="0" applyAlignment="0" applyProtection="0"/>
    <xf numFmtId="0" fontId="157" fillId="0" borderId="0"/>
    <xf numFmtId="220" fontId="46" fillId="31" borderId="0" applyFill="0" applyBorder="0" applyAlignment="0" applyProtection="0"/>
    <xf numFmtId="0" fontId="158" fillId="32" borderId="35" applyNumberFormat="0" applyAlignment="0" applyProtection="0"/>
    <xf numFmtId="0" fontId="159" fillId="0" borderId="0" applyNumberFormat="0" applyFill="0" applyBorder="0" applyAlignment="0" applyProtection="0">
      <alignment vertical="top"/>
      <protection locked="0"/>
    </xf>
    <xf numFmtId="267" fontId="160" fillId="0" borderId="6" applyFont="0" applyFill="0" applyBorder="0">
      <alignment horizontal="right" vertical="center"/>
    </xf>
    <xf numFmtId="268" fontId="49" fillId="0" borderId="6" applyFill="0" applyBorder="0" applyProtection="0">
      <alignment horizontal="right" vertical="center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90" fontId="60" fillId="0" borderId="33">
      <protection locked="0"/>
    </xf>
    <xf numFmtId="3" fontId="79" fillId="0" borderId="0">
      <alignment horizontal="center"/>
    </xf>
    <xf numFmtId="0" fontId="161" fillId="0" borderId="11">
      <alignment horizontal="center"/>
    </xf>
    <xf numFmtId="4" fontId="19" fillId="0" borderId="0">
      <protection locked="0"/>
    </xf>
    <xf numFmtId="0" fontId="162" fillId="0" borderId="0"/>
    <xf numFmtId="0" fontId="162" fillId="0" borderId="0"/>
    <xf numFmtId="0" fontId="162" fillId="0" borderId="0"/>
    <xf numFmtId="0" fontId="162" fillId="0" borderId="0"/>
    <xf numFmtId="0" fontId="162" fillId="0" borderId="0"/>
    <xf numFmtId="0" fontId="162" fillId="0" borderId="0"/>
    <xf numFmtId="0" fontId="162" fillId="0" borderId="0"/>
    <xf numFmtId="269" fontId="10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65" fontId="10" fillId="0" borderId="0" applyFont="0" applyFill="0" applyBorder="0" applyAlignment="0" applyProtection="0"/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270" fontId="10" fillId="0" borderId="0"/>
    <xf numFmtId="271" fontId="5" fillId="0" borderId="0"/>
    <xf numFmtId="272" fontId="10" fillId="0" borderId="0"/>
    <xf numFmtId="272" fontId="10" fillId="0" borderId="0"/>
    <xf numFmtId="272" fontId="10" fillId="0" borderId="0"/>
    <xf numFmtId="43" fontId="163" fillId="0" borderId="0" applyFont="0" applyFill="0" applyBorder="0" applyAlignment="0" applyProtection="0"/>
    <xf numFmtId="3" fontId="15" fillId="0" borderId="0" applyFont="0" applyFill="0" applyBorder="0" applyAlignment="0" applyProtection="0"/>
    <xf numFmtId="3" fontId="15" fillId="0" borderId="0" applyFill="0" applyBorder="0" applyAlignment="0" applyProtection="0"/>
    <xf numFmtId="1" fontId="5" fillId="0" borderId="0" applyFont="0" applyFill="0" applyBorder="0" applyAlignment="0" applyProtection="0"/>
    <xf numFmtId="1" fontId="5" fillId="0" borderId="0" applyFont="0" applyFill="0" applyBorder="0" applyAlignment="0" applyProtection="0"/>
    <xf numFmtId="1" fontId="5" fillId="0" borderId="0" applyFont="0" applyFill="0" applyBorder="0" applyAlignment="0" applyProtection="0"/>
    <xf numFmtId="273" fontId="164" fillId="0" borderId="0" applyNumberFormat="0" applyBorder="0">
      <protection locked="0"/>
    </xf>
    <xf numFmtId="0" fontId="165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5" fillId="0" borderId="0" applyFont="0" applyFill="0" applyBorder="0" applyAlignment="0" applyProtection="0"/>
    <xf numFmtId="256" fontId="19" fillId="0" borderId="0">
      <protection locked="0"/>
    </xf>
    <xf numFmtId="0" fontId="7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" fillId="0" borderId="0" applyFont="0" applyFill="0" applyBorder="0" applyAlignment="0" applyProtection="0"/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274" fontId="5" fillId="0" borderId="0">
      <protection locked="0"/>
    </xf>
    <xf numFmtId="274" fontId="5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274" fontId="5" fillId="0" borderId="0">
      <protection locked="0"/>
    </xf>
    <xf numFmtId="274" fontId="5" fillId="0" borderId="0">
      <protection locked="0"/>
    </xf>
    <xf numFmtId="6" fontId="10" fillId="0" borderId="0">
      <protection locked="0"/>
    </xf>
    <xf numFmtId="274" fontId="5" fillId="0" borderId="0">
      <protection locked="0"/>
    </xf>
    <xf numFmtId="274" fontId="5" fillId="0" borderId="0">
      <protection locked="0"/>
    </xf>
    <xf numFmtId="6" fontId="10" fillId="0" borderId="0">
      <protection locked="0"/>
    </xf>
    <xf numFmtId="274" fontId="5" fillId="0" borderId="0">
      <protection locked="0"/>
    </xf>
    <xf numFmtId="274" fontId="5" fillId="0" borderId="0">
      <protection locked="0"/>
    </xf>
    <xf numFmtId="275" fontId="163" fillId="0" borderId="0" applyFont="0" applyFill="0" applyBorder="0" applyAlignment="0" applyProtection="0"/>
    <xf numFmtId="5" fontId="15" fillId="0" borderId="0" applyFont="0" applyFill="0" applyBorder="0" applyAlignment="0" applyProtection="0"/>
    <xf numFmtId="5" fontId="15" fillId="0" borderId="0" applyFill="0" applyBorder="0" applyAlignment="0" applyProtection="0"/>
    <xf numFmtId="1" fontId="5" fillId="0" borderId="0" applyFont="0" applyFill="0" applyBorder="0" applyAlignment="0" applyProtection="0"/>
    <xf numFmtId="1" fontId="5" fillId="0" borderId="0" applyFont="0" applyFill="0" applyBorder="0" applyAlignment="0" applyProtection="0"/>
    <xf numFmtId="1" fontId="5" fillId="0" borderId="0" applyFont="0" applyFill="0" applyBorder="0" applyAlignment="0" applyProtection="0"/>
    <xf numFmtId="0" fontId="58" fillId="0" borderId="0"/>
    <xf numFmtId="276" fontId="5" fillId="0" borderId="0"/>
    <xf numFmtId="0" fontId="58" fillId="0" borderId="0"/>
    <xf numFmtId="0" fontId="58" fillId="0" borderId="0"/>
    <xf numFmtId="0" fontId="58" fillId="0" borderId="0"/>
    <xf numFmtId="0" fontId="15" fillId="0" borderId="0" applyFont="0" applyFill="0" applyBorder="0" applyAlignment="0" applyProtection="0"/>
    <xf numFmtId="6" fontId="10" fillId="0" borderId="0">
      <protection locked="0"/>
    </xf>
    <xf numFmtId="0" fontId="15" fillId="0" borderId="0" applyFont="0" applyFill="0" applyBorder="0" applyAlignment="0" applyProtection="0"/>
    <xf numFmtId="277" fontId="10" fillId="0" borderId="0">
      <protection locked="0"/>
    </xf>
    <xf numFmtId="277" fontId="10" fillId="0" borderId="0">
      <protection locked="0"/>
    </xf>
    <xf numFmtId="0" fontId="15" fillId="0" borderId="0" applyFont="0" applyFill="0" applyBorder="0" applyAlignment="0" applyProtection="0"/>
    <xf numFmtId="277" fontId="10" fillId="0" borderId="0">
      <protection locked="0"/>
    </xf>
    <xf numFmtId="277" fontId="10" fillId="0" borderId="0">
      <protection locked="0"/>
    </xf>
    <xf numFmtId="0" fontId="15" fillId="0" borderId="0" applyFont="0" applyFill="0" applyBorder="0" applyAlignment="0" applyProtection="0"/>
    <xf numFmtId="277" fontId="10" fillId="0" borderId="0">
      <protection locked="0"/>
    </xf>
    <xf numFmtId="277" fontId="10" fillId="0" borderId="0">
      <protection locked="0"/>
    </xf>
    <xf numFmtId="0" fontId="15" fillId="0" borderId="0" applyFont="0" applyFill="0" applyBorder="0" applyAlignment="0" applyProtection="0"/>
    <xf numFmtId="277" fontId="10" fillId="0" borderId="0">
      <protection locked="0"/>
    </xf>
    <xf numFmtId="277" fontId="10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50" fillId="0" borderId="6">
      <alignment horizontal="center" vertical="distributed"/>
    </xf>
    <xf numFmtId="0" fontId="4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278" fontId="10" fillId="0" borderId="0"/>
    <xf numFmtId="279" fontId="5" fillId="0" borderId="0"/>
    <xf numFmtId="280" fontId="10" fillId="0" borderId="0"/>
    <xf numFmtId="280" fontId="10" fillId="0" borderId="0"/>
    <xf numFmtId="280" fontId="10" fillId="0" borderId="0"/>
    <xf numFmtId="281" fontId="50" fillId="0" borderId="6">
      <alignment vertical="center"/>
    </xf>
    <xf numFmtId="190" fontId="60" fillId="0" borderId="0">
      <protection locked="0"/>
    </xf>
    <xf numFmtId="190" fontId="60" fillId="0" borderId="0">
      <protection locked="0"/>
    </xf>
    <xf numFmtId="0" fontId="166" fillId="0" borderId="0" applyNumberFormat="0" applyAlignment="0">
      <alignment horizontal="left"/>
    </xf>
    <xf numFmtId="282" fontId="5" fillId="0" borderId="0" applyFont="0" applyFill="0" applyBorder="0" applyAlignment="0" applyProtection="0">
      <alignment vertical="center"/>
    </xf>
    <xf numFmtId="282" fontId="10" fillId="0" borderId="0" applyFont="0" applyFill="0" applyBorder="0" applyAlignment="0" applyProtection="0"/>
    <xf numFmtId="0" fontId="167" fillId="0" borderId="0" applyNumberForma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2" fontId="15" fillId="0" borderId="0" applyFont="0" applyFill="0" applyBorder="0" applyAlignment="0" applyProtection="0"/>
    <xf numFmtId="6" fontId="10" fillId="0" borderId="0">
      <protection locked="0"/>
    </xf>
    <xf numFmtId="2" fontId="15" fillId="0" borderId="0" applyFont="0" applyFill="0" applyBorder="0" applyAlignment="0" applyProtection="0"/>
    <xf numFmtId="207" fontId="10" fillId="0" borderId="0">
      <protection locked="0"/>
    </xf>
    <xf numFmtId="207" fontId="10" fillId="0" borderId="0">
      <protection locked="0"/>
    </xf>
    <xf numFmtId="2" fontId="15" fillId="0" borderId="0" applyFont="0" applyFill="0" applyBorder="0" applyAlignment="0" applyProtection="0"/>
    <xf numFmtId="207" fontId="10" fillId="0" borderId="0">
      <protection locked="0"/>
    </xf>
    <xf numFmtId="207" fontId="10" fillId="0" borderId="0">
      <protection locked="0"/>
    </xf>
    <xf numFmtId="2" fontId="15" fillId="0" borderId="0" applyFont="0" applyFill="0" applyBorder="0" applyAlignment="0" applyProtection="0"/>
    <xf numFmtId="207" fontId="10" fillId="0" borderId="0">
      <protection locked="0"/>
    </xf>
    <xf numFmtId="207" fontId="10" fillId="0" borderId="0">
      <protection locked="0"/>
    </xf>
    <xf numFmtId="2" fontId="15" fillId="0" borderId="0" applyFont="0" applyFill="0" applyBorder="0" applyAlignment="0" applyProtection="0"/>
    <xf numFmtId="207" fontId="10" fillId="0" borderId="0">
      <protection locked="0"/>
    </xf>
    <xf numFmtId="207" fontId="10" fillId="0" borderId="0">
      <protection locked="0"/>
    </xf>
    <xf numFmtId="2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9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45" fillId="0" borderId="0" applyFont="0" applyFill="0" applyBorder="0" applyAlignment="0" applyProtection="0"/>
    <xf numFmtId="0" fontId="171" fillId="15" borderId="0" applyNumberFormat="0" applyBorder="0" applyAlignment="0" applyProtection="0"/>
    <xf numFmtId="38" fontId="135" fillId="3" borderId="0" applyNumberFormat="0" applyBorder="0" applyAlignment="0" applyProtection="0"/>
    <xf numFmtId="38" fontId="135" fillId="3" borderId="0" applyNumberFormat="0" applyBorder="0" applyAlignment="0" applyProtection="0"/>
    <xf numFmtId="0" fontId="172" fillId="0" borderId="0" applyAlignment="0">
      <alignment horizontal="right"/>
    </xf>
    <xf numFmtId="0" fontId="173" fillId="0" borderId="0"/>
    <xf numFmtId="0" fontId="174" fillId="0" borderId="0"/>
    <xf numFmtId="0" fontId="175" fillId="0" borderId="0">
      <alignment horizontal="left"/>
    </xf>
    <xf numFmtId="0" fontId="33" fillId="0" borderId="36" applyNumberFormat="0" applyAlignment="0" applyProtection="0">
      <alignment horizontal="left" vertical="center"/>
    </xf>
    <xf numFmtId="0" fontId="33" fillId="0" borderId="13">
      <alignment horizontal="left" vertical="center"/>
    </xf>
    <xf numFmtId="0" fontId="176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177" fillId="0" borderId="0">
      <protection locked="0"/>
    </xf>
    <xf numFmtId="0" fontId="177" fillId="0" borderId="0">
      <protection locked="0"/>
    </xf>
    <xf numFmtId="0" fontId="177" fillId="0" borderId="0">
      <protection locked="0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7" fillId="0" borderId="0">
      <protection locked="0"/>
    </xf>
    <xf numFmtId="0" fontId="177" fillId="0" borderId="0">
      <protection locked="0"/>
    </xf>
    <xf numFmtId="0" fontId="177" fillId="0" borderId="0">
      <protection locked="0"/>
    </xf>
    <xf numFmtId="0" fontId="178" fillId="0" borderId="37" applyNumberFormat="0" applyFill="0" applyAlignment="0" applyProtection="0"/>
    <xf numFmtId="0" fontId="178" fillId="0" borderId="0" applyNumberFormat="0" applyFill="0" applyBorder="0" applyAlignment="0" applyProtection="0"/>
    <xf numFmtId="202" fontId="177" fillId="0" borderId="0">
      <protection locked="0"/>
    </xf>
    <xf numFmtId="6" fontId="10" fillId="0" borderId="0">
      <protection locked="0"/>
    </xf>
    <xf numFmtId="274" fontId="10" fillId="0" borderId="0">
      <protection locked="0"/>
    </xf>
    <xf numFmtId="274" fontId="10" fillId="0" borderId="0">
      <protection locked="0"/>
    </xf>
    <xf numFmtId="274" fontId="10" fillId="0" borderId="0">
      <protection locked="0"/>
    </xf>
    <xf numFmtId="202" fontId="177" fillId="0" borderId="0">
      <protection locked="0"/>
    </xf>
    <xf numFmtId="6" fontId="10" fillId="0" borderId="0">
      <protection locked="0"/>
    </xf>
    <xf numFmtId="274" fontId="10" fillId="0" borderId="0">
      <protection locked="0"/>
    </xf>
    <xf numFmtId="274" fontId="10" fillId="0" borderId="0">
      <protection locked="0"/>
    </xf>
    <xf numFmtId="274" fontId="10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top"/>
      <protection locked="0"/>
    </xf>
    <xf numFmtId="0" fontId="181" fillId="18" borderId="18" applyNumberFormat="0" applyAlignment="0" applyProtection="0"/>
    <xf numFmtId="10" fontId="135" fillId="3" borderId="6" applyNumberFormat="0" applyBorder="0" applyAlignment="0" applyProtection="0"/>
    <xf numFmtId="10" fontId="135" fillId="3" borderId="6" applyNumberFormat="0" applyBorder="0" applyAlignment="0" applyProtection="0"/>
    <xf numFmtId="283" fontId="21" fillId="0" borderId="25" applyFont="0" applyFill="0" applyBorder="0">
      <alignment horizontal="right" vertical="center"/>
    </xf>
    <xf numFmtId="284" fontId="50" fillId="0" borderId="6">
      <alignment vertical="center"/>
    </xf>
    <xf numFmtId="285" fontId="21" fillId="0" borderId="6" applyFill="0" applyBorder="0" applyProtection="0">
      <alignment horizontal="right" vertical="center"/>
    </xf>
    <xf numFmtId="286" fontId="49" fillId="0" borderId="6" applyFill="0" applyBorder="0" applyProtection="0">
      <alignment horizontal="right" vertical="center"/>
    </xf>
    <xf numFmtId="287" fontId="49" fillId="0" borderId="6" applyFont="0" applyFill="0" applyBorder="0">
      <alignment horizontal="right" vertical="center"/>
    </xf>
    <xf numFmtId="288" fontId="160" fillId="0" borderId="6" applyFont="0" applyFill="0" applyBorder="0">
      <alignment horizontal="right" vertical="center"/>
    </xf>
    <xf numFmtId="289" fontId="50" fillId="0" borderId="6">
      <alignment vertical="center"/>
    </xf>
    <xf numFmtId="0" fontId="5" fillId="0" borderId="14">
      <protection locked="0"/>
    </xf>
    <xf numFmtId="0" fontId="58" fillId="0" borderId="0" applyNumberFormat="0" applyFont="0" applyFill="0" applyBorder="0" applyProtection="0">
      <alignment horizontal="left" vertical="center"/>
    </xf>
    <xf numFmtId="0" fontId="182" fillId="0" borderId="38" applyNumberFormat="0" applyFill="0" applyAlignment="0" applyProtection="0"/>
    <xf numFmtId="290" fontId="183" fillId="0" borderId="0" applyFill="0" applyBorder="0" applyProtection="0">
      <alignment vertical="center"/>
    </xf>
    <xf numFmtId="290" fontId="183" fillId="0" borderId="0" applyFill="0" applyBorder="0" applyProtection="0">
      <alignment vertical="center"/>
    </xf>
    <xf numFmtId="290" fontId="183" fillId="0" borderId="0" applyFill="0" applyBorder="0" applyProtection="0">
      <alignment vertical="center"/>
    </xf>
    <xf numFmtId="291" fontId="21" fillId="0" borderId="25" applyFill="0">
      <alignment horizontal="right" vertical="center"/>
    </xf>
    <xf numFmtId="291" fontId="21" fillId="0" borderId="25" applyFill="0">
      <alignment horizontal="right" vertical="center"/>
    </xf>
    <xf numFmtId="291" fontId="21" fillId="0" borderId="25" applyFill="0">
      <alignment horizontal="right" vertical="center"/>
    </xf>
    <xf numFmtId="291" fontId="21" fillId="0" borderId="25" applyFill="0">
      <alignment horizontal="right" vertical="center"/>
    </xf>
    <xf numFmtId="291" fontId="21" fillId="0" borderId="25" applyFill="0">
      <alignment horizontal="right" vertical="center"/>
    </xf>
    <xf numFmtId="290" fontId="183" fillId="0" borderId="0" applyFill="0" applyBorder="0" applyProtection="0">
      <alignment vertical="center"/>
    </xf>
    <xf numFmtId="292" fontId="50" fillId="0" borderId="6">
      <alignment horizontal="right" vertical="center"/>
    </xf>
    <xf numFmtId="292" fontId="50" fillId="0" borderId="6">
      <alignment horizontal="right" vertical="center"/>
    </xf>
    <xf numFmtId="293" fontId="50" fillId="0" borderId="6">
      <alignment vertical="center"/>
    </xf>
    <xf numFmtId="294" fontId="50" fillId="0" borderId="6">
      <alignment vertical="center"/>
    </xf>
    <xf numFmtId="295" fontId="49" fillId="0" borderId="6" applyFont="0" applyFill="0" applyBorder="0">
      <alignment horizontal="right" vertical="center"/>
    </xf>
    <xf numFmtId="296" fontId="10" fillId="0" borderId="0">
      <alignment horizontal="left"/>
    </xf>
    <xf numFmtId="273" fontId="184" fillId="0" borderId="0">
      <alignment horizontal="left"/>
    </xf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21" fillId="0" borderId="0" applyFont="0" applyFill="0" applyBorder="0">
      <alignment vertical="center"/>
    </xf>
    <xf numFmtId="0" fontId="15" fillId="0" borderId="0" applyFont="0" applyFill="0" applyBorder="0" applyAlignment="0" applyProtection="0"/>
    <xf numFmtId="0" fontId="185" fillId="0" borderId="14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45" fillId="0" borderId="0" applyFont="0" applyFill="0" applyBorder="0" applyAlignment="0" applyProtection="0"/>
    <xf numFmtId="298" fontId="45" fillId="0" borderId="0" applyFont="0" applyFill="0" applyBorder="0" applyAlignment="0" applyProtection="0"/>
    <xf numFmtId="0" fontId="93" fillId="0" borderId="3" applyNumberFormat="0">
      <alignment horizontal="right"/>
    </xf>
    <xf numFmtId="0" fontId="186" fillId="0" borderId="0" applyNumberFormat="0" applyFill="0" applyBorder="0" applyAlignment="0" applyProtection="0"/>
    <xf numFmtId="0" fontId="72" fillId="0" borderId="0" applyNumberFormat="0" applyFont="0" applyFill="0" applyAlignment="0"/>
    <xf numFmtId="0" fontId="187" fillId="18" borderId="0" applyNumberFormat="0" applyBorder="0" applyAlignment="0" applyProtection="0"/>
    <xf numFmtId="37" fontId="188" fillId="0" borderId="0"/>
    <xf numFmtId="0" fontId="189" fillId="0" borderId="0"/>
    <xf numFmtId="0" fontId="15" fillId="0" borderId="0" applyNumberFormat="0" applyFill="0" applyBorder="0" applyAlignment="0" applyProtection="0"/>
    <xf numFmtId="0" fontId="10" fillId="0" borderId="0"/>
    <xf numFmtId="0" fontId="190" fillId="0" borderId="0"/>
    <xf numFmtId="299" fontId="5" fillId="0" borderId="0"/>
    <xf numFmtId="299" fontId="5" fillId="0" borderId="0"/>
    <xf numFmtId="299" fontId="5" fillId="0" borderId="0"/>
    <xf numFmtId="299" fontId="5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3" fillId="31" borderId="0"/>
    <xf numFmtId="0" fontId="45" fillId="0" borderId="0"/>
    <xf numFmtId="0" fontId="135" fillId="0" borderId="0" applyNumberFormat="0" applyFont="0" applyBorder="0" applyAlignment="0" applyProtection="0"/>
    <xf numFmtId="0" fontId="15" fillId="14" borderId="23" applyNumberFormat="0" applyFont="0" applyAlignment="0" applyProtection="0"/>
    <xf numFmtId="0" fontId="15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0" fontId="10" fillId="0" borderId="39"/>
    <xf numFmtId="0" fontId="45" fillId="0" borderId="0"/>
    <xf numFmtId="215" fontId="7" fillId="0" borderId="0">
      <alignment vertical="center"/>
    </xf>
    <xf numFmtId="0" fontId="191" fillId="6" borderId="31" applyNumberFormat="0" applyAlignment="0" applyProtection="0"/>
    <xf numFmtId="0" fontId="58" fillId="0" borderId="0">
      <alignment horizontal="left" vertical="center"/>
    </xf>
    <xf numFmtId="0" fontId="45" fillId="0" borderId="0"/>
    <xf numFmtId="0" fontId="25" fillId="0" borderId="0">
      <alignment vertical="center"/>
    </xf>
    <xf numFmtId="300" fontId="19" fillId="0" borderId="0">
      <protection locked="0"/>
    </xf>
    <xf numFmtId="10" fontId="15" fillId="0" borderId="0" applyFont="0" applyFill="0" applyBorder="0" applyAlignment="0" applyProtection="0"/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220" fontId="5" fillId="0" borderId="0">
      <protection locked="0"/>
    </xf>
    <xf numFmtId="220" fontId="5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6" fontId="10" fillId="0" borderId="0">
      <protection locked="0"/>
    </xf>
    <xf numFmtId="220" fontId="5" fillId="0" borderId="0">
      <protection locked="0"/>
    </xf>
    <xf numFmtId="220" fontId="5" fillId="0" borderId="0">
      <protection locked="0"/>
    </xf>
    <xf numFmtId="6" fontId="10" fillId="0" borderId="0">
      <protection locked="0"/>
    </xf>
    <xf numFmtId="220" fontId="5" fillId="0" borderId="0">
      <protection locked="0"/>
    </xf>
    <xf numFmtId="220" fontId="5" fillId="0" borderId="0">
      <protection locked="0"/>
    </xf>
    <xf numFmtId="6" fontId="10" fillId="0" borderId="0">
      <protection locked="0"/>
    </xf>
    <xf numFmtId="220" fontId="5" fillId="0" borderId="0">
      <protection locked="0"/>
    </xf>
    <xf numFmtId="220" fontId="5" fillId="0" borderId="0">
      <protection locked="0"/>
    </xf>
    <xf numFmtId="301" fontId="45" fillId="0" borderId="0" applyFont="0" applyFill="0" applyBorder="0" applyAlignment="0" applyProtection="0"/>
    <xf numFmtId="0" fontId="192" fillId="0" borderId="0">
      <protection locked="0"/>
    </xf>
    <xf numFmtId="0" fontId="45" fillId="0" borderId="0" applyNumberFormat="0" applyFont="0" applyFill="0" applyBorder="0" applyAlignment="0" applyProtection="0">
      <alignment horizontal="left"/>
    </xf>
    <xf numFmtId="15" fontId="45" fillId="0" borderId="0" applyFont="0" applyFill="0" applyBorder="0" applyAlignment="0" applyProtection="0"/>
    <xf numFmtId="4" fontId="45" fillId="0" borderId="0" applyFont="0" applyFill="0" applyBorder="0" applyAlignment="0" applyProtection="0"/>
    <xf numFmtId="0" fontId="193" fillId="0" borderId="14">
      <alignment horizontal="center"/>
    </xf>
    <xf numFmtId="3" fontId="45" fillId="0" borderId="0" applyFont="0" applyFill="0" applyBorder="0" applyAlignment="0" applyProtection="0"/>
    <xf numFmtId="0" fontId="45" fillId="33" borderId="0" applyNumberFormat="0" applyFont="0" applyBorder="0" applyAlignment="0" applyProtection="0"/>
    <xf numFmtId="215" fontId="65" fillId="0" borderId="0" applyFont="0" applyFill="0" applyBorder="0" applyAlignment="0" applyProtection="0"/>
    <xf numFmtId="215" fontId="65" fillId="0" borderId="0" applyFont="0" applyFill="0" applyBorder="0" applyAlignment="0" applyProtection="0"/>
    <xf numFmtId="0" fontId="194" fillId="0" borderId="0" applyProtection="0"/>
    <xf numFmtId="0" fontId="135" fillId="34" borderId="0" applyNumberFormat="0" applyFont="0" applyBorder="0" applyAlignment="0" applyProtection="0"/>
    <xf numFmtId="0" fontId="135" fillId="4" borderId="0" applyNumberFormat="0" applyFont="0" applyBorder="0" applyAlignment="0" applyProtection="0"/>
    <xf numFmtId="0" fontId="135" fillId="35" borderId="0" applyNumberFormat="0" applyFont="0" applyBorder="0" applyAlignment="0" applyProtection="0"/>
    <xf numFmtId="30" fontId="195" fillId="0" borderId="0" applyNumberFormat="0" applyFill="0" applyBorder="0" applyAlignment="0" applyProtection="0">
      <alignment horizontal="left"/>
    </xf>
    <xf numFmtId="302" fontId="5" fillId="0" borderId="0" applyFont="0" applyFill="0" applyBorder="0" applyAlignment="0" applyProtection="0"/>
    <xf numFmtId="215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86" fontId="7" fillId="0" borderId="0">
      <alignment vertical="center"/>
    </xf>
    <xf numFmtId="0" fontId="170" fillId="36" borderId="40" applyNumberFormat="0" applyFont="0" applyBorder="0" applyAlignment="0" applyProtection="0"/>
    <xf numFmtId="0" fontId="193" fillId="37" borderId="0" applyNumberFormat="0" applyFont="0" applyBorder="0" applyAlignment="0" applyProtection="0">
      <alignment wrapText="1"/>
    </xf>
    <xf numFmtId="0" fontId="196" fillId="0" borderId="41">
      <alignment horizontal="left"/>
    </xf>
    <xf numFmtId="186" fontId="7" fillId="0" borderId="0">
      <alignment vertical="distributed"/>
    </xf>
    <xf numFmtId="0" fontId="186" fillId="0" borderId="0" applyNumberFormat="0" applyFill="0" applyBorder="0" applyAlignment="0" applyProtection="0"/>
    <xf numFmtId="0" fontId="61" fillId="0" borderId="0"/>
    <xf numFmtId="0" fontId="45" fillId="0" borderId="0"/>
    <xf numFmtId="0" fontId="135" fillId="0" borderId="12" applyAlignment="0"/>
    <xf numFmtId="0" fontId="143" fillId="0" borderId="12"/>
    <xf numFmtId="0" fontId="22" fillId="0" borderId="0" applyFont="0" applyFill="0" applyBorder="0" applyAlignment="0" applyProtection="0"/>
    <xf numFmtId="0" fontId="170" fillId="0" borderId="13" applyNumberFormat="0" applyFill="0" applyBorder="0" applyAlignment="0" applyProtection="0">
      <alignment horizontal="centerContinuous"/>
    </xf>
    <xf numFmtId="0" fontId="186" fillId="0" borderId="13" applyNumberFormat="0" applyFill="0" applyBorder="0" applyAlignment="0" applyProtection="0">
      <alignment horizontal="centerContinuous"/>
    </xf>
    <xf numFmtId="0" fontId="180" fillId="0" borderId="1" applyNumberFormat="0" applyFill="0" applyBorder="0" applyAlignment="0" applyProtection="0"/>
    <xf numFmtId="0" fontId="185" fillId="0" borderId="0"/>
    <xf numFmtId="40" fontId="197" fillId="0" borderId="0" applyBorder="0">
      <alignment horizontal="right"/>
    </xf>
    <xf numFmtId="40" fontId="45" fillId="0" borderId="0" applyFont="0" applyFill="0" applyBorder="0" applyAlignment="0" applyProtection="0"/>
    <xf numFmtId="303" fontId="10" fillId="0" borderId="0">
      <alignment horizontal="center"/>
    </xf>
    <xf numFmtId="304" fontId="198" fillId="0" borderId="0">
      <alignment horizontal="center"/>
    </xf>
    <xf numFmtId="0" fontId="148" fillId="0" borderId="0"/>
    <xf numFmtId="0" fontId="148" fillId="0" borderId="0"/>
    <xf numFmtId="49" fontId="199" fillId="0" borderId="0" applyFill="0" applyBorder="0" applyProtection="0">
      <alignment horizontal="centerContinuous" vertical="center"/>
    </xf>
    <xf numFmtId="0" fontId="200" fillId="0" borderId="0" applyFill="0" applyBorder="0" applyProtection="0">
      <alignment horizontal="centerContinuous" vertical="center"/>
    </xf>
    <xf numFmtId="0" fontId="21" fillId="3" borderId="0" applyFill="0" applyBorder="0" applyProtection="0">
      <alignment horizontal="center" vertical="center"/>
    </xf>
    <xf numFmtId="49" fontId="24" fillId="0" borderId="0" applyBorder="0">
      <alignment horizontal="right"/>
    </xf>
    <xf numFmtId="305" fontId="49" fillId="0" borderId="6" applyFont="0" applyFill="0" applyBorder="0">
      <alignment horizontal="right" vertical="center"/>
    </xf>
    <xf numFmtId="306" fontId="10" fillId="0" borderId="6" applyFont="0" applyFill="0" applyBorder="0">
      <alignment horizontal="right" vertical="center"/>
    </xf>
    <xf numFmtId="307" fontId="10" fillId="0" borderId="0" applyFill="0" applyBorder="0" applyProtection="0"/>
    <xf numFmtId="308" fontId="10" fillId="0" borderId="6" applyFont="0" applyFill="0" applyBorder="0" applyProtection="0">
      <alignment horizontal="right" vertical="center"/>
    </xf>
    <xf numFmtId="305" fontId="49" fillId="0" borderId="6" applyFont="0" applyFill="0" applyBorder="0">
      <alignment horizontal="right" vertical="center"/>
    </xf>
    <xf numFmtId="0" fontId="15" fillId="0" borderId="33" applyNumberFormat="0" applyFont="0" applyFill="0" applyAlignment="0" applyProtection="0"/>
    <xf numFmtId="6" fontId="10" fillId="0" borderId="42">
      <protection locked="0"/>
    </xf>
    <xf numFmtId="0" fontId="15" fillId="0" borderId="33" applyNumberFormat="0" applyFont="0" applyFill="0" applyAlignment="0" applyProtection="0"/>
    <xf numFmtId="274" fontId="10" fillId="0" borderId="42">
      <protection locked="0"/>
    </xf>
    <xf numFmtId="274" fontId="10" fillId="0" borderId="42">
      <protection locked="0"/>
    </xf>
    <xf numFmtId="0" fontId="15" fillId="0" borderId="33" applyNumberFormat="0" applyFont="0" applyFill="0" applyAlignment="0" applyProtection="0"/>
    <xf numFmtId="274" fontId="10" fillId="0" borderId="42">
      <protection locked="0"/>
    </xf>
    <xf numFmtId="274" fontId="10" fillId="0" borderId="42">
      <protection locked="0"/>
    </xf>
    <xf numFmtId="0" fontId="15" fillId="0" borderId="33" applyNumberFormat="0" applyFont="0" applyFill="0" applyAlignment="0" applyProtection="0"/>
    <xf numFmtId="274" fontId="10" fillId="0" borderId="42">
      <protection locked="0"/>
    </xf>
    <xf numFmtId="274" fontId="10" fillId="0" borderId="42">
      <protection locked="0"/>
    </xf>
    <xf numFmtId="0" fontId="15" fillId="0" borderId="33" applyNumberFormat="0" applyFont="0" applyFill="0" applyAlignment="0" applyProtection="0"/>
    <xf numFmtId="274" fontId="10" fillId="0" borderId="42">
      <protection locked="0"/>
    </xf>
    <xf numFmtId="274" fontId="10" fillId="0" borderId="42">
      <protection locked="0"/>
    </xf>
    <xf numFmtId="0" fontId="15" fillId="0" borderId="33" applyNumberFormat="0" applyFont="0" applyFill="0" applyAlignment="0" applyProtection="0"/>
    <xf numFmtId="0" fontId="15" fillId="0" borderId="33" applyNumberFormat="0" applyFont="0" applyFill="0" applyAlignment="0" applyProtection="0"/>
    <xf numFmtId="0" fontId="15" fillId="0" borderId="33" applyNumberFormat="0" applyFont="0" applyFill="0" applyAlignment="0" applyProtection="0"/>
    <xf numFmtId="309" fontId="49" fillId="0" borderId="6" applyFont="0" applyFill="0" applyBorder="0">
      <alignment horizontal="right" vertical="center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2" fillId="0" borderId="16">
      <alignment horizontal="left"/>
    </xf>
    <xf numFmtId="0" fontId="45" fillId="0" borderId="0" applyNumberFormat="0" applyFont="0" applyBorder="0" applyAlignment="0" applyProtection="0"/>
    <xf numFmtId="310" fontId="45" fillId="0" borderId="0" applyFont="0" applyFill="0" applyBorder="0" applyAlignment="0" applyProtection="0"/>
    <xf numFmtId="310" fontId="45" fillId="0" borderId="0" applyFont="0" applyFill="0" applyBorder="0" applyAlignment="0" applyProtection="0"/>
    <xf numFmtId="0" fontId="20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2" fillId="0" borderId="0"/>
    <xf numFmtId="0" fontId="182" fillId="0" borderId="0" applyNumberFormat="0" applyFill="0" applyBorder="0" applyAlignment="0" applyProtection="0"/>
    <xf numFmtId="0" fontId="94" fillId="0" borderId="0" applyNumberFormat="0" applyFont="0" applyFill="0" applyBorder="0" applyProtection="0">
      <alignment horizontal="center" vertical="center" wrapText="1"/>
    </xf>
    <xf numFmtId="0" fontId="15" fillId="0" borderId="0"/>
    <xf numFmtId="0" fontId="145" fillId="0" borderId="0" applyNumberFormat="0" applyFill="0" applyBorder="0" applyAlignment="0" applyProtection="0">
      <alignment vertical="top"/>
      <protection locked="0"/>
    </xf>
    <xf numFmtId="184" fontId="15" fillId="0" borderId="0" applyFont="0" applyFill="0" applyBorder="0" applyAlignment="0" applyProtection="0"/>
    <xf numFmtId="0" fontId="5" fillId="0" borderId="0"/>
    <xf numFmtId="0" fontId="58" fillId="0" borderId="0"/>
    <xf numFmtId="0" fontId="203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45" fillId="0" borderId="15">
      <alignment horizontal="center"/>
    </xf>
    <xf numFmtId="3" fontId="47" fillId="0" borderId="7">
      <alignment horizontal="centerContinuous" vertical="center"/>
    </xf>
    <xf numFmtId="3" fontId="9" fillId="0" borderId="6"/>
    <xf numFmtId="0" fontId="47" fillId="0" borderId="7">
      <alignment horizontal="centerContinuous" vertical="center"/>
    </xf>
    <xf numFmtId="209" fontId="49" fillId="0" borderId="6" applyFill="0" applyBorder="0" applyProtection="0">
      <alignment horizontal="right" vertical="center"/>
    </xf>
    <xf numFmtId="210" fontId="50" fillId="0" borderId="6">
      <alignment vertical="center"/>
    </xf>
    <xf numFmtId="176" fontId="23" fillId="0" borderId="6">
      <alignment vertical="center"/>
    </xf>
    <xf numFmtId="3" fontId="9" fillId="0" borderId="6"/>
    <xf numFmtId="3" fontId="9" fillId="0" borderId="6"/>
    <xf numFmtId="223" fontId="50" fillId="0" borderId="8" applyBorder="0">
      <alignment vertical="center" wrapText="1"/>
    </xf>
    <xf numFmtId="49" fontId="50" fillId="0" borderId="6">
      <alignment horizontal="center" vertical="center"/>
    </xf>
    <xf numFmtId="224" fontId="50" fillId="0" borderId="6">
      <alignment vertical="center"/>
    </xf>
    <xf numFmtId="225" fontId="50" fillId="0" borderId="6">
      <alignment vertical="center"/>
    </xf>
    <xf numFmtId="226" fontId="50" fillId="0" borderId="6">
      <alignment vertical="center"/>
    </xf>
    <xf numFmtId="0" fontId="74" fillId="27" borderId="18" applyNumberFormat="0" applyAlignment="0" applyProtection="0">
      <alignment vertical="center"/>
    </xf>
    <xf numFmtId="37" fontId="49" fillId="0" borderId="6" applyFont="0" applyFill="0" applyBorder="0">
      <alignment vertical="center"/>
    </xf>
    <xf numFmtId="0" fontId="84" fillId="14" borderId="23" applyNumberFormat="0" applyFont="0" applyAlignment="0" applyProtection="0">
      <alignment vertical="center"/>
    </xf>
    <xf numFmtId="39" fontId="49" fillId="0" borderId="6" applyFont="0" applyFill="0" applyBorder="0">
      <alignment horizontal="right" vertical="center"/>
    </xf>
    <xf numFmtId="4" fontId="85" fillId="0" borderId="7" applyFont="0" applyBorder="0" applyAlignment="0">
      <alignment vertical="center"/>
    </xf>
    <xf numFmtId="41" fontId="7" fillId="0" borderId="6" applyNumberFormat="0" applyFont="0" applyFill="0" applyBorder="0" applyProtection="0">
      <alignment horizontal="distributed"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95" fontId="21" fillId="0" borderId="11" applyNumberFormat="0" applyBorder="0" applyAlignment="0"/>
    <xf numFmtId="0" fontId="90" fillId="0" borderId="6" applyFont="0" applyFill="0" applyBorder="0" applyAlignment="0" applyProtection="0">
      <alignment horizontal="centerContinuous" vertical="center"/>
    </xf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95" fillId="0" borderId="13" applyFill="0" applyBorder="0">
      <alignment horizontal="left" vertical="center"/>
    </xf>
    <xf numFmtId="0" fontId="98" fillId="0" borderId="6">
      <alignment vertical="center"/>
    </xf>
    <xf numFmtId="237" fontId="50" fillId="0" borderId="6" applyBorder="0">
      <alignment vertical="center"/>
    </xf>
    <xf numFmtId="238" fontId="50" fillId="0" borderId="6" applyBorder="0">
      <alignment horizontal="left" vertical="center"/>
    </xf>
    <xf numFmtId="0" fontId="100" fillId="0" borderId="27" applyNumberFormat="0" applyFill="0" applyAlignment="0" applyProtection="0">
      <alignment vertical="center"/>
    </xf>
    <xf numFmtId="0" fontId="49" fillId="2" borderId="6">
      <alignment horizontal="right" vertical="center"/>
    </xf>
    <xf numFmtId="0" fontId="103" fillId="11" borderId="18" applyNumberFormat="0" applyAlignment="0" applyProtection="0">
      <alignment vertical="center"/>
    </xf>
    <xf numFmtId="0" fontId="115" fillId="27" borderId="31" applyNumberFormat="0" applyAlignment="0" applyProtection="0">
      <alignment vertical="center"/>
    </xf>
    <xf numFmtId="248" fontId="15" fillId="0" borderId="6"/>
    <xf numFmtId="180" fontId="8" fillId="0" borderId="6">
      <alignment vertical="center"/>
    </xf>
    <xf numFmtId="0" fontId="22" fillId="0" borderId="6" applyNumberFormat="0" applyFont="0" applyFill="0" applyAlignment="0" applyProtection="0"/>
    <xf numFmtId="0" fontId="120" fillId="0" borderId="0">
      <alignment vertical="center"/>
    </xf>
    <xf numFmtId="0" fontId="24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179" fontId="5" fillId="0" borderId="6">
      <alignment vertical="center"/>
    </xf>
    <xf numFmtId="258" fontId="50" fillId="0" borderId="6">
      <alignment vertical="center"/>
    </xf>
    <xf numFmtId="259" fontId="49" fillId="0" borderId="6" applyFont="0" applyFill="0" applyBorder="0">
      <alignment horizontal="right" vertical="center"/>
    </xf>
    <xf numFmtId="0" fontId="156" fillId="6" borderId="18" applyNumberFormat="0" applyAlignment="0" applyProtection="0"/>
    <xf numFmtId="267" fontId="160" fillId="0" borderId="6" applyFont="0" applyFill="0" applyBorder="0">
      <alignment horizontal="right" vertical="center"/>
    </xf>
    <xf numFmtId="268" fontId="49" fillId="0" borderId="6" applyFill="0" applyBorder="0" applyProtection="0">
      <alignment horizontal="right" vertical="center"/>
    </xf>
    <xf numFmtId="37" fontId="50" fillId="0" borderId="6">
      <alignment horizontal="center" vertical="distributed"/>
    </xf>
    <xf numFmtId="281" fontId="50" fillId="0" borderId="6">
      <alignment vertical="center"/>
    </xf>
    <xf numFmtId="0" fontId="33" fillId="0" borderId="13">
      <alignment horizontal="left" vertical="center"/>
    </xf>
    <xf numFmtId="10" fontId="135" fillId="3" borderId="6" applyNumberFormat="0" applyBorder="0" applyAlignment="0" applyProtection="0"/>
    <xf numFmtId="10" fontId="135" fillId="3" borderId="6" applyNumberFormat="0" applyBorder="0" applyAlignment="0" applyProtection="0"/>
    <xf numFmtId="0" fontId="181" fillId="18" borderId="18" applyNumberFormat="0" applyAlignment="0" applyProtection="0"/>
    <xf numFmtId="0" fontId="181" fillId="18" borderId="18" applyNumberFormat="0" applyAlignment="0" applyProtection="0"/>
    <xf numFmtId="0" fontId="181" fillId="18" borderId="18" applyNumberFormat="0" applyAlignment="0" applyProtection="0"/>
    <xf numFmtId="284" fontId="50" fillId="0" borderId="6">
      <alignment vertical="center"/>
    </xf>
    <xf numFmtId="285" fontId="21" fillId="0" borderId="6" applyFill="0" applyBorder="0" applyProtection="0">
      <alignment horizontal="right" vertical="center"/>
    </xf>
    <xf numFmtId="286" fontId="49" fillId="0" borderId="6" applyFill="0" applyBorder="0" applyProtection="0">
      <alignment horizontal="right" vertical="center"/>
    </xf>
    <xf numFmtId="287" fontId="49" fillId="0" borderId="6" applyFont="0" applyFill="0" applyBorder="0">
      <alignment horizontal="right" vertical="center"/>
    </xf>
    <xf numFmtId="288" fontId="160" fillId="0" borderId="6" applyFont="0" applyFill="0" applyBorder="0">
      <alignment horizontal="right" vertical="center"/>
    </xf>
    <xf numFmtId="289" fontId="50" fillId="0" borderId="6">
      <alignment vertical="center"/>
    </xf>
    <xf numFmtId="292" fontId="50" fillId="0" borderId="6">
      <alignment horizontal="right" vertical="center"/>
    </xf>
    <xf numFmtId="292" fontId="50" fillId="0" borderId="6">
      <alignment horizontal="right" vertical="center"/>
    </xf>
    <xf numFmtId="293" fontId="50" fillId="0" borderId="6">
      <alignment vertical="center"/>
    </xf>
    <xf numFmtId="294" fontId="50" fillId="0" borderId="6">
      <alignment vertical="center"/>
    </xf>
    <xf numFmtId="295" fontId="49" fillId="0" borderId="6" applyFont="0" applyFill="0" applyBorder="0">
      <alignment horizontal="right" vertical="center"/>
    </xf>
    <xf numFmtId="0" fontId="15" fillId="14" borderId="23" applyNumberFormat="0" applyFont="0" applyAlignment="0" applyProtection="0"/>
    <xf numFmtId="0" fontId="191" fillId="6" borderId="31" applyNumberFormat="0" applyAlignment="0" applyProtection="0"/>
    <xf numFmtId="0" fontId="170" fillId="0" borderId="13" applyNumberFormat="0" applyFill="0" applyBorder="0" applyAlignment="0" applyProtection="0">
      <alignment horizontal="centerContinuous"/>
    </xf>
    <xf numFmtId="0" fontId="186" fillId="0" borderId="13" applyNumberFormat="0" applyFill="0" applyBorder="0" applyAlignment="0" applyProtection="0">
      <alignment horizontal="centerContinuous"/>
    </xf>
    <xf numFmtId="305" fontId="49" fillId="0" borderId="6" applyFont="0" applyFill="0" applyBorder="0">
      <alignment horizontal="right" vertical="center"/>
    </xf>
    <xf numFmtId="306" fontId="10" fillId="0" borderId="6" applyFont="0" applyFill="0" applyBorder="0">
      <alignment horizontal="right" vertical="center"/>
    </xf>
    <xf numFmtId="308" fontId="10" fillId="0" borderId="6" applyFont="0" applyFill="0" applyBorder="0" applyProtection="0">
      <alignment horizontal="right" vertical="center"/>
    </xf>
    <xf numFmtId="309" fontId="49" fillId="0" borderId="6" applyFont="0" applyFill="0" applyBorder="0">
      <alignment horizontal="right" vertical="center"/>
    </xf>
    <xf numFmtId="0" fontId="5" fillId="0" borderId="0"/>
    <xf numFmtId="0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18" fontId="173" fillId="0" borderId="0">
      <alignment horizont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15" fillId="0" borderId="0"/>
    <xf numFmtId="202" fontId="16" fillId="0" borderId="0">
      <protection locked="0"/>
    </xf>
    <xf numFmtId="0" fontId="15" fillId="0" borderId="0"/>
    <xf numFmtId="0" fontId="5" fillId="0" borderId="0"/>
    <xf numFmtId="0" fontId="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4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3" fillId="0" borderId="10">
      <alignment horizontal="right" vertical="center"/>
      <protection locked="0"/>
    </xf>
    <xf numFmtId="176" fontId="207" fillId="0" borderId="0" applyFont="0" applyFill="0" applyBorder="0" applyAlignment="0" applyProtection="0"/>
    <xf numFmtId="0" fontId="5" fillId="0" borderId="0"/>
    <xf numFmtId="0" fontId="5" fillId="0" borderId="0"/>
    <xf numFmtId="10" fontId="18" fillId="0" borderId="0" applyFont="0" applyFill="0" applyBorder="0" applyAlignment="0" applyProtection="0"/>
    <xf numFmtId="321" fontId="22" fillId="0" borderId="0">
      <alignment vertical="center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19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32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9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41" fontId="6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9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2" fontId="92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68" fillId="0" borderId="0">
      <alignment vertical="center"/>
    </xf>
    <xf numFmtId="0" fontId="5" fillId="0" borderId="0">
      <alignment vertical="center"/>
    </xf>
    <xf numFmtId="0" fontId="5" fillId="0" borderId="0"/>
    <xf numFmtId="0" fontId="208" fillId="0" borderId="0"/>
    <xf numFmtId="0" fontId="5" fillId="0" borderId="0">
      <alignment vertical="center"/>
    </xf>
    <xf numFmtId="0" fontId="209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68" fillId="0" borderId="0">
      <alignment vertical="center"/>
    </xf>
    <xf numFmtId="0" fontId="92" fillId="0" borderId="0">
      <alignment vertical="center"/>
    </xf>
    <xf numFmtId="0" fontId="121" fillId="0" borderId="0"/>
    <xf numFmtId="0" fontId="4" fillId="0" borderId="0">
      <alignment vertical="center"/>
    </xf>
    <xf numFmtId="0" fontId="19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203" fontId="5" fillId="0" borderId="0">
      <protection locked="0"/>
    </xf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203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5" fillId="0" borderId="0" applyFont="0" applyFill="0" applyBorder="0" applyAlignment="0" applyProtection="0"/>
    <xf numFmtId="269" fontId="10" fillId="0" borderId="0" applyFont="0" applyFill="0" applyBorder="0" applyAlignment="0" applyProtection="0"/>
    <xf numFmtId="6" fontId="10" fillId="0" borderId="0">
      <protection locked="0"/>
    </xf>
    <xf numFmtId="6" fontId="10" fillId="0" borderId="0">
      <protection locked="0"/>
    </xf>
    <xf numFmtId="4" fontId="19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271" fontId="5" fillId="0" borderId="0"/>
    <xf numFmtId="270" fontId="10" fillId="0" borderId="0"/>
    <xf numFmtId="3" fontId="15" fillId="0" borderId="0" applyFill="0" applyBorder="0" applyAlignment="0" applyProtection="0"/>
    <xf numFmtId="0" fontId="9" fillId="0" borderId="0" applyFont="0" applyFill="0" applyBorder="0" applyAlignment="0" applyProtection="0"/>
    <xf numFmtId="0" fontId="72" fillId="0" borderId="0" applyFont="0" applyFill="0" applyBorder="0" applyAlignment="0" applyProtection="0"/>
    <xf numFmtId="6" fontId="10" fillId="0" borderId="0">
      <protection locked="0"/>
    </xf>
    <xf numFmtId="6" fontId="10" fillId="0" borderId="0">
      <protection locked="0"/>
    </xf>
    <xf numFmtId="256" fontId="19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0" fontId="5" fillId="0" borderId="0"/>
    <xf numFmtId="276" fontId="5" fillId="0" borderId="0"/>
    <xf numFmtId="6" fontId="10" fillId="0" borderId="0">
      <protection locked="0"/>
    </xf>
    <xf numFmtId="279" fontId="5" fillId="0" borderId="0"/>
    <xf numFmtId="278" fontId="10" fillId="0" borderId="0"/>
    <xf numFmtId="6" fontId="10" fillId="0" borderId="0">
      <protection locked="0"/>
    </xf>
    <xf numFmtId="0" fontId="17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6" fontId="10" fillId="0" borderId="0">
      <protection locked="0"/>
    </xf>
    <xf numFmtId="6" fontId="10" fillId="0" borderId="0">
      <protection locked="0"/>
    </xf>
    <xf numFmtId="290" fontId="183" fillId="0" borderId="0" applyFill="0" applyBorder="0" applyProtection="0">
      <alignment vertical="center"/>
    </xf>
    <xf numFmtId="296" fontId="10" fillId="0" borderId="0">
      <alignment horizontal="left"/>
    </xf>
    <xf numFmtId="0" fontId="5" fillId="0" borderId="0"/>
    <xf numFmtId="0" fontId="190" fillId="0" borderId="0"/>
    <xf numFmtId="0" fontId="15" fillId="0" borderId="0" applyNumberFormat="0" applyFill="0" applyBorder="0" applyAlignment="0" applyProtection="0"/>
    <xf numFmtId="6" fontId="10" fillId="0" borderId="0">
      <protection locked="0"/>
    </xf>
    <xf numFmtId="6" fontId="10" fillId="0" borderId="0">
      <protection locked="0"/>
    </xf>
    <xf numFmtId="300" fontId="19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6" fontId="10" fillId="0" borderId="0">
      <protection locked="0"/>
    </xf>
    <xf numFmtId="303" fontId="10" fillId="0" borderId="0">
      <alignment horizontal="center"/>
    </xf>
    <xf numFmtId="6" fontId="10" fillId="0" borderId="42">
      <protection locked="0"/>
    </xf>
    <xf numFmtId="0" fontId="32" fillId="0" borderId="16">
      <alignment horizontal="left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19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38" fontId="10" fillId="0" borderId="47">
      <alignment horizontal="right"/>
    </xf>
    <xf numFmtId="0" fontId="16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9" fillId="0" borderId="0">
      <protection locked="0"/>
    </xf>
    <xf numFmtId="0" fontId="19" fillId="0" borderId="0">
      <protection locked="0"/>
    </xf>
    <xf numFmtId="0" fontId="18" fillId="0" borderId="0">
      <protection locked="0"/>
    </xf>
    <xf numFmtId="0" fontId="138" fillId="0" borderId="0">
      <protection locked="0"/>
    </xf>
    <xf numFmtId="0" fontId="18" fillId="0" borderId="0">
      <protection locked="0"/>
    </xf>
    <xf numFmtId="0" fontId="177" fillId="0" borderId="0">
      <protection locked="0"/>
    </xf>
    <xf numFmtId="0" fontId="177" fillId="0" borderId="0">
      <protection locked="0"/>
    </xf>
    <xf numFmtId="0" fontId="177" fillId="0" borderId="0">
      <protection locked="0"/>
    </xf>
    <xf numFmtId="0" fontId="177" fillId="0" borderId="0">
      <protection locked="0"/>
    </xf>
    <xf numFmtId="3" fontId="196" fillId="0" borderId="20">
      <alignment horizontal="right" vertical="center"/>
    </xf>
    <xf numFmtId="9" fontId="138" fillId="0" borderId="0" applyFont="0" applyFill="0" applyBorder="0" applyAlignment="0" applyProtection="0"/>
    <xf numFmtId="2" fontId="196" fillId="0" borderId="20">
      <alignment horizontal="right" vertical="center"/>
    </xf>
    <xf numFmtId="0" fontId="19" fillId="0" borderId="0">
      <protection locked="0"/>
    </xf>
    <xf numFmtId="0" fontId="19" fillId="0" borderId="0">
      <protection locked="0"/>
    </xf>
    <xf numFmtId="42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2" fontId="137" fillId="0" borderId="0" applyFont="0" applyFill="0" applyBorder="0" applyAlignment="0" applyProtection="0"/>
    <xf numFmtId="42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2" fontId="137" fillId="0" borderId="0" applyFont="0" applyFill="0" applyBorder="0" applyAlignment="0" applyProtection="0"/>
    <xf numFmtId="42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36" fillId="0" borderId="0" applyFont="0" applyFill="0" applyBorder="0" applyAlignment="0" applyProtection="0"/>
    <xf numFmtId="0" fontId="19" fillId="0" borderId="0">
      <protection locked="0"/>
    </xf>
    <xf numFmtId="44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4" fontId="137" fillId="0" borderId="0" applyFont="0" applyFill="0" applyBorder="0" applyAlignment="0" applyProtection="0"/>
    <xf numFmtId="44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8" fillId="0" borderId="0" applyFont="0" applyFill="0" applyBorder="0" applyAlignment="0" applyProtection="0"/>
    <xf numFmtId="44" fontId="137" fillId="0" borderId="0" applyFont="0" applyFill="0" applyBorder="0" applyAlignment="0" applyProtection="0"/>
    <xf numFmtId="44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4" fontId="136" fillId="0" borderId="0" applyFont="0" applyFill="0" applyBorder="0" applyAlignment="0" applyProtection="0"/>
    <xf numFmtId="0" fontId="138" fillId="0" borderId="0">
      <protection locked="0"/>
    </xf>
    <xf numFmtId="0" fontId="18" fillId="0" borderId="0">
      <protection locked="0"/>
    </xf>
    <xf numFmtId="41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1" fontId="137" fillId="0" borderId="0" applyFont="0" applyFill="0" applyBorder="0" applyAlignment="0" applyProtection="0"/>
    <xf numFmtId="41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1" fontId="137" fillId="0" borderId="0" applyFont="0" applyFill="0" applyBorder="0" applyAlignment="0" applyProtection="0"/>
    <xf numFmtId="41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1" fontId="136" fillId="0" borderId="0" applyFont="0" applyFill="0" applyBorder="0" applyAlignment="0" applyProtection="0"/>
    <xf numFmtId="43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3" fontId="137" fillId="0" borderId="0" applyFont="0" applyFill="0" applyBorder="0" applyAlignment="0" applyProtection="0"/>
    <xf numFmtId="43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3" fontId="137" fillId="0" borderId="0" applyFont="0" applyFill="0" applyBorder="0" applyAlignment="0" applyProtection="0"/>
    <xf numFmtId="43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43" fontId="136" fillId="0" borderId="0" applyFont="0" applyFill="0" applyBorder="0" applyAlignment="0" applyProtection="0"/>
    <xf numFmtId="4" fontId="19" fillId="0" borderId="0">
      <protection locked="0"/>
    </xf>
    <xf numFmtId="0" fontId="138" fillId="0" borderId="0">
      <protection locked="0"/>
    </xf>
    <xf numFmtId="4" fontId="19" fillId="0" borderId="0">
      <protection locked="0"/>
    </xf>
    <xf numFmtId="0" fontId="18" fillId="0" borderId="0">
      <protection locked="0"/>
    </xf>
    <xf numFmtId="0" fontId="138" fillId="0" borderId="0"/>
    <xf numFmtId="37" fontId="18" fillId="0" borderId="0"/>
    <xf numFmtId="37" fontId="138" fillId="0" borderId="0"/>
    <xf numFmtId="37" fontId="18" fillId="0" borderId="0"/>
    <xf numFmtId="0" fontId="136" fillId="0" borderId="0"/>
    <xf numFmtId="0" fontId="18" fillId="0" borderId="0"/>
    <xf numFmtId="0" fontId="138" fillId="0" borderId="0"/>
    <xf numFmtId="0" fontId="18" fillId="0" borderId="0"/>
    <xf numFmtId="0" fontId="138" fillId="0" borderId="0"/>
    <xf numFmtId="0" fontId="18" fillId="0" borderId="0"/>
    <xf numFmtId="0" fontId="136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0" fontId="138" fillId="0" borderId="0"/>
    <xf numFmtId="0" fontId="18" fillId="0" borderId="0"/>
    <xf numFmtId="0" fontId="138" fillId="0" borderId="0"/>
    <xf numFmtId="0" fontId="18" fillId="0" borderId="0"/>
    <xf numFmtId="0" fontId="138" fillId="0" borderId="0"/>
    <xf numFmtId="0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2" fontId="18" fillId="0" borderId="0"/>
    <xf numFmtId="2" fontId="138" fillId="0" borderId="0"/>
    <xf numFmtId="2" fontId="18" fillId="0" borderId="0"/>
    <xf numFmtId="0" fontId="138" fillId="0" borderId="0"/>
    <xf numFmtId="0" fontId="18" fillId="0" borderId="0"/>
    <xf numFmtId="37" fontId="138" fillId="0" borderId="0"/>
    <xf numFmtId="37" fontId="18" fillId="0" borderId="0"/>
    <xf numFmtId="0" fontId="138" fillId="0" borderId="0"/>
    <xf numFmtId="0" fontId="18" fillId="0" borderId="0"/>
    <xf numFmtId="37" fontId="138" fillId="0" borderId="0"/>
    <xf numFmtId="37" fontId="18" fillId="0" borderId="0"/>
    <xf numFmtId="0" fontId="138" fillId="0" borderId="0"/>
    <xf numFmtId="0" fontId="18" fillId="0" borderId="0"/>
    <xf numFmtId="0" fontId="138" fillId="0" borderId="0"/>
    <xf numFmtId="0" fontId="18" fillId="0" borderId="0"/>
    <xf numFmtId="37" fontId="138" fillId="0" borderId="0"/>
    <xf numFmtId="37" fontId="18" fillId="0" borderId="0"/>
    <xf numFmtId="37" fontId="138" fillId="0" borderId="0"/>
    <xf numFmtId="0" fontId="220" fillId="0" borderId="0"/>
    <xf numFmtId="0" fontId="221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0" fontId="18" fillId="0" borderId="0"/>
    <xf numFmtId="0" fontId="138" fillId="0" borderId="0"/>
    <xf numFmtId="0" fontId="18" fillId="0" borderId="0"/>
    <xf numFmtId="0" fontId="136" fillId="0" borderId="0"/>
    <xf numFmtId="0" fontId="137" fillId="0" borderId="0"/>
    <xf numFmtId="0" fontId="138" fillId="0" borderId="0"/>
    <xf numFmtId="0" fontId="18" fillId="0" borderId="0"/>
    <xf numFmtId="37" fontId="138" fillId="0" borderId="0"/>
    <xf numFmtId="37" fontId="18" fillId="0" borderId="0"/>
    <xf numFmtId="0" fontId="138" fillId="0" borderId="0"/>
    <xf numFmtId="0" fontId="18" fillId="0" borderId="0"/>
    <xf numFmtId="0" fontId="138" fillId="0" borderId="0"/>
    <xf numFmtId="0" fontId="18" fillId="0" borderId="0"/>
    <xf numFmtId="0" fontId="138" fillId="0" borderId="0"/>
    <xf numFmtId="0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0" fontId="136" fillId="0" borderId="0"/>
    <xf numFmtId="0" fontId="137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0" fontId="138" fillId="0" borderId="0"/>
    <xf numFmtId="0" fontId="18" fillId="0" borderId="0"/>
    <xf numFmtId="0" fontId="222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0" fontId="221" fillId="0" borderId="0"/>
    <xf numFmtId="0" fontId="220" fillId="0" borderId="0"/>
    <xf numFmtId="0" fontId="221" fillId="0" borderId="0"/>
    <xf numFmtId="0" fontId="220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0" fontId="223" fillId="0" borderId="0"/>
    <xf numFmtId="0" fontId="18" fillId="0" borderId="0"/>
    <xf numFmtId="0" fontId="138" fillId="0" borderId="0"/>
    <xf numFmtId="0" fontId="224" fillId="0" borderId="0"/>
    <xf numFmtId="0" fontId="223" fillId="0" borderId="0"/>
    <xf numFmtId="0" fontId="224" fillId="0" borderId="0"/>
    <xf numFmtId="0" fontId="223" fillId="0" borderId="0"/>
    <xf numFmtId="0" fontId="224" fillId="0" borderId="0"/>
    <xf numFmtId="0" fontId="136" fillId="0" borderId="0"/>
    <xf numFmtId="0" fontId="137" fillId="0" borderId="0"/>
    <xf numFmtId="0" fontId="225" fillId="0" borderId="0"/>
    <xf numFmtId="0" fontId="226" fillId="0" borderId="0"/>
    <xf numFmtId="0" fontId="15" fillId="0" borderId="0"/>
    <xf numFmtId="0" fontId="153" fillId="0" borderId="0"/>
    <xf numFmtId="0" fontId="227" fillId="0" borderId="0"/>
    <xf numFmtId="0" fontId="153" fillId="0" borderId="0"/>
    <xf numFmtId="0" fontId="138" fillId="0" borderId="0"/>
    <xf numFmtId="0" fontId="18" fillId="0" borderId="0"/>
    <xf numFmtId="0" fontId="138" fillId="0" borderId="0"/>
    <xf numFmtId="0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37" fontId="138" fillId="0" borderId="0"/>
    <xf numFmtId="37" fontId="18" fillId="0" borderId="0"/>
    <xf numFmtId="0" fontId="221" fillId="0" borderId="0"/>
    <xf numFmtId="0" fontId="220" fillId="0" borderId="0"/>
    <xf numFmtId="0" fontId="221" fillId="0" borderId="0"/>
    <xf numFmtId="0" fontId="220" fillId="0" borderId="0"/>
    <xf numFmtId="0" fontId="138" fillId="0" borderId="0"/>
    <xf numFmtId="0" fontId="18" fillId="0" borderId="0"/>
    <xf numFmtId="0" fontId="136" fillId="0" borderId="0"/>
    <xf numFmtId="0" fontId="137" fillId="0" borderId="0"/>
    <xf numFmtId="0" fontId="19" fillId="0" borderId="33">
      <protection locked="0"/>
    </xf>
    <xf numFmtId="0" fontId="19" fillId="0" borderId="33">
      <protection locked="0"/>
    </xf>
    <xf numFmtId="0" fontId="18" fillId="0" borderId="0">
      <protection locked="0"/>
    </xf>
    <xf numFmtId="0" fontId="138" fillId="0" borderId="0">
      <protection locked="0"/>
    </xf>
    <xf numFmtId="0" fontId="18" fillId="0" borderId="0">
      <protection locked="0"/>
    </xf>
    <xf numFmtId="0" fontId="31" fillId="0" borderId="0">
      <protection locked="0"/>
    </xf>
    <xf numFmtId="0" fontId="18" fillId="0" borderId="0">
      <protection locked="0"/>
    </xf>
    <xf numFmtId="0" fontId="138" fillId="0" borderId="0">
      <protection locked="0"/>
    </xf>
    <xf numFmtId="0" fontId="18" fillId="0" borderId="0">
      <protection locked="0"/>
    </xf>
    <xf numFmtId="0" fontId="31" fillId="0" borderId="0">
      <protection locked="0"/>
    </xf>
    <xf numFmtId="0" fontId="18" fillId="0" borderId="0">
      <protection locked="0"/>
    </xf>
    <xf numFmtId="0" fontId="138" fillId="0" borderId="0">
      <protection locked="0"/>
    </xf>
    <xf numFmtId="0" fontId="18" fillId="0" borderId="0">
      <protection locked="0"/>
    </xf>
    <xf numFmtId="3" fontId="50" fillId="0" borderId="22">
      <alignment horizontal="right" vertical="center"/>
    </xf>
    <xf numFmtId="4" fontId="50" fillId="0" borderId="22">
      <alignment horizontal="right" vertical="center"/>
    </xf>
    <xf numFmtId="0" fontId="31" fillId="0" borderId="10">
      <alignment horizontal="center" vertical="center"/>
    </xf>
    <xf numFmtId="0" fontId="228" fillId="0" borderId="0" applyFont="0" applyFill="0" applyBorder="0" applyAlignment="0" applyProtection="0"/>
    <xf numFmtId="0" fontId="228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185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0" fontId="45" fillId="0" borderId="15">
      <alignment horizontal="center"/>
    </xf>
    <xf numFmtId="3" fontId="47" fillId="0" borderId="7">
      <alignment horizontal="centerContinuous" vertical="center"/>
    </xf>
    <xf numFmtId="3" fontId="9" fillId="0" borderId="6"/>
    <xf numFmtId="0" fontId="47" fillId="0" borderId="7">
      <alignment horizontal="centerContinuous" vertical="center"/>
    </xf>
    <xf numFmtId="209" fontId="49" fillId="0" borderId="6" applyFill="0" applyBorder="0" applyProtection="0">
      <alignment horizontal="right" vertical="center"/>
    </xf>
    <xf numFmtId="210" fontId="50" fillId="0" borderId="6">
      <alignment vertical="center"/>
    </xf>
    <xf numFmtId="0" fontId="10" fillId="0" borderId="0" applyFont="0" applyFill="0" applyBorder="0" applyAlignment="0" applyProtection="0"/>
    <xf numFmtId="176" fontId="233" fillId="0" borderId="0" applyFont="0" applyFill="0" applyBorder="0" applyAlignment="0" applyProtection="0"/>
    <xf numFmtId="328" fontId="5" fillId="0" borderId="0" applyFont="0" applyFill="0" applyBorder="0" applyAlignment="0" applyProtection="0"/>
    <xf numFmtId="176" fontId="233" fillId="0" borderId="0" applyFont="0" applyFill="0" applyBorder="0" applyAlignment="0" applyProtection="0"/>
    <xf numFmtId="328" fontId="5" fillId="0" borderId="0" applyFont="0" applyFill="0" applyBorder="0" applyAlignment="0" applyProtection="0"/>
    <xf numFmtId="329" fontId="5" fillId="0" borderId="0" applyFont="0" applyFill="0" applyBorder="0" applyAlignment="0" applyProtection="0"/>
    <xf numFmtId="215" fontId="233" fillId="0" borderId="0" applyFont="0" applyFill="0" applyBorder="0" applyAlignment="0" applyProtection="0"/>
    <xf numFmtId="329" fontId="5" fillId="0" borderId="0" applyFont="0" applyFill="0" applyBorder="0" applyAlignment="0" applyProtection="0"/>
    <xf numFmtId="215" fontId="233" fillId="0" borderId="0" applyFont="0" applyFill="0" applyBorder="0" applyAlignment="0" applyProtection="0"/>
    <xf numFmtId="176" fontId="234" fillId="0" borderId="0" applyFont="0" applyFill="0" applyBorder="0" applyAlignment="0" applyProtection="0"/>
    <xf numFmtId="182" fontId="5" fillId="0" borderId="0">
      <protection locked="0"/>
    </xf>
    <xf numFmtId="251" fontId="10" fillId="0" borderId="0" applyFont="0" applyFill="0" applyBorder="0" applyAlignment="0" applyProtection="0"/>
    <xf numFmtId="0" fontId="15" fillId="0" borderId="0"/>
    <xf numFmtId="0" fontId="22" fillId="0" borderId="0"/>
    <xf numFmtId="0" fontId="22" fillId="0" borderId="0"/>
    <xf numFmtId="0" fontId="22" fillId="0" borderId="0"/>
    <xf numFmtId="0" fontId="22" fillId="0" borderId="0" applyFont="0" applyFill="0" applyBorder="0" applyAlignment="0" applyProtection="0"/>
    <xf numFmtId="0" fontId="1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2" fillId="0" borderId="0" applyFont="0" applyFill="0" applyBorder="0" applyAlignment="0" applyProtection="0"/>
    <xf numFmtId="0" fontId="58" fillId="0" borderId="0"/>
    <xf numFmtId="0" fontId="15" fillId="0" borderId="0"/>
    <xf numFmtId="0" fontId="45" fillId="0" borderId="0"/>
    <xf numFmtId="0" fontId="45" fillId="0" borderId="0"/>
    <xf numFmtId="0" fontId="58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8" fillId="0" borderId="0"/>
    <xf numFmtId="0" fontId="15" fillId="0" borderId="0"/>
    <xf numFmtId="0" fontId="16" fillId="0" borderId="0">
      <protection locked="0"/>
    </xf>
    <xf numFmtId="0" fontId="15" fillId="0" borderId="0"/>
    <xf numFmtId="0" fontId="5" fillId="0" borderId="0">
      <protection locked="0"/>
    </xf>
    <xf numFmtId="0" fontId="58" fillId="0" borderId="0"/>
    <xf numFmtId="0" fontId="15" fillId="0" borderId="0"/>
    <xf numFmtId="0" fontId="45" fillId="0" borderId="0"/>
    <xf numFmtId="0" fontId="45" fillId="0" borderId="0"/>
    <xf numFmtId="0" fontId="15" fillId="0" borderId="0"/>
    <xf numFmtId="0" fontId="15" fillId="0" borderId="0"/>
    <xf numFmtId="0" fontId="15" fillId="0" borderId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5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22" fillId="0" borderId="0" applyFont="0" applyFill="0" applyBorder="0" applyAlignment="0" applyProtection="0"/>
    <xf numFmtId="0" fontId="22" fillId="0" borderId="0"/>
    <xf numFmtId="0" fontId="22" fillId="0" borderId="0"/>
    <xf numFmtId="0" fontId="16" fillId="0" borderId="0">
      <protection locked="0"/>
    </xf>
    <xf numFmtId="0" fontId="22" fillId="0" borderId="0" applyFont="0" applyFill="0" applyBorder="0" applyAlignment="0" applyProtection="0"/>
    <xf numFmtId="202" fontId="16" fillId="0" borderId="0">
      <protection locked="0"/>
    </xf>
    <xf numFmtId="0" fontId="15" fillId="0" borderId="0"/>
    <xf numFmtId="0" fontId="15" fillId="0" borderId="0"/>
    <xf numFmtId="0" fontId="15" fillId="0" borderId="0"/>
    <xf numFmtId="0" fontId="22" fillId="0" borderId="0"/>
    <xf numFmtId="0" fontId="58" fillId="0" borderId="0"/>
    <xf numFmtId="0" fontId="58" fillId="0" borderId="0"/>
    <xf numFmtId="0" fontId="58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/>
    <xf numFmtId="0" fontId="22" fillId="0" borderId="0" applyFont="0" applyFill="0" applyBorder="0" applyAlignment="0" applyProtection="0"/>
    <xf numFmtId="0" fontId="15" fillId="0" borderId="0"/>
    <xf numFmtId="0" fontId="15" fillId="0" borderId="0"/>
    <xf numFmtId="0" fontId="22" fillId="0" borderId="0"/>
    <xf numFmtId="0" fontId="45" fillId="0" borderId="0"/>
    <xf numFmtId="0" fontId="22" fillId="0" borderId="0" applyFont="0" applyFill="0" applyBorder="0" applyAlignment="0" applyProtection="0"/>
    <xf numFmtId="0" fontId="58" fillId="0" borderId="0"/>
    <xf numFmtId="0" fontId="15" fillId="0" borderId="0"/>
    <xf numFmtId="0" fontId="22" fillId="0" borderId="0"/>
    <xf numFmtId="0" fontId="15" fillId="0" borderId="0"/>
    <xf numFmtId="0" fontId="58" fillId="0" borderId="0"/>
    <xf numFmtId="0" fontId="58" fillId="0" borderId="0"/>
    <xf numFmtId="330" fontId="5" fillId="0" borderId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45" fillId="0" borderId="0"/>
    <xf numFmtId="0" fontId="15" fillId="0" borderId="0"/>
    <xf numFmtId="0" fontId="15" fillId="0" borderId="0"/>
    <xf numFmtId="0" fontId="1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2" fillId="0" borderId="0" applyFont="0" applyFill="0" applyBorder="0" applyAlignment="0" applyProtection="0"/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5" fillId="0" borderId="0"/>
    <xf numFmtId="0" fontId="1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8" fillId="0" borderId="0"/>
    <xf numFmtId="0" fontId="58" fillId="0" borderId="0"/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15" fillId="0" borderId="0"/>
    <xf numFmtId="0" fontId="22" fillId="0" borderId="0"/>
    <xf numFmtId="0" fontId="22" fillId="0" borderId="0"/>
    <xf numFmtId="0" fontId="22" fillId="0" borderId="0"/>
    <xf numFmtId="0" fontId="22" fillId="0" borderId="0" applyFont="0" applyFill="0" applyBorder="0" applyAlignment="0" applyProtection="0"/>
    <xf numFmtId="0" fontId="22" fillId="0" borderId="0"/>
    <xf numFmtId="0" fontId="22" fillId="0" borderId="0"/>
    <xf numFmtId="0" fontId="58" fillId="0" borderId="0"/>
    <xf numFmtId="0" fontId="15" fillId="0" borderId="0"/>
    <xf numFmtId="0" fontId="1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0" fontId="15" fillId="0" borderId="0"/>
    <xf numFmtId="0" fontId="15" fillId="0" borderId="0"/>
    <xf numFmtId="0" fontId="15" fillId="0" borderId="0"/>
    <xf numFmtId="0" fontId="16" fillId="0" borderId="0">
      <protection locked="0"/>
    </xf>
    <xf numFmtId="0" fontId="16" fillId="0" borderId="0">
      <protection locked="0"/>
    </xf>
    <xf numFmtId="0" fontId="15" fillId="0" borderId="0"/>
    <xf numFmtId="0" fontId="45" fillId="0" borderId="0"/>
    <xf numFmtId="0" fontId="58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5" fillId="0" borderId="0"/>
    <xf numFmtId="0" fontId="22" fillId="0" borderId="0" applyFont="0" applyFill="0" applyBorder="0" applyAlignment="0" applyProtection="0"/>
    <xf numFmtId="0" fontId="58" fillId="0" borderId="0"/>
    <xf numFmtId="0" fontId="1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5" fillId="0" borderId="0"/>
    <xf numFmtId="0" fontId="22" fillId="0" borderId="0" applyFont="0" applyFill="0" applyBorder="0" applyAlignment="0" applyProtection="0"/>
    <xf numFmtId="0" fontId="16" fillId="0" borderId="0">
      <protection locked="0"/>
    </xf>
    <xf numFmtId="0" fontId="15" fillId="0" borderId="0"/>
    <xf numFmtId="0" fontId="4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>
      <protection locked="0"/>
    </xf>
    <xf numFmtId="202" fontId="16" fillId="0" borderId="0">
      <protection locked="0"/>
    </xf>
    <xf numFmtId="0" fontId="15" fillId="0" borderId="0"/>
    <xf numFmtId="0" fontId="15" fillId="0" borderId="0"/>
    <xf numFmtId="0" fontId="45" fillId="0" borderId="0"/>
    <xf numFmtId="0" fontId="15" fillId="0" borderId="0"/>
    <xf numFmtId="0" fontId="15" fillId="0" borderId="0"/>
    <xf numFmtId="0" fontId="45" fillId="0" borderId="0"/>
    <xf numFmtId="0" fontId="45" fillId="0" borderId="0"/>
    <xf numFmtId="0" fontId="15" fillId="0" borderId="0"/>
    <xf numFmtId="0" fontId="45" fillId="0" borderId="0"/>
    <xf numFmtId="0" fontId="15" fillId="0" borderId="0"/>
    <xf numFmtId="0" fontId="45" fillId="0" borderId="0"/>
    <xf numFmtId="0" fontId="15" fillId="0" borderId="0"/>
    <xf numFmtId="0" fontId="45" fillId="0" borderId="0"/>
    <xf numFmtId="0" fontId="58" fillId="0" borderId="0"/>
    <xf numFmtId="0" fontId="45" fillId="0" borderId="0"/>
    <xf numFmtId="0" fontId="15" fillId="0" borderId="0"/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204" fontId="5" fillId="0" borderId="0">
      <protection locked="0"/>
    </xf>
    <xf numFmtId="0" fontId="10" fillId="0" borderId="0" applyFont="0" applyFill="0" applyBorder="0" applyAlignment="0" applyProtection="0"/>
    <xf numFmtId="0" fontId="58" fillId="0" borderId="0"/>
    <xf numFmtId="0" fontId="15" fillId="0" borderId="0"/>
    <xf numFmtId="0" fontId="15" fillId="0" borderId="0"/>
    <xf numFmtId="0" fontId="45" fillId="0" borderId="0"/>
    <xf numFmtId="0" fontId="22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/>
    <xf numFmtId="0" fontId="22" fillId="0" borderId="0"/>
    <xf numFmtId="0" fontId="16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5" fillId="0" borderId="0"/>
    <xf numFmtId="0" fontId="16" fillId="0" borderId="0">
      <protection locked="0"/>
    </xf>
    <xf numFmtId="0" fontId="22" fillId="0" borderId="0" applyFont="0" applyFill="0" applyBorder="0" applyAlignment="0" applyProtection="0"/>
    <xf numFmtId="202" fontId="16" fillId="0" borderId="0">
      <protection locked="0"/>
    </xf>
    <xf numFmtId="0" fontId="22" fillId="0" borderId="0"/>
    <xf numFmtId="0" fontId="5" fillId="0" borderId="0">
      <protection locked="0"/>
    </xf>
    <xf numFmtId="0" fontId="5" fillId="0" borderId="0">
      <protection locked="0"/>
    </xf>
    <xf numFmtId="0" fontId="58" fillId="0" borderId="0"/>
    <xf numFmtId="0" fontId="58" fillId="0" borderId="0"/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2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15" fillId="0" borderId="0"/>
    <xf numFmtId="0" fontId="45" fillId="0" borderId="0"/>
    <xf numFmtId="0" fontId="22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15" fillId="0" borderId="0"/>
    <xf numFmtId="0" fontId="58" fillId="0" borderId="0"/>
    <xf numFmtId="0" fontId="10" fillId="0" borderId="0" applyFont="0" applyFill="0" applyBorder="0" applyAlignment="0" applyProtection="0"/>
    <xf numFmtId="0" fontId="45" fillId="0" borderId="0"/>
    <xf numFmtId="0" fontId="16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5" fillId="0" borderId="0"/>
    <xf numFmtId="0" fontId="10" fillId="0" borderId="0" applyFont="0" applyFill="0" applyBorder="0" applyAlignment="0" applyProtection="0"/>
    <xf numFmtId="0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329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0" fontId="234" fillId="0" borderId="0"/>
    <xf numFmtId="215" fontId="234" fillId="0" borderId="0" applyFont="0" applyFill="0" applyBorder="0" applyAlignment="0" applyProtection="0"/>
    <xf numFmtId="176" fontId="234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23" fillId="0" borderId="6">
      <alignment vertical="center"/>
    </xf>
    <xf numFmtId="3" fontId="9" fillId="0" borderId="6"/>
    <xf numFmtId="3" fontId="9" fillId="0" borderId="6"/>
    <xf numFmtId="3" fontId="196" fillId="0" borderId="20">
      <alignment horizontal="right" vertical="center"/>
    </xf>
    <xf numFmtId="3" fontId="196" fillId="0" borderId="20">
      <alignment horizontal="right" vertical="center"/>
    </xf>
    <xf numFmtId="0" fontId="68" fillId="0" borderId="0">
      <alignment horizontal="center" vertical="center"/>
    </xf>
    <xf numFmtId="3" fontId="196" fillId="0" borderId="20">
      <alignment horizontal="right" vertical="center"/>
    </xf>
    <xf numFmtId="3" fontId="196" fillId="0" borderId="20">
      <alignment horizontal="right" vertical="center"/>
    </xf>
    <xf numFmtId="0" fontId="68" fillId="0" borderId="0">
      <alignment horizontal="center" vertical="center"/>
    </xf>
    <xf numFmtId="3" fontId="196" fillId="0" borderId="20">
      <alignment horizontal="right" vertical="center"/>
    </xf>
    <xf numFmtId="0" fontId="68" fillId="0" borderId="0">
      <alignment horizontal="center" vertical="center"/>
    </xf>
    <xf numFmtId="3" fontId="196" fillId="0" borderId="20">
      <alignment horizontal="right" vertical="center"/>
    </xf>
    <xf numFmtId="3" fontId="196" fillId="0" borderId="20">
      <alignment horizontal="right" vertical="center"/>
    </xf>
    <xf numFmtId="3" fontId="196" fillId="0" borderId="20">
      <alignment horizontal="right" vertical="center"/>
    </xf>
    <xf numFmtId="0" fontId="68" fillId="0" borderId="0">
      <alignment horizontal="center" vertical="center"/>
    </xf>
    <xf numFmtId="3" fontId="196" fillId="0" borderId="20">
      <alignment horizontal="right" vertical="center"/>
    </xf>
    <xf numFmtId="3" fontId="196" fillId="0" borderId="20">
      <alignment horizontal="right" vertical="center"/>
    </xf>
    <xf numFmtId="3" fontId="196" fillId="0" borderId="20">
      <alignment horizontal="right" vertical="center"/>
    </xf>
    <xf numFmtId="0" fontId="68" fillId="0" borderId="0">
      <alignment horizontal="center" vertical="center"/>
    </xf>
    <xf numFmtId="0" fontId="68" fillId="0" borderId="0">
      <alignment horizontal="center" vertical="center"/>
    </xf>
    <xf numFmtId="0" fontId="68" fillId="0" borderId="0">
      <alignment horizontal="center" vertical="center"/>
    </xf>
    <xf numFmtId="0" fontId="21" fillId="0" borderId="0"/>
    <xf numFmtId="3" fontId="196" fillId="0" borderId="20">
      <alignment horizontal="right" vertical="center"/>
    </xf>
    <xf numFmtId="41" fontId="10" fillId="0" borderId="0">
      <alignment horizontal="center" vertical="center"/>
    </xf>
    <xf numFmtId="183" fontId="10" fillId="0" borderId="0">
      <alignment horizontal="center" vertical="center"/>
    </xf>
    <xf numFmtId="216" fontId="235" fillId="0" borderId="0">
      <alignment horizontal="center" vertical="center"/>
    </xf>
    <xf numFmtId="0" fontId="21" fillId="0" borderId="0"/>
    <xf numFmtId="3" fontId="196" fillId="0" borderId="20">
      <alignment horizontal="right" vertical="center"/>
    </xf>
    <xf numFmtId="3" fontId="196" fillId="0" borderId="20">
      <alignment horizontal="right" vertical="center"/>
    </xf>
    <xf numFmtId="3" fontId="196" fillId="0" borderId="20">
      <alignment horizontal="right" vertical="center"/>
    </xf>
    <xf numFmtId="0" fontId="21" fillId="0" borderId="0"/>
    <xf numFmtId="0" fontId="21" fillId="0" borderId="0"/>
    <xf numFmtId="3" fontId="196" fillId="0" borderId="20">
      <alignment horizontal="right" vertical="center"/>
    </xf>
    <xf numFmtId="3" fontId="196" fillId="0" borderId="20">
      <alignment horizontal="right" vertical="center"/>
    </xf>
    <xf numFmtId="0" fontId="21" fillId="0" borderId="0"/>
    <xf numFmtId="3" fontId="196" fillId="0" borderId="20">
      <alignment horizontal="right" vertical="center"/>
    </xf>
    <xf numFmtId="223" fontId="50" fillId="0" borderId="8" applyBorder="0">
      <alignment vertical="center" wrapText="1"/>
    </xf>
    <xf numFmtId="49" fontId="50" fillId="0" borderId="6">
      <alignment horizontal="center" vertical="center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10" fillId="0" borderId="6">
      <alignment horizontal="distributed" vertical="center"/>
    </xf>
    <xf numFmtId="0" fontId="10" fillId="0" borderId="9">
      <alignment horizontal="distributed" vertical="top"/>
    </xf>
    <xf numFmtId="0" fontId="10" fillId="0" borderId="49">
      <alignment horizontal="distributed"/>
    </xf>
    <xf numFmtId="176" fontId="236" fillId="0" borderId="0">
      <alignment vertical="center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323" fontId="60" fillId="0" borderId="0">
      <protection locked="0"/>
    </xf>
    <xf numFmtId="190" fontId="60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331" fontId="34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332" fontId="21" fillId="0" borderId="6">
      <alignment vertical="center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323" fontId="60" fillId="0" borderId="0">
      <protection locked="0"/>
    </xf>
    <xf numFmtId="190" fontId="60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331" fontId="34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323" fontId="60" fillId="0" borderId="0">
      <protection locked="0"/>
    </xf>
    <xf numFmtId="190" fontId="60" fillId="0" borderId="0">
      <protection locked="0"/>
    </xf>
    <xf numFmtId="202" fontId="52" fillId="0" borderId="0">
      <protection locked="0"/>
    </xf>
    <xf numFmtId="202" fontId="52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331" fontId="34" fillId="0" borderId="0">
      <protection locked="0"/>
    </xf>
    <xf numFmtId="202" fontId="52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9" fillId="0" borderId="49">
      <alignment horizontal="distributed"/>
    </xf>
    <xf numFmtId="0" fontId="9" fillId="0" borderId="46">
      <alignment horizontal="distributed" vertical="center"/>
    </xf>
    <xf numFmtId="0" fontId="9" fillId="0" borderId="51">
      <alignment horizontal="distributed" vertical="top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3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7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2" fontId="19" fillId="0" borderId="0">
      <protection locked="0"/>
    </xf>
    <xf numFmtId="202" fontId="19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9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45" fontId="5" fillId="0" borderId="0">
      <protection locked="0"/>
    </xf>
    <xf numFmtId="24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45" fontId="5" fillId="0" borderId="0">
      <protection locked="0"/>
    </xf>
    <xf numFmtId="24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14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NumberFormat="0" applyFont="0" applyFill="0" applyBorder="0" applyAlignment="0" applyProtection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4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45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203" fontId="5" fillId="0" borderId="0">
      <protection locked="0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333" fontId="5" fillId="0" borderId="0">
      <alignment horizontal="left"/>
    </xf>
    <xf numFmtId="333" fontId="5" fillId="0" borderId="0">
      <alignment horizontal="left"/>
    </xf>
    <xf numFmtId="333" fontId="5" fillId="0" borderId="0">
      <alignment horizontal="left"/>
    </xf>
    <xf numFmtId="333" fontId="5" fillId="0" borderId="0">
      <alignment horizontal="left"/>
    </xf>
    <xf numFmtId="333" fontId="5" fillId="0" borderId="0">
      <alignment horizontal="left"/>
    </xf>
    <xf numFmtId="333" fontId="5" fillId="0" borderId="0">
      <alignment horizontal="left"/>
    </xf>
    <xf numFmtId="253" fontId="5" fillId="0" borderId="0">
      <alignment horizontal="center"/>
    </xf>
    <xf numFmtId="253" fontId="5" fillId="0" borderId="0">
      <alignment horizontal="center"/>
    </xf>
    <xf numFmtId="253" fontId="5" fillId="0" borderId="0">
      <alignment horizontal="center"/>
    </xf>
    <xf numFmtId="253" fontId="5" fillId="0" borderId="0">
      <alignment horizontal="center"/>
    </xf>
    <xf numFmtId="253" fontId="5" fillId="0" borderId="0">
      <alignment horizontal="center"/>
    </xf>
    <xf numFmtId="253" fontId="5" fillId="0" borderId="0">
      <alignment horizontal="center"/>
    </xf>
    <xf numFmtId="0" fontId="238" fillId="0" borderId="0"/>
    <xf numFmtId="0" fontId="8" fillId="0" borderId="0"/>
    <xf numFmtId="0" fontId="19" fillId="0" borderId="0">
      <protection locked="0"/>
    </xf>
    <xf numFmtId="0" fontId="5" fillId="0" borderId="0">
      <alignment vertical="center"/>
    </xf>
    <xf numFmtId="0" fontId="43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202" fontId="16" fillId="0" borderId="0">
      <protection locked="0"/>
    </xf>
    <xf numFmtId="0" fontId="16" fillId="0" borderId="0">
      <protection locked="0"/>
    </xf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1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2" fontId="16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54" fillId="0" borderId="0" applyFont="0" applyFill="0" applyBorder="0" applyAlignment="0" applyProtection="0"/>
    <xf numFmtId="203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182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6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0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03" fontId="5" fillId="0" borderId="0">
      <protection locked="0"/>
    </xf>
  </cellStyleXfs>
  <cellXfs count="517">
    <xf numFmtId="0" fontId="0" fillId="0" borderId="0" xfId="0"/>
    <xf numFmtId="0" fontId="229" fillId="38" borderId="6" xfId="78" applyFont="1" applyFill="1" applyBorder="1" applyAlignment="1">
      <alignment horizontal="center" vertical="center" shrinkToFit="1"/>
    </xf>
    <xf numFmtId="0" fontId="27" fillId="0" borderId="6" xfId="0" applyFont="1" applyFill="1" applyBorder="1" applyAlignment="1">
      <alignment horizontal="center" vertical="center"/>
    </xf>
    <xf numFmtId="197" fontId="34" fillId="0" borderId="6" xfId="76" applyNumberFormat="1" applyFont="1" applyFill="1" applyBorder="1" applyAlignment="1">
      <alignment horizontal="center" vertical="center" shrinkToFit="1"/>
    </xf>
    <xf numFmtId="3" fontId="34" fillId="0" borderId="6" xfId="76" applyNumberFormat="1" applyFont="1" applyFill="1" applyBorder="1" applyAlignment="1">
      <alignment vertical="center"/>
    </xf>
    <xf numFmtId="0" fontId="34" fillId="0" borderId="6" xfId="77" applyNumberFormat="1" applyFont="1" applyFill="1" applyBorder="1" applyAlignment="1">
      <alignment vertical="center" shrinkToFit="1"/>
    </xf>
    <xf numFmtId="3" fontId="34" fillId="0" borderId="6" xfId="77" applyNumberFormat="1" applyFont="1" applyFill="1" applyBorder="1" applyAlignment="1">
      <alignment vertical="center"/>
    </xf>
    <xf numFmtId="197" fontId="34" fillId="0" borderId="6" xfId="76" applyNumberFormat="1" applyFont="1" applyFill="1" applyBorder="1" applyAlignment="1">
      <alignment horizontal="right" vertical="center" shrinkToFit="1"/>
    </xf>
    <xf numFmtId="0" fontId="34" fillId="0" borderId="0" xfId="76" applyFont="1" applyFill="1" applyAlignment="1">
      <alignment vertical="center"/>
    </xf>
    <xf numFmtId="0" fontId="34" fillId="0" borderId="0" xfId="76" applyFont="1" applyFill="1" applyBorder="1" applyAlignment="1">
      <alignment horizontal="left" vertical="center" wrapText="1"/>
    </xf>
    <xf numFmtId="0" fontId="34" fillId="0" borderId="0" xfId="76" applyFont="1" applyAlignment="1"/>
    <xf numFmtId="0" fontId="34" fillId="0" borderId="6" xfId="76" applyFont="1" applyFill="1" applyBorder="1" applyAlignment="1">
      <alignment vertical="center" shrinkToFit="1"/>
    </xf>
    <xf numFmtId="0" fontId="34" fillId="0" borderId="0" xfId="78" applyFont="1" applyFill="1" applyBorder="1" applyAlignment="1">
      <alignment horizontal="left" vertical="center" wrapText="1" shrinkToFit="1"/>
    </xf>
    <xf numFmtId="0" fontId="27" fillId="0" borderId="0" xfId="76" applyFont="1" applyAlignment="1"/>
    <xf numFmtId="0" fontId="34" fillId="0" borderId="0" xfId="76" applyFont="1" applyBorder="1" applyAlignment="1">
      <alignment horizontal="left"/>
    </xf>
    <xf numFmtId="0" fontId="34" fillId="0" borderId="0" xfId="76" applyFont="1" applyFill="1" applyAlignment="1"/>
    <xf numFmtId="0" fontId="27" fillId="0" borderId="0" xfId="76" applyFont="1" applyAlignment="1">
      <alignment horizontal="center" shrinkToFit="1"/>
    </xf>
    <xf numFmtId="41" fontId="13" fillId="0" borderId="0" xfId="20" applyFont="1" applyBorder="1" applyAlignment="1">
      <alignment horizontal="center" vertical="center"/>
    </xf>
    <xf numFmtId="208" fontId="27" fillId="0" borderId="43" xfId="12139" applyNumberFormat="1" applyFont="1" applyFill="1" applyBorder="1" applyAlignment="1">
      <alignment horizontal="right" vertical="center"/>
    </xf>
    <xf numFmtId="208" fontId="27" fillId="0" borderId="8" xfId="12139" applyNumberFormat="1" applyFont="1" applyFill="1" applyBorder="1" applyAlignment="1" applyProtection="1">
      <alignment vertical="center"/>
    </xf>
    <xf numFmtId="311" fontId="27" fillId="0" borderId="6" xfId="12139" applyNumberFormat="1" applyFont="1" applyFill="1" applyBorder="1" applyAlignment="1">
      <alignment horizontal="right" vertical="center"/>
    </xf>
    <xf numFmtId="41" fontId="13" fillId="0" borderId="0" xfId="20" applyFont="1" applyBorder="1" applyAlignment="1">
      <alignment vertical="center"/>
    </xf>
    <xf numFmtId="41" fontId="13" fillId="0" borderId="0" xfId="20" applyFont="1" applyBorder="1" applyAlignment="1">
      <alignment vertical="center" shrinkToFit="1"/>
    </xf>
    <xf numFmtId="249" fontId="206" fillId="0" borderId="0" xfId="20" applyNumberFormat="1" applyFont="1" applyBorder="1" applyAlignment="1">
      <alignment horizontal="center" vertical="center"/>
    </xf>
    <xf numFmtId="41" fontId="13" fillId="0" borderId="0" xfId="20" applyNumberFormat="1" applyFont="1" applyBorder="1" applyAlignment="1">
      <alignment vertical="center"/>
    </xf>
    <xf numFmtId="0" fontId="27" fillId="0" borderId="6" xfId="0" applyFont="1" applyFill="1" applyBorder="1" applyAlignment="1">
      <alignment vertical="center"/>
    </xf>
    <xf numFmtId="197" fontId="44" fillId="0" borderId="6" xfId="76" applyNumberFormat="1" applyFont="1" applyFill="1" applyBorder="1" applyAlignment="1">
      <alignment horizontal="right" vertical="center" shrinkToFit="1"/>
    </xf>
    <xf numFmtId="197" fontId="44" fillId="0" borderId="6" xfId="76" applyNumberFormat="1" applyFont="1" applyFill="1" applyBorder="1" applyAlignment="1">
      <alignment horizontal="center" vertical="center" shrinkToFit="1"/>
    </xf>
    <xf numFmtId="0" fontId="44" fillId="0" borderId="6" xfId="76" applyFont="1" applyFill="1" applyBorder="1" applyAlignment="1">
      <alignment horizontal="center" vertical="center"/>
    </xf>
    <xf numFmtId="0" fontId="44" fillId="0" borderId="6" xfId="77" applyNumberFormat="1" applyFont="1" applyFill="1" applyBorder="1" applyAlignment="1">
      <alignment vertical="center" shrinkToFit="1"/>
    </xf>
    <xf numFmtId="3" fontId="44" fillId="0" borderId="6" xfId="77" applyNumberFormat="1" applyFont="1" applyFill="1" applyBorder="1" applyAlignment="1">
      <alignment vertical="center"/>
    </xf>
    <xf numFmtId="3" fontId="44" fillId="0" borderId="6" xfId="76" applyNumberFormat="1" applyFont="1" applyFill="1" applyBorder="1" applyAlignment="1">
      <alignment vertical="center"/>
    </xf>
    <xf numFmtId="0" fontId="44" fillId="0" borderId="6" xfId="76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34" fillId="0" borderId="6" xfId="76" applyFont="1" applyFill="1" applyBorder="1" applyAlignment="1">
      <alignment horizontal="center" vertical="center"/>
    </xf>
    <xf numFmtId="0" fontId="39" fillId="0" borderId="6" xfId="78" applyFont="1" applyFill="1" applyBorder="1" applyAlignment="1">
      <alignment horizontal="center" vertical="center" shrinkToFit="1"/>
    </xf>
    <xf numFmtId="0" fontId="34" fillId="0" borderId="6" xfId="0" applyFont="1" applyFill="1" applyBorder="1" applyAlignment="1">
      <alignment horizontal="center" vertical="center"/>
    </xf>
    <xf numFmtId="0" fontId="41" fillId="0" borderId="0" xfId="0" applyFont="1" applyFill="1" applyAlignment="1">
      <alignment vertical="center"/>
    </xf>
    <xf numFmtId="0" fontId="42" fillId="0" borderId="6" xfId="0" applyFont="1" applyFill="1" applyBorder="1" applyAlignment="1" applyProtection="1">
      <alignment horizontal="left" vertical="center"/>
    </xf>
    <xf numFmtId="274" fontId="27" fillId="0" borderId="8" xfId="0" applyNumberFormat="1" applyFont="1" applyFill="1" applyBorder="1" applyAlignment="1" applyProtection="1">
      <alignment vertical="center"/>
    </xf>
    <xf numFmtId="274" fontId="42" fillId="0" borderId="8" xfId="0" applyNumberFormat="1" applyFont="1" applyFill="1" applyBorder="1" applyAlignment="1" applyProtection="1">
      <alignment vertical="center"/>
    </xf>
    <xf numFmtId="208" fontId="42" fillId="0" borderId="43" xfId="12139" applyNumberFormat="1" applyFont="1" applyFill="1" applyBorder="1" applyAlignment="1">
      <alignment vertical="center"/>
    </xf>
    <xf numFmtId="0" fontId="42" fillId="0" borderId="6" xfId="0" applyFont="1" applyFill="1" applyBorder="1" applyAlignment="1">
      <alignment vertical="center"/>
    </xf>
    <xf numFmtId="0" fontId="42" fillId="0" borderId="6" xfId="0" applyFont="1" applyFill="1" applyBorder="1" applyAlignment="1">
      <alignment horizontal="center" vertical="center"/>
    </xf>
    <xf numFmtId="208" fontId="42" fillId="0" borderId="43" xfId="12139" applyNumberFormat="1" applyFont="1" applyFill="1" applyBorder="1" applyAlignment="1">
      <alignment horizontal="right" vertical="center"/>
    </xf>
    <xf numFmtId="311" fontId="42" fillId="0" borderId="6" xfId="12139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vertical="center"/>
    </xf>
    <xf numFmtId="0" fontId="42" fillId="0" borderId="6" xfId="0" applyFont="1" applyFill="1" applyBorder="1" applyAlignment="1" applyProtection="1">
      <alignment horizontal="left" vertical="center" shrinkToFit="1"/>
    </xf>
    <xf numFmtId="0" fontId="42" fillId="0" borderId="7" xfId="0" applyFont="1" applyFill="1" applyBorder="1" applyAlignment="1">
      <alignment vertical="center"/>
    </xf>
    <xf numFmtId="0" fontId="204" fillId="0" borderId="0" xfId="0" applyFont="1"/>
    <xf numFmtId="0" fontId="212" fillId="0" borderId="0" xfId="0" applyFont="1" applyFill="1"/>
    <xf numFmtId="0" fontId="42" fillId="0" borderId="8" xfId="0" applyNumberFormat="1" applyFont="1" applyFill="1" applyBorder="1" applyAlignment="1">
      <alignment horizontal="center" vertical="center"/>
    </xf>
    <xf numFmtId="208" fontId="42" fillId="0" borderId="8" xfId="12139" applyNumberFormat="1" applyFont="1" applyFill="1" applyBorder="1" applyAlignment="1" applyProtection="1">
      <alignment vertical="center"/>
    </xf>
    <xf numFmtId="0" fontId="204" fillId="0" borderId="0" xfId="0" applyNumberFormat="1" applyFont="1" applyAlignment="1">
      <alignment horizontal="center"/>
    </xf>
    <xf numFmtId="0" fontId="204" fillId="0" borderId="0" xfId="0" applyFont="1" applyAlignment="1">
      <alignment horizontal="center"/>
    </xf>
    <xf numFmtId="0" fontId="213" fillId="0" borderId="0" xfId="13612" applyFont="1">
      <alignment vertical="center"/>
    </xf>
    <xf numFmtId="0" fontId="213" fillId="0" borderId="0" xfId="13612" applyNumberFormat="1" applyFont="1" applyAlignment="1">
      <alignment horizontal="right" vertical="center"/>
    </xf>
    <xf numFmtId="0" fontId="213" fillId="0" borderId="0" xfId="13612" applyNumberFormat="1" applyFont="1">
      <alignment vertical="center"/>
    </xf>
    <xf numFmtId="313" fontId="214" fillId="0" borderId="0" xfId="0" applyNumberFormat="1" applyFont="1" applyFill="1" applyAlignment="1">
      <alignment horizontal="centerContinuous" vertical="center"/>
    </xf>
    <xf numFmtId="0" fontId="214" fillId="0" borderId="0" xfId="0" applyFont="1" applyFill="1" applyAlignment="1">
      <alignment vertical="center"/>
    </xf>
    <xf numFmtId="0" fontId="214" fillId="0" borderId="0" xfId="0" applyFont="1" applyFill="1" applyAlignment="1">
      <alignment horizontal="left" vertical="center"/>
    </xf>
    <xf numFmtId="0" fontId="214" fillId="0" borderId="0" xfId="0" applyNumberFormat="1" applyFont="1" applyFill="1" applyAlignment="1">
      <alignment horizontal="right" vertical="center" shrinkToFit="1"/>
    </xf>
    <xf numFmtId="0" fontId="214" fillId="0" borderId="0" xfId="0" applyNumberFormat="1" applyFont="1" applyFill="1" applyAlignment="1">
      <alignment vertical="center" shrinkToFit="1"/>
    </xf>
    <xf numFmtId="0" fontId="214" fillId="0" borderId="0" xfId="0" applyNumberFormat="1" applyFont="1" applyFill="1" applyAlignment="1">
      <alignment vertical="center"/>
    </xf>
    <xf numFmtId="0" fontId="41" fillId="0" borderId="0" xfId="0" applyNumberFormat="1" applyFont="1" applyFill="1" applyAlignment="1">
      <alignment vertical="center"/>
    </xf>
    <xf numFmtId="313" fontId="41" fillId="0" borderId="0" xfId="0" applyNumberFormat="1" applyFont="1" applyFill="1" applyAlignment="1">
      <alignment vertical="center"/>
    </xf>
    <xf numFmtId="0" fontId="41" fillId="0" borderId="0" xfId="0" applyFont="1" applyFill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 shrinkToFit="1"/>
    </xf>
    <xf numFmtId="0" fontId="41" fillId="0" borderId="0" xfId="0" applyNumberFormat="1" applyFont="1" applyFill="1" applyAlignment="1">
      <alignment vertical="center" shrinkToFit="1"/>
    </xf>
    <xf numFmtId="0" fontId="41" fillId="0" borderId="0" xfId="0" applyFont="1" applyFill="1" applyAlignment="1">
      <alignment horizontal="center" vertical="center"/>
    </xf>
    <xf numFmtId="0" fontId="41" fillId="0" borderId="0" xfId="13612" applyFont="1" applyFill="1" applyAlignment="1">
      <alignment horizontal="center" vertical="center"/>
    </xf>
    <xf numFmtId="0" fontId="41" fillId="0" borderId="0" xfId="13612" applyFont="1" applyFill="1">
      <alignment vertical="center"/>
    </xf>
    <xf numFmtId="0" fontId="41" fillId="0" borderId="0" xfId="13612" applyNumberFormat="1" applyFont="1" applyFill="1" applyAlignment="1">
      <alignment horizontal="right" vertical="center" shrinkToFit="1"/>
    </xf>
    <xf numFmtId="0" fontId="41" fillId="0" borderId="0" xfId="0" applyFont="1" applyFill="1" applyAlignment="1">
      <alignment horizontal="left" vertical="center"/>
    </xf>
    <xf numFmtId="313" fontId="41" fillId="0" borderId="0" xfId="13612" applyNumberFormat="1" applyFont="1" applyFill="1">
      <alignment vertical="center"/>
    </xf>
    <xf numFmtId="0" fontId="214" fillId="0" borderId="0" xfId="77" applyNumberFormat="1" applyFont="1" applyFill="1" applyAlignment="1">
      <alignment horizontal="right" vertical="center" shrinkToFit="1"/>
    </xf>
    <xf numFmtId="0" fontId="41" fillId="0" borderId="0" xfId="77" applyNumberFormat="1" applyFont="1" applyFill="1" applyAlignment="1">
      <alignment vertical="center" shrinkToFit="1"/>
    </xf>
    <xf numFmtId="0" fontId="41" fillId="0" borderId="0" xfId="13612" applyNumberFormat="1" applyFont="1" applyFill="1" applyAlignment="1">
      <alignment vertical="center" shrinkToFit="1"/>
    </xf>
    <xf numFmtId="0" fontId="41" fillId="0" borderId="0" xfId="13612" applyNumberFormat="1" applyFont="1" applyFill="1">
      <alignment vertical="center"/>
    </xf>
    <xf numFmtId="313" fontId="41" fillId="0" borderId="0" xfId="77" applyNumberFormat="1" applyFont="1" applyFill="1" applyAlignment="1">
      <alignment horizontal="right" vertical="center"/>
    </xf>
    <xf numFmtId="0" fontId="41" fillId="0" borderId="0" xfId="77" applyNumberFormat="1" applyFont="1" applyFill="1" applyAlignment="1">
      <alignment horizontal="right" vertical="center"/>
    </xf>
    <xf numFmtId="0" fontId="41" fillId="0" borderId="0" xfId="77" applyNumberFormat="1" applyFont="1" applyFill="1">
      <alignment vertical="center"/>
    </xf>
    <xf numFmtId="0" fontId="41" fillId="0" borderId="0" xfId="77" quotePrefix="1" applyNumberFormat="1" applyFont="1" applyFill="1" applyAlignment="1">
      <alignment horizontal="center" vertical="center"/>
    </xf>
    <xf numFmtId="0" fontId="41" fillId="0" borderId="0" xfId="77" applyNumberFormat="1" applyFont="1" applyFill="1" applyAlignment="1">
      <alignment horizontal="left" vertical="center"/>
    </xf>
    <xf numFmtId="41" fontId="41" fillId="0" borderId="0" xfId="77" applyNumberFormat="1" applyFont="1" applyFill="1">
      <alignment vertical="center"/>
    </xf>
    <xf numFmtId="0" fontId="41" fillId="0" borderId="0" xfId="77" applyNumberFormat="1" applyFont="1" applyFill="1" applyAlignment="1">
      <alignment horizontal="center" vertical="center"/>
    </xf>
    <xf numFmtId="0" fontId="41" fillId="0" borderId="0" xfId="77" applyNumberFormat="1" applyFont="1" applyFill="1" applyAlignment="1">
      <alignment horizontal="centerContinuous" vertical="center"/>
    </xf>
    <xf numFmtId="0" fontId="41" fillId="0" borderId="0" xfId="77" applyNumberFormat="1" applyFont="1" applyFill="1" applyBorder="1">
      <alignment vertical="center"/>
    </xf>
    <xf numFmtId="0" fontId="215" fillId="0" borderId="0" xfId="77" applyNumberFormat="1" applyFont="1" applyFill="1">
      <alignment vertical="center"/>
    </xf>
    <xf numFmtId="313" fontId="42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right" vertical="center"/>
    </xf>
    <xf numFmtId="0" fontId="42" fillId="0" borderId="0" xfId="0" applyNumberFormat="1" applyFont="1" applyFill="1" applyAlignment="1">
      <alignment horizontal="right" vertical="center" shrinkToFit="1"/>
    </xf>
    <xf numFmtId="0" fontId="42" fillId="0" borderId="0" xfId="0" applyNumberFormat="1" applyFont="1" applyFill="1" applyAlignment="1">
      <alignment vertical="center" shrinkToFit="1"/>
    </xf>
    <xf numFmtId="0" fontId="42" fillId="0" borderId="0" xfId="0" applyNumberFormat="1" applyFont="1" applyFill="1" applyAlignment="1">
      <alignment vertical="center"/>
    </xf>
    <xf numFmtId="323" fontId="214" fillId="0" borderId="0" xfId="0" applyNumberFormat="1" applyFont="1" applyFill="1" applyAlignment="1">
      <alignment vertical="center" shrinkToFit="1"/>
    </xf>
    <xf numFmtId="178" fontId="214" fillId="0" borderId="0" xfId="0" applyNumberFormat="1" applyFont="1" applyFill="1" applyAlignment="1">
      <alignment vertical="center" shrinkToFit="1"/>
    </xf>
    <xf numFmtId="0" fontId="41" fillId="0" borderId="0" xfId="0" quotePrefix="1" applyFont="1" applyFill="1" applyAlignment="1">
      <alignment vertical="center"/>
    </xf>
    <xf numFmtId="49" fontId="41" fillId="0" borderId="0" xfId="77" applyNumberFormat="1" applyFont="1" applyFill="1">
      <alignment vertical="center"/>
    </xf>
    <xf numFmtId="0" fontId="41" fillId="0" borderId="0" xfId="77" applyNumberFormat="1" applyFont="1" applyFill="1" applyAlignment="1">
      <alignment horizontal="right" vertical="center" shrinkToFit="1"/>
    </xf>
    <xf numFmtId="41" fontId="41" fillId="0" borderId="0" xfId="77" applyFont="1" applyFill="1" applyBorder="1">
      <alignment vertical="center"/>
    </xf>
    <xf numFmtId="313" fontId="41" fillId="0" borderId="0" xfId="77" applyNumberFormat="1" applyFont="1" applyFill="1" applyBorder="1" applyAlignment="1">
      <alignment horizontal="right" vertical="center"/>
    </xf>
    <xf numFmtId="0" fontId="41" fillId="0" borderId="0" xfId="77" applyNumberFormat="1" applyFont="1" applyFill="1" applyBorder="1" applyAlignment="1">
      <alignment horizontal="right" vertical="center"/>
    </xf>
    <xf numFmtId="0" fontId="41" fillId="0" borderId="0" xfId="77" quotePrefix="1" applyNumberFormat="1" applyFont="1" applyFill="1" applyBorder="1">
      <alignment vertical="center"/>
    </xf>
    <xf numFmtId="41" fontId="41" fillId="0" borderId="0" xfId="77" applyNumberFormat="1" applyFont="1" applyFill="1" applyBorder="1">
      <alignment vertical="center"/>
    </xf>
    <xf numFmtId="0" fontId="214" fillId="0" borderId="0" xfId="77" applyNumberFormat="1" applyFont="1" applyFill="1" applyBorder="1" applyAlignment="1">
      <alignment horizontal="right" vertical="center" shrinkToFit="1"/>
    </xf>
    <xf numFmtId="0" fontId="41" fillId="0" borderId="0" xfId="77" applyNumberFormat="1" applyFont="1" applyFill="1" applyBorder="1" applyAlignment="1">
      <alignment vertical="center" shrinkToFit="1"/>
    </xf>
    <xf numFmtId="0" fontId="215" fillId="0" borderId="0" xfId="77" applyNumberFormat="1" applyFont="1" applyFill="1" applyBorder="1">
      <alignment vertical="center"/>
    </xf>
    <xf numFmtId="41" fontId="41" fillId="0" borderId="0" xfId="77" applyNumberFormat="1" applyFont="1" applyFill="1" applyBorder="1" applyAlignment="1">
      <alignment horizontal="left" vertical="center"/>
    </xf>
    <xf numFmtId="182" fontId="41" fillId="0" borderId="0" xfId="77" applyNumberFormat="1" applyFont="1" applyFill="1" applyBorder="1" applyAlignment="1">
      <alignment horizontal="center" vertical="center"/>
    </xf>
    <xf numFmtId="0" fontId="41" fillId="0" borderId="0" xfId="77" applyNumberFormat="1" applyFont="1" applyFill="1" applyBorder="1" applyAlignment="1">
      <alignment horizontal="right" vertical="center" shrinkToFit="1"/>
    </xf>
    <xf numFmtId="0" fontId="41" fillId="0" borderId="0" xfId="13612" applyFont="1" applyFill="1" applyAlignment="1">
      <alignment vertical="center"/>
    </xf>
    <xf numFmtId="323" fontId="214" fillId="0" borderId="0" xfId="77" applyNumberFormat="1" applyFont="1" applyFill="1" applyAlignment="1">
      <alignment horizontal="right" vertical="center" shrinkToFit="1"/>
    </xf>
    <xf numFmtId="326" fontId="41" fillId="0" borderId="0" xfId="77" applyNumberFormat="1" applyFont="1" applyFill="1" applyAlignment="1">
      <alignment vertical="center" shrinkToFit="1"/>
    </xf>
    <xf numFmtId="0" fontId="39" fillId="0" borderId="0" xfId="76" applyFont="1" applyFill="1" applyAlignment="1">
      <alignment vertical="center"/>
    </xf>
    <xf numFmtId="0" fontId="39" fillId="0" borderId="0" xfId="76" applyFont="1" applyBorder="1" applyAlignment="1">
      <alignment horizontal="left" vertical="center"/>
    </xf>
    <xf numFmtId="0" fontId="39" fillId="0" borderId="0" xfId="76" applyFont="1" applyAlignment="1"/>
    <xf numFmtId="0" fontId="39" fillId="0" borderId="0" xfId="76" applyFont="1" applyFill="1" applyAlignment="1">
      <alignment horizontal="center" vertical="center"/>
    </xf>
    <xf numFmtId="197" fontId="39" fillId="0" borderId="6" xfId="76" applyNumberFormat="1" applyFont="1" applyFill="1" applyBorder="1" applyAlignment="1">
      <alignment horizontal="center" vertical="center"/>
    </xf>
    <xf numFmtId="0" fontId="39" fillId="0" borderId="6" xfId="76" applyFont="1" applyFill="1" applyBorder="1" applyAlignment="1">
      <alignment horizontal="center" vertical="center"/>
    </xf>
    <xf numFmtId="0" fontId="212" fillId="0" borderId="6" xfId="76" applyFont="1" applyFill="1" applyBorder="1" applyAlignment="1">
      <alignment horizontal="center" vertical="center"/>
    </xf>
    <xf numFmtId="0" fontId="212" fillId="0" borderId="6" xfId="76" applyFont="1" applyFill="1" applyBorder="1" applyAlignment="1">
      <alignment vertical="center" shrinkToFit="1"/>
    </xf>
    <xf numFmtId="3" fontId="212" fillId="0" borderId="6" xfId="77" applyNumberFormat="1" applyFont="1" applyFill="1" applyBorder="1" applyAlignment="1">
      <alignment vertical="center"/>
    </xf>
    <xf numFmtId="3" fontId="212" fillId="0" borderId="6" xfId="76" applyNumberFormat="1" applyFont="1" applyFill="1" applyBorder="1" applyAlignment="1">
      <alignment vertical="center"/>
    </xf>
    <xf numFmtId="197" fontId="212" fillId="0" borderId="6" xfId="76" applyNumberFormat="1" applyFont="1" applyFill="1" applyBorder="1" applyAlignment="1">
      <alignment horizontal="right" vertical="center" shrinkToFit="1"/>
    </xf>
    <xf numFmtId="197" fontId="212" fillId="0" borderId="6" xfId="76" applyNumberFormat="1" applyFont="1" applyFill="1" applyBorder="1" applyAlignment="1">
      <alignment horizontal="center" vertical="center" shrinkToFit="1"/>
    </xf>
    <xf numFmtId="0" fontId="212" fillId="0" borderId="0" xfId="76" applyFont="1" applyFill="1" applyAlignment="1">
      <alignment vertical="center"/>
    </xf>
    <xf numFmtId="0" fontId="212" fillId="0" borderId="0" xfId="78" applyFont="1" applyFill="1" applyBorder="1" applyAlignment="1">
      <alignment horizontal="left" vertical="center" wrapText="1" shrinkToFit="1"/>
    </xf>
    <xf numFmtId="0" fontId="212" fillId="0" borderId="0" xfId="76" applyFont="1" applyAlignment="1"/>
    <xf numFmtId="0" fontId="212" fillId="0" borderId="6" xfId="78" applyFont="1" applyFill="1" applyBorder="1" applyAlignment="1">
      <alignment horizontal="center" vertical="center" shrinkToFit="1"/>
    </xf>
    <xf numFmtId="0" fontId="39" fillId="0" borderId="6" xfId="76" applyFont="1" applyFill="1" applyBorder="1" applyAlignment="1">
      <alignment vertical="center" shrinkToFit="1"/>
    </xf>
    <xf numFmtId="3" fontId="39" fillId="0" borderId="6" xfId="77" applyNumberFormat="1" applyFont="1" applyFill="1" applyBorder="1" applyAlignment="1">
      <alignment vertical="center"/>
    </xf>
    <xf numFmtId="3" fontId="39" fillId="0" borderId="6" xfId="76" applyNumberFormat="1" applyFont="1" applyFill="1" applyBorder="1" applyAlignment="1">
      <alignment vertical="center"/>
    </xf>
    <xf numFmtId="3" fontId="215" fillId="0" borderId="6" xfId="76" applyNumberFormat="1" applyFont="1" applyFill="1" applyBorder="1" applyAlignment="1">
      <alignment vertical="center"/>
    </xf>
    <xf numFmtId="3" fontId="215" fillId="0" borderId="6" xfId="77" applyNumberFormat="1" applyFont="1" applyFill="1" applyBorder="1" applyAlignment="1">
      <alignment vertical="center"/>
    </xf>
    <xf numFmtId="197" fontId="215" fillId="0" borderId="6" xfId="76" applyNumberFormat="1" applyFont="1" applyFill="1" applyBorder="1" applyAlignment="1">
      <alignment horizontal="right" vertical="center" shrinkToFit="1"/>
    </xf>
    <xf numFmtId="197" fontId="13" fillId="0" borderId="6" xfId="76" applyNumberFormat="1" applyFont="1" applyFill="1" applyBorder="1" applyAlignment="1">
      <alignment horizontal="center" vertical="center" shrinkToFit="1"/>
    </xf>
    <xf numFmtId="0" fontId="39" fillId="0" borderId="0" xfId="78" applyFont="1" applyFill="1" applyBorder="1" applyAlignment="1">
      <alignment horizontal="left" vertical="center" wrapText="1" shrinkToFit="1"/>
    </xf>
    <xf numFmtId="197" fontId="39" fillId="0" borderId="6" xfId="76" applyNumberFormat="1" applyFont="1" applyFill="1" applyBorder="1" applyAlignment="1">
      <alignment horizontal="right" vertical="center" shrinkToFit="1"/>
    </xf>
    <xf numFmtId="0" fontId="39" fillId="0" borderId="6" xfId="77" applyNumberFormat="1" applyFont="1" applyFill="1" applyBorder="1" applyAlignment="1">
      <alignment vertical="center" shrinkToFit="1"/>
    </xf>
    <xf numFmtId="0" fontId="39" fillId="0" borderId="0" xfId="76" applyFont="1" applyFill="1" applyBorder="1" applyAlignment="1">
      <alignment horizontal="left" vertical="center" wrapText="1"/>
    </xf>
    <xf numFmtId="0" fontId="41" fillId="0" borderId="0" xfId="76" applyFont="1" applyAlignment="1"/>
    <xf numFmtId="0" fontId="39" fillId="0" borderId="0" xfId="76" applyFont="1" applyBorder="1" applyAlignment="1">
      <alignment horizontal="left"/>
    </xf>
    <xf numFmtId="0" fontId="212" fillId="0" borderId="6" xfId="77" applyNumberFormat="1" applyFont="1" applyFill="1" applyBorder="1" applyAlignment="1">
      <alignment vertical="center" shrinkToFit="1"/>
    </xf>
    <xf numFmtId="0" fontId="216" fillId="0" borderId="0" xfId="76" applyFont="1" applyFill="1" applyAlignment="1">
      <alignment vertical="center"/>
    </xf>
    <xf numFmtId="0" fontId="217" fillId="0" borderId="0" xfId="76" applyFont="1" applyFill="1" applyBorder="1" applyAlignment="1">
      <alignment horizontal="left" vertical="center" wrapText="1"/>
    </xf>
    <xf numFmtId="0" fontId="42" fillId="0" borderId="0" xfId="76" applyFont="1" applyAlignment="1"/>
    <xf numFmtId="0" fontId="212" fillId="0" borderId="0" xfId="76" applyFont="1" applyFill="1" applyBorder="1" applyAlignment="1">
      <alignment horizontal="left" vertical="center" wrapText="1"/>
    </xf>
    <xf numFmtId="0" fontId="39" fillId="0" borderId="6" xfId="76" applyFont="1" applyBorder="1" applyAlignment="1">
      <alignment vertical="center" shrinkToFit="1"/>
    </xf>
    <xf numFmtId="0" fontId="39" fillId="0" borderId="6" xfId="76" applyFont="1" applyBorder="1" applyAlignment="1">
      <alignment horizontal="center" vertical="center"/>
    </xf>
    <xf numFmtId="0" fontId="39" fillId="0" borderId="6" xfId="76" applyFont="1" applyBorder="1" applyAlignment="1">
      <alignment vertical="center"/>
    </xf>
    <xf numFmtId="0" fontId="39" fillId="0" borderId="0" xfId="76" applyFont="1" applyFill="1" applyAlignment="1"/>
    <xf numFmtId="193" fontId="212" fillId="0" borderId="6" xfId="77" applyNumberFormat="1" applyFont="1" applyFill="1" applyBorder="1" applyAlignment="1">
      <alignment vertical="center"/>
    </xf>
    <xf numFmtId="198" fontId="212" fillId="0" borderId="6" xfId="76" applyNumberFormat="1" applyFont="1" applyFill="1" applyBorder="1" applyAlignment="1">
      <alignment horizontal="right" vertical="center" shrinkToFit="1"/>
    </xf>
    <xf numFmtId="10" fontId="212" fillId="0" borderId="0" xfId="76" applyNumberFormat="1" applyFont="1" applyFill="1" applyBorder="1" applyAlignment="1">
      <alignment horizontal="left" vertical="center" wrapText="1"/>
    </xf>
    <xf numFmtId="10" fontId="39" fillId="0" borderId="0" xfId="76" applyNumberFormat="1" applyFont="1" applyFill="1" applyBorder="1" applyAlignment="1">
      <alignment horizontal="left" vertical="center" wrapText="1"/>
    </xf>
    <xf numFmtId="0" fontId="39" fillId="0" borderId="6" xfId="79" applyFont="1" applyFill="1" applyBorder="1" applyAlignment="1">
      <alignment horizontal="center" vertical="center"/>
    </xf>
    <xf numFmtId="0" fontId="39" fillId="0" borderId="0" xfId="79" applyFont="1" applyFill="1" applyBorder="1" applyAlignment="1">
      <alignment horizontal="left" vertical="center" wrapText="1"/>
    </xf>
    <xf numFmtId="0" fontId="39" fillId="0" borderId="0" xfId="76" applyFont="1" applyFill="1" applyBorder="1" applyAlignment="1">
      <alignment vertical="center"/>
    </xf>
    <xf numFmtId="10" fontId="39" fillId="0" borderId="6" xfId="76" applyNumberFormat="1" applyFont="1" applyFill="1" applyBorder="1" applyAlignment="1">
      <alignment horizontal="center" vertical="center"/>
    </xf>
    <xf numFmtId="193" fontId="39" fillId="0" borderId="6" xfId="77" applyNumberFormat="1" applyFont="1" applyFill="1" applyBorder="1" applyAlignment="1">
      <alignment vertical="center"/>
    </xf>
    <xf numFmtId="193" fontId="39" fillId="0" borderId="6" xfId="76" applyNumberFormat="1" applyFont="1" applyFill="1" applyBorder="1" applyAlignment="1">
      <alignment vertical="center"/>
    </xf>
    <xf numFmtId="9" fontId="39" fillId="0" borderId="6" xfId="76" applyNumberFormat="1" applyFont="1" applyFill="1" applyBorder="1" applyAlignment="1">
      <alignment horizontal="center" vertical="center"/>
    </xf>
    <xf numFmtId="9" fontId="39" fillId="0" borderId="0" xfId="76" applyNumberFormat="1" applyFont="1" applyFill="1" applyBorder="1" applyAlignment="1">
      <alignment horizontal="left" vertical="center" wrapText="1"/>
    </xf>
    <xf numFmtId="197" fontId="39" fillId="0" borderId="6" xfId="76" applyNumberFormat="1" applyFont="1" applyFill="1" applyBorder="1" applyAlignment="1">
      <alignment horizontal="center" vertical="center" shrinkToFit="1"/>
    </xf>
    <xf numFmtId="4" fontId="39" fillId="0" borderId="6" xfId="77" applyNumberFormat="1" applyFont="1" applyFill="1" applyBorder="1" applyAlignment="1">
      <alignment vertical="center"/>
    </xf>
    <xf numFmtId="0" fontId="39" fillId="0" borderId="6" xfId="76" applyFont="1" applyFill="1" applyBorder="1" applyAlignment="1">
      <alignment horizontal="center" vertical="center" shrinkToFit="1"/>
    </xf>
    <xf numFmtId="0" fontId="212" fillId="0" borderId="6" xfId="76" applyFont="1" applyBorder="1" applyAlignment="1">
      <alignment vertical="center" shrinkToFit="1"/>
    </xf>
    <xf numFmtId="0" fontId="212" fillId="0" borderId="6" xfId="76" applyFont="1" applyBorder="1" applyAlignment="1">
      <alignment vertical="center"/>
    </xf>
    <xf numFmtId="0" fontId="212" fillId="0" borderId="0" xfId="76" applyFont="1" applyBorder="1" applyAlignment="1">
      <alignment horizontal="left" vertical="center"/>
    </xf>
    <xf numFmtId="0" fontId="212" fillId="0" borderId="0" xfId="76" applyFont="1" applyFill="1" applyAlignment="1"/>
    <xf numFmtId="41" fontId="218" fillId="0" borderId="6" xfId="12137" applyNumberFormat="1" applyFont="1" applyFill="1" applyBorder="1" applyAlignment="1" applyProtection="1">
      <alignment vertical="center"/>
    </xf>
    <xf numFmtId="41" fontId="218" fillId="0" borderId="6" xfId="12137" applyNumberFormat="1" applyFont="1" applyFill="1" applyBorder="1" applyAlignment="1" applyProtection="1">
      <alignment horizontal="center" vertical="center"/>
    </xf>
    <xf numFmtId="41" fontId="44" fillId="0" borderId="6" xfId="12137" applyNumberFormat="1" applyFont="1" applyFill="1" applyBorder="1" applyAlignment="1" applyProtection="1">
      <alignment horizontal="center" vertical="center"/>
    </xf>
    <xf numFmtId="41" fontId="44" fillId="0" borderId="6" xfId="12137" applyNumberFormat="1" applyFont="1" applyFill="1" applyBorder="1" applyAlignment="1" applyProtection="1">
      <alignment vertical="center"/>
    </xf>
    <xf numFmtId="0" fontId="37" fillId="0" borderId="6" xfId="76" applyFont="1" applyBorder="1" applyAlignment="1">
      <alignment vertical="center" shrinkToFit="1"/>
    </xf>
    <xf numFmtId="0" fontId="44" fillId="0" borderId="6" xfId="76" applyFont="1" applyBorder="1" applyAlignment="1">
      <alignment horizontal="center" vertical="center"/>
    </xf>
    <xf numFmtId="0" fontId="37" fillId="0" borderId="6" xfId="76" applyFont="1" applyBorder="1" applyAlignment="1">
      <alignment horizontal="center" vertical="center"/>
    </xf>
    <xf numFmtId="0" fontId="37" fillId="0" borderId="6" xfId="76" applyFont="1" applyBorder="1" applyAlignment="1">
      <alignment vertical="center"/>
    </xf>
    <xf numFmtId="0" fontId="41" fillId="0" borderId="0" xfId="76" applyFont="1" applyAlignment="1">
      <alignment vertical="center"/>
    </xf>
    <xf numFmtId="0" fontId="41" fillId="0" borderId="0" xfId="76" applyFont="1" applyAlignment="1">
      <alignment shrinkToFit="1"/>
    </xf>
    <xf numFmtId="0" fontId="41" fillId="0" borderId="0" xfId="76" applyFont="1" applyAlignment="1">
      <alignment horizontal="center"/>
    </xf>
    <xf numFmtId="0" fontId="34" fillId="0" borderId="6" xfId="0" applyFont="1" applyFill="1" applyBorder="1" applyAlignment="1">
      <alignment vertical="center" shrinkToFit="1"/>
    </xf>
    <xf numFmtId="0" fontId="34" fillId="0" borderId="0" xfId="0" applyFont="1" applyAlignment="1">
      <alignment vertical="center"/>
    </xf>
    <xf numFmtId="0" fontId="34" fillId="0" borderId="0" xfId="0" applyFont="1" applyFill="1" applyAlignment="1">
      <alignment vertical="center"/>
    </xf>
    <xf numFmtId="0" fontId="41" fillId="0" borderId="6" xfId="0" quotePrefix="1" applyFont="1" applyFill="1" applyBorder="1" applyAlignment="1" applyProtection="1">
      <alignment horizontal="centerContinuous" vertical="center"/>
    </xf>
    <xf numFmtId="0" fontId="41" fillId="0" borderId="6" xfId="0" applyFont="1" applyFill="1" applyBorder="1" applyAlignment="1">
      <alignment horizontal="centerContinuous" vertical="center"/>
    </xf>
    <xf numFmtId="0" fontId="41" fillId="0" borderId="43" xfId="0" quotePrefix="1" applyFont="1" applyFill="1" applyBorder="1" applyAlignment="1" applyProtection="1">
      <alignment horizontal="center" vertical="center"/>
    </xf>
    <xf numFmtId="0" fontId="41" fillId="0" borderId="44" xfId="0" applyFont="1" applyFill="1" applyBorder="1" applyAlignment="1" applyProtection="1">
      <alignment horizontal="center" vertical="center"/>
    </xf>
    <xf numFmtId="274" fontId="34" fillId="0" borderId="8" xfId="0" applyNumberFormat="1" applyFont="1" applyFill="1" applyBorder="1" applyAlignment="1" applyProtection="1">
      <alignment vertical="center"/>
    </xf>
    <xf numFmtId="0" fontId="34" fillId="0" borderId="6" xfId="0" quotePrefix="1" applyFont="1" applyFill="1" applyBorder="1" applyAlignment="1" applyProtection="1">
      <alignment horizontal="centerContinuous" vertical="center"/>
    </xf>
    <xf numFmtId="0" fontId="34" fillId="0" borderId="6" xfId="0" applyFont="1" applyFill="1" applyBorder="1" applyAlignment="1">
      <alignment horizontal="centerContinuous" vertical="center"/>
    </xf>
    <xf numFmtId="0" fontId="34" fillId="0" borderId="43" xfId="0" quotePrefix="1" applyFont="1" applyFill="1" applyBorder="1" applyAlignment="1" applyProtection="1">
      <alignment horizontal="center" vertical="center"/>
    </xf>
    <xf numFmtId="0" fontId="34" fillId="0" borderId="44" xfId="0" applyFont="1" applyFill="1" applyBorder="1" applyAlignment="1" applyProtection="1">
      <alignment horizontal="center" vertical="center"/>
    </xf>
    <xf numFmtId="0" fontId="34" fillId="0" borderId="6" xfId="0" applyFont="1" applyFill="1" applyBorder="1" applyAlignment="1" applyProtection="1">
      <alignment horizontal="left" vertical="center"/>
    </xf>
    <xf numFmtId="49" fontId="34" fillId="0" borderId="7" xfId="0" applyNumberFormat="1" applyFont="1" applyFill="1" applyBorder="1" applyAlignment="1" applyProtection="1">
      <alignment horizontal="center" vertical="center"/>
    </xf>
    <xf numFmtId="312" fontId="34" fillId="0" borderId="13" xfId="0" applyNumberFormat="1" applyFont="1" applyFill="1" applyBorder="1" applyAlignment="1" applyProtection="1">
      <alignment horizontal="center" vertical="center"/>
    </xf>
    <xf numFmtId="311" fontId="34" fillId="0" borderId="6" xfId="12139" applyNumberFormat="1" applyFont="1" applyFill="1" applyBorder="1" applyAlignment="1">
      <alignment horizontal="right" vertical="center"/>
    </xf>
    <xf numFmtId="0" fontId="34" fillId="0" borderId="6" xfId="0" applyFont="1" applyFill="1" applyBorder="1" applyAlignment="1" applyProtection="1">
      <alignment horizontal="left" vertical="center" shrinkToFit="1"/>
    </xf>
    <xf numFmtId="0" fontId="34" fillId="0" borderId="6" xfId="0" applyFont="1" applyFill="1" applyBorder="1" applyAlignment="1">
      <alignment vertical="center"/>
    </xf>
    <xf numFmtId="208" fontId="34" fillId="0" borderId="43" xfId="12139" applyNumberFormat="1" applyFont="1" applyFill="1" applyBorder="1" applyAlignment="1">
      <alignment horizontal="right" vertical="center"/>
    </xf>
    <xf numFmtId="208" fontId="34" fillId="0" borderId="8" xfId="12139" applyNumberFormat="1" applyFont="1" applyFill="1" applyBorder="1" applyAlignment="1" applyProtection="1">
      <alignment vertical="center"/>
    </xf>
    <xf numFmtId="208" fontId="34" fillId="0" borderId="43" xfId="12139" applyNumberFormat="1" applyFont="1" applyFill="1" applyBorder="1" applyAlignment="1">
      <alignment vertical="center"/>
    </xf>
    <xf numFmtId="49" fontId="34" fillId="0" borderId="7" xfId="0" applyNumberFormat="1" applyFont="1" applyFill="1" applyBorder="1" applyAlignment="1">
      <alignment vertical="center"/>
    </xf>
    <xf numFmtId="312" fontId="34" fillId="0" borderId="13" xfId="0" applyNumberFormat="1" applyFont="1" applyFill="1" applyBorder="1" applyAlignment="1">
      <alignment horizontal="center" vertical="center"/>
    </xf>
    <xf numFmtId="0" fontId="34" fillId="0" borderId="43" xfId="0" applyFont="1" applyFill="1" applyBorder="1" applyAlignment="1">
      <alignment vertical="center"/>
    </xf>
    <xf numFmtId="0" fontId="34" fillId="0" borderId="7" xfId="0" applyFont="1" applyFill="1" applyBorder="1" applyAlignment="1">
      <alignment vertical="center"/>
    </xf>
    <xf numFmtId="312" fontId="34" fillId="0" borderId="0" xfId="0" applyNumberFormat="1" applyFont="1" applyFill="1" applyAlignment="1">
      <alignment horizontal="center" vertical="center"/>
    </xf>
    <xf numFmtId="311" fontId="34" fillId="0" borderId="0" xfId="0" applyNumberFormat="1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7" fillId="0" borderId="0" xfId="0" applyFont="1" applyFill="1" applyAlignment="1">
      <alignment horizontal="right" vertical="center"/>
    </xf>
    <xf numFmtId="0" fontId="27" fillId="0" borderId="0" xfId="77" applyNumberFormat="1" applyFont="1" applyFill="1">
      <alignment vertical="center"/>
    </xf>
    <xf numFmtId="41" fontId="27" fillId="0" borderId="0" xfId="77" applyNumberFormat="1" applyFont="1" applyFill="1">
      <alignment vertical="center"/>
    </xf>
    <xf numFmtId="0" fontId="27" fillId="0" borderId="0" xfId="77" quotePrefix="1" applyNumberFormat="1" applyFont="1" applyFill="1" applyAlignment="1">
      <alignment horizontal="center" vertical="center"/>
    </xf>
    <xf numFmtId="0" fontId="27" fillId="0" borderId="0" xfId="77" applyNumberFormat="1" applyFont="1" applyFill="1" applyAlignment="1">
      <alignment horizontal="left" vertical="center"/>
    </xf>
    <xf numFmtId="0" fontId="27" fillId="0" borderId="0" xfId="77" applyNumberFormat="1" applyFont="1" applyFill="1" applyAlignment="1">
      <alignment horizontal="center" vertical="center"/>
    </xf>
    <xf numFmtId="0" fontId="27" fillId="0" borderId="0" xfId="77" applyNumberFormat="1" applyFont="1" applyFill="1" applyAlignment="1">
      <alignment horizontal="centerContinuous" vertical="center"/>
    </xf>
    <xf numFmtId="0" fontId="34" fillId="0" borderId="6" xfId="13668" applyFont="1" applyFill="1" applyBorder="1" applyAlignment="1">
      <alignment horizontal="center" vertical="center"/>
    </xf>
    <xf numFmtId="314" fontId="34" fillId="0" borderId="6" xfId="13668" applyNumberFormat="1" applyFont="1" applyFill="1" applyBorder="1" applyAlignment="1">
      <alignment horizontal="center" vertical="center"/>
    </xf>
    <xf numFmtId="0" fontId="34" fillId="0" borderId="0" xfId="13668" applyFont="1" applyFill="1" applyBorder="1" applyAlignment="1">
      <alignment horizontal="center" vertical="center"/>
    </xf>
    <xf numFmtId="313" fontId="34" fillId="0" borderId="6" xfId="77" applyNumberFormat="1" applyFont="1" applyFill="1" applyBorder="1" applyAlignment="1">
      <alignment horizontal="center" vertical="center"/>
    </xf>
    <xf numFmtId="199" fontId="34" fillId="0" borderId="6" xfId="0" applyNumberFormat="1" applyFont="1" applyBorder="1" applyAlignment="1">
      <alignment horizontal="center" vertical="center"/>
    </xf>
    <xf numFmtId="314" fontId="34" fillId="0" borderId="8" xfId="13668" applyNumberFormat="1" applyFont="1" applyFill="1" applyBorder="1" applyAlignment="1">
      <alignment horizontal="left" vertical="center" shrinkToFit="1"/>
    </xf>
    <xf numFmtId="0" fontId="34" fillId="0" borderId="0" xfId="13668" applyFont="1" applyFill="1" applyBorder="1" applyAlignment="1">
      <alignment vertical="center"/>
    </xf>
    <xf numFmtId="41" fontId="34" fillId="0" borderId="6" xfId="77" applyFont="1" applyFill="1" applyBorder="1" applyAlignment="1">
      <alignment horizontal="center" vertical="center"/>
    </xf>
    <xf numFmtId="314" fontId="34" fillId="0" borderId="6" xfId="13621" applyNumberFormat="1" applyFont="1" applyBorder="1" applyAlignment="1">
      <alignment horizontal="right" vertical="center"/>
    </xf>
    <xf numFmtId="314" fontId="34" fillId="0" borderId="7" xfId="13621" applyNumberFormat="1" applyFont="1" applyBorder="1" applyAlignment="1">
      <alignment horizontal="right" vertical="center"/>
    </xf>
    <xf numFmtId="0" fontId="210" fillId="0" borderId="6" xfId="16875" applyFont="1" applyFill="1" applyBorder="1" applyAlignment="1">
      <alignment horizontal="left" vertical="center" shrinkToFit="1"/>
    </xf>
    <xf numFmtId="0" fontId="34" fillId="0" borderId="6" xfId="16875" applyFont="1" applyFill="1" applyBorder="1" applyAlignment="1">
      <alignment horizontal="center" vertical="center" shrinkToFit="1"/>
    </xf>
    <xf numFmtId="3" fontId="34" fillId="0" borderId="6" xfId="0" applyNumberFormat="1" applyFont="1" applyBorder="1" applyAlignment="1" applyProtection="1">
      <alignment horizontal="center" vertical="center"/>
      <protection locked="0"/>
    </xf>
    <xf numFmtId="208" fontId="34" fillId="0" borderId="6" xfId="20" applyNumberFormat="1" applyFont="1" applyBorder="1" applyAlignment="1">
      <alignment horizontal="right" vertical="center"/>
    </xf>
    <xf numFmtId="4" fontId="229" fillId="38" borderId="6" xfId="78" applyNumberFormat="1" applyFont="1" applyFill="1" applyBorder="1" applyAlignment="1">
      <alignment horizontal="centerContinuous" vertical="center" shrinkToFit="1"/>
    </xf>
    <xf numFmtId="0" fontId="229" fillId="38" borderId="6" xfId="78" applyFont="1" applyFill="1" applyBorder="1" applyAlignment="1">
      <alignment horizontal="centerContinuous" vertical="center" shrinkToFit="1"/>
    </xf>
    <xf numFmtId="41" fontId="88" fillId="0" borderId="0" xfId="20" applyFont="1" applyBorder="1" applyAlignment="1">
      <alignment vertical="center"/>
    </xf>
    <xf numFmtId="0" fontId="229" fillId="0" borderId="6" xfId="78" applyFont="1" applyFill="1" applyBorder="1" applyAlignment="1">
      <alignment horizontal="center" vertical="center" shrinkToFit="1"/>
    </xf>
    <xf numFmtId="249" fontId="229" fillId="0" borderId="6" xfId="78" applyNumberFormat="1" applyFont="1" applyFill="1" applyBorder="1" applyAlignment="1">
      <alignment horizontal="center" vertical="center" shrinkToFit="1"/>
    </xf>
    <xf numFmtId="41" fontId="229" fillId="0" borderId="6" xfId="20" applyFont="1" applyFill="1" applyBorder="1" applyAlignment="1">
      <alignment vertical="center"/>
    </xf>
    <xf numFmtId="41" fontId="88" fillId="0" borderId="6" xfId="20" applyNumberFormat="1" applyFont="1" applyBorder="1" applyAlignment="1">
      <alignment vertical="center"/>
    </xf>
    <xf numFmtId="41" fontId="88" fillId="0" borderId="6" xfId="20" applyNumberFormat="1" applyFont="1" applyBorder="1" applyAlignment="1">
      <alignment horizontal="center" vertical="center"/>
    </xf>
    <xf numFmtId="41" fontId="88" fillId="0" borderId="6" xfId="20" applyFont="1" applyBorder="1" applyAlignment="1">
      <alignment horizontal="center" vertical="center"/>
    </xf>
    <xf numFmtId="249" fontId="88" fillId="0" borderId="6" xfId="20" applyNumberFormat="1" applyFont="1" applyBorder="1" applyAlignment="1">
      <alignment horizontal="center" vertical="center"/>
    </xf>
    <xf numFmtId="41" fontId="88" fillId="0" borderId="6" xfId="20" applyFont="1" applyBorder="1" applyAlignment="1">
      <alignment vertical="center"/>
    </xf>
    <xf numFmtId="41" fontId="88" fillId="0" borderId="6" xfId="20" applyFont="1" applyBorder="1" applyAlignment="1">
      <alignment vertical="center" shrinkToFit="1"/>
    </xf>
    <xf numFmtId="41" fontId="88" fillId="0" borderId="6" xfId="12139" applyNumberFormat="1" applyFont="1" applyBorder="1" applyAlignment="1">
      <alignment vertical="center"/>
    </xf>
    <xf numFmtId="41" fontId="88" fillId="0" borderId="6" xfId="12139" applyNumberFormat="1" applyFont="1" applyBorder="1" applyAlignment="1">
      <alignment horizontal="center" vertical="center"/>
    </xf>
    <xf numFmtId="0" fontId="88" fillId="0" borderId="6" xfId="0" applyFont="1" applyBorder="1" applyAlignment="1">
      <alignment horizontal="center" vertical="center"/>
    </xf>
    <xf numFmtId="41" fontId="88" fillId="0" borderId="6" xfId="12139" applyNumberFormat="1" applyFont="1" applyFill="1" applyBorder="1" applyAlignment="1">
      <alignment vertical="center"/>
    </xf>
    <xf numFmtId="41" fontId="88" fillId="0" borderId="6" xfId="12139" applyFont="1" applyFill="1" applyBorder="1" applyAlignment="1">
      <alignment vertical="center"/>
    </xf>
    <xf numFmtId="180" fontId="88" fillId="0" borderId="6" xfId="12139" applyNumberFormat="1" applyFont="1" applyFill="1" applyBorder="1" applyAlignment="1">
      <alignment vertical="center"/>
    </xf>
    <xf numFmtId="41" fontId="88" fillId="0" borderId="6" xfId="20" applyNumberFormat="1" applyFont="1" applyBorder="1" applyAlignment="1" applyProtection="1">
      <alignment vertical="center"/>
    </xf>
    <xf numFmtId="41" fontId="88" fillId="0" borderId="6" xfId="20" applyFont="1" applyFill="1" applyBorder="1" applyAlignment="1">
      <alignment vertical="center"/>
    </xf>
    <xf numFmtId="0" fontId="229" fillId="0" borderId="6" xfId="78" applyFont="1" applyFill="1" applyBorder="1" applyAlignment="1">
      <alignment horizontal="left" vertical="center" shrinkToFit="1"/>
    </xf>
    <xf numFmtId="249" fontId="88" fillId="0" borderId="6" xfId="12139" applyNumberFormat="1" applyFont="1" applyFill="1" applyBorder="1" applyAlignment="1">
      <alignment vertical="center"/>
    </xf>
    <xf numFmtId="188" fontId="88" fillId="0" borderId="6" xfId="12139" applyNumberFormat="1" applyFont="1" applyBorder="1" applyAlignment="1" applyProtection="1">
      <alignment horizontal="center" vertical="center" shrinkToFit="1"/>
    </xf>
    <xf numFmtId="315" fontId="229" fillId="0" borderId="0" xfId="78" applyNumberFormat="1" applyFont="1" applyFill="1" applyBorder="1" applyAlignment="1">
      <alignment vertical="center"/>
    </xf>
    <xf numFmtId="41" fontId="88" fillId="0" borderId="0" xfId="20" applyFont="1" applyBorder="1" applyAlignment="1">
      <alignment horizontal="center" vertical="center"/>
    </xf>
    <xf numFmtId="41" fontId="88" fillId="0" borderId="6" xfId="20" applyFont="1" applyBorder="1" applyAlignment="1" applyProtection="1">
      <alignment vertical="center" shrinkToFit="1"/>
    </xf>
    <xf numFmtId="41" fontId="88" fillId="0" borderId="6" xfId="20" applyNumberFormat="1" applyFont="1" applyBorder="1" applyAlignment="1" applyProtection="1">
      <alignment horizontal="center" vertical="center" shrinkToFit="1"/>
    </xf>
    <xf numFmtId="41" fontId="88" fillId="0" borderId="6" xfId="20" applyFont="1" applyBorder="1" applyAlignment="1" applyProtection="1">
      <alignment horizontal="center" vertical="center" shrinkToFit="1"/>
    </xf>
    <xf numFmtId="315" fontId="229" fillId="0" borderId="6" xfId="78" applyNumberFormat="1" applyFont="1" applyFill="1" applyBorder="1" applyAlignment="1">
      <alignment vertical="center" shrinkToFit="1"/>
    </xf>
    <xf numFmtId="41" fontId="88" fillId="0" borderId="6" xfId="20" quotePrefix="1" applyFont="1" applyBorder="1" applyAlignment="1" applyProtection="1">
      <alignment horizontal="left" vertical="center" shrinkToFit="1"/>
    </xf>
    <xf numFmtId="41" fontId="88" fillId="0" borderId="0" xfId="20" applyFont="1" applyBorder="1" applyAlignment="1">
      <alignment horizontal="center" vertical="center" shrinkToFit="1"/>
    </xf>
    <xf numFmtId="41" fontId="88" fillId="0" borderId="0" xfId="20" applyFont="1" applyBorder="1" applyAlignment="1">
      <alignment vertical="center" shrinkToFit="1"/>
    </xf>
    <xf numFmtId="41" fontId="88" fillId="0" borderId="6" xfId="20" applyFont="1" applyBorder="1" applyAlignment="1" applyProtection="1">
      <alignment vertical="center"/>
    </xf>
    <xf numFmtId="41" fontId="88" fillId="0" borderId="6" xfId="20" applyNumberFormat="1" applyFont="1" applyBorder="1" applyAlignment="1" applyProtection="1">
      <alignment horizontal="center" vertical="center"/>
    </xf>
    <xf numFmtId="41" fontId="88" fillId="0" borderId="6" xfId="20" applyFont="1" applyBorder="1" applyAlignment="1" applyProtection="1">
      <alignment horizontal="center" vertical="center"/>
    </xf>
    <xf numFmtId="41" fontId="88" fillId="0" borderId="6" xfId="20" quotePrefix="1" applyFont="1" applyBorder="1" applyAlignment="1" applyProtection="1">
      <alignment horizontal="left" vertical="center"/>
    </xf>
    <xf numFmtId="322" fontId="88" fillId="0" borderId="6" xfId="0" applyNumberFormat="1" applyFont="1" applyFill="1" applyBorder="1" applyAlignment="1">
      <alignment horizontal="left" vertical="center"/>
    </xf>
    <xf numFmtId="3" fontId="88" fillId="0" borderId="6" xfId="0" applyNumberFormat="1" applyFont="1" applyFill="1" applyBorder="1" applyAlignment="1">
      <alignment horizontal="right" vertical="center" shrinkToFit="1"/>
    </xf>
    <xf numFmtId="3" fontId="88" fillId="0" borderId="6" xfId="12145" applyNumberFormat="1" applyFont="1" applyFill="1" applyBorder="1" applyAlignment="1">
      <alignment horizontal="right" vertical="center" shrinkToFit="1"/>
    </xf>
    <xf numFmtId="10" fontId="229" fillId="0" borderId="6" xfId="78" applyNumberFormat="1" applyFont="1" applyFill="1" applyBorder="1" applyAlignment="1">
      <alignment horizontal="center" vertical="center" shrinkToFit="1"/>
    </xf>
    <xf numFmtId="208" fontId="229" fillId="0" borderId="6" xfId="20" applyNumberFormat="1" applyFont="1" applyFill="1" applyBorder="1" applyAlignment="1">
      <alignment vertical="center" shrinkToFit="1"/>
    </xf>
    <xf numFmtId="318" fontId="229" fillId="0" borderId="6" xfId="0" applyNumberFormat="1" applyFont="1" applyFill="1" applyBorder="1" applyAlignment="1">
      <alignment vertical="center" shrinkToFit="1"/>
    </xf>
    <xf numFmtId="315" fontId="229" fillId="0" borderId="0" xfId="78" applyNumberFormat="1" applyFont="1" applyFill="1" applyBorder="1" applyAlignment="1">
      <alignment horizontal="center" vertical="center" shrinkToFit="1"/>
    </xf>
    <xf numFmtId="0" fontId="229" fillId="0" borderId="0" xfId="78" applyFont="1" applyFill="1" applyBorder="1" applyAlignment="1">
      <alignment vertical="center"/>
    </xf>
    <xf numFmtId="0" fontId="229" fillId="0" borderId="0" xfId="78" applyFont="1" applyFill="1" applyAlignment="1">
      <alignment vertical="center"/>
    </xf>
    <xf numFmtId="0" fontId="88" fillId="0" borderId="0" xfId="0" applyFont="1" applyFill="1" applyAlignment="1">
      <alignment vertical="center" shrinkToFit="1"/>
    </xf>
    <xf numFmtId="317" fontId="229" fillId="0" borderId="6" xfId="78" applyNumberFormat="1" applyFont="1" applyFill="1" applyBorder="1" applyAlignment="1">
      <alignment vertical="center" shrinkToFit="1"/>
    </xf>
    <xf numFmtId="0" fontId="88" fillId="0" borderId="0" xfId="0" applyFont="1" applyFill="1" applyBorder="1" applyAlignment="1">
      <alignment horizontal="center" vertical="center" shrinkToFit="1"/>
    </xf>
    <xf numFmtId="41" fontId="88" fillId="0" borderId="6" xfId="20" applyNumberFormat="1" applyFont="1" applyFill="1" applyBorder="1" applyAlignment="1">
      <alignment horizontal="center" vertical="center"/>
    </xf>
    <xf numFmtId="41" fontId="88" fillId="0" borderId="6" xfId="20" applyFont="1" applyFill="1" applyBorder="1" applyAlignment="1">
      <alignment horizontal="center" vertical="center"/>
    </xf>
    <xf numFmtId="41" fontId="229" fillId="0" borderId="6" xfId="12139" applyNumberFormat="1" applyFont="1" applyFill="1" applyBorder="1" applyAlignment="1" applyProtection="1">
      <alignment vertical="center"/>
    </xf>
    <xf numFmtId="41" fontId="88" fillId="0" borderId="6" xfId="0" applyNumberFormat="1" applyFont="1" applyFill="1" applyBorder="1" applyAlignment="1">
      <alignment horizontal="center" vertical="center"/>
    </xf>
    <xf numFmtId="322" fontId="88" fillId="0" borderId="6" xfId="12139" applyNumberFormat="1" applyFont="1" applyFill="1" applyBorder="1" applyAlignment="1">
      <alignment vertical="center"/>
    </xf>
    <xf numFmtId="41" fontId="88" fillId="0" borderId="6" xfId="12139" applyFont="1" applyFill="1" applyBorder="1" applyAlignment="1">
      <alignment vertical="center" shrinkToFit="1"/>
    </xf>
    <xf numFmtId="0" fontId="88" fillId="0" borderId="6" xfId="0" applyFont="1" applyFill="1" applyBorder="1" applyAlignment="1">
      <alignment horizontal="center" vertical="center"/>
    </xf>
    <xf numFmtId="325" fontId="88" fillId="0" borderId="6" xfId="12139" applyNumberFormat="1" applyFont="1" applyFill="1" applyBorder="1" applyAlignment="1">
      <alignment vertical="center"/>
    </xf>
    <xf numFmtId="41" fontId="88" fillId="0" borderId="6" xfId="0" applyNumberFormat="1" applyFont="1" applyFill="1" applyBorder="1" applyAlignment="1">
      <alignment horizontal="center" vertical="center" shrinkToFit="1"/>
    </xf>
    <xf numFmtId="41" fontId="88" fillId="0" borderId="6" xfId="12139" applyNumberFormat="1" applyFont="1" applyFill="1" applyBorder="1" applyAlignment="1">
      <alignment horizontal="center" vertical="center"/>
    </xf>
    <xf numFmtId="41" fontId="88" fillId="0" borderId="6" xfId="0" applyNumberFormat="1" applyFont="1" applyFill="1" applyBorder="1" applyAlignment="1">
      <alignment vertical="center"/>
    </xf>
    <xf numFmtId="188" fontId="88" fillId="0" borderId="6" xfId="20" applyNumberFormat="1" applyFont="1" applyBorder="1" applyAlignment="1" applyProtection="1">
      <alignment vertical="center" shrinkToFit="1"/>
    </xf>
    <xf numFmtId="41" fontId="88" fillId="0" borderId="6" xfId="12139" applyNumberFormat="1" applyFont="1" applyFill="1" applyBorder="1" applyAlignment="1" applyProtection="1">
      <alignment vertical="center"/>
    </xf>
    <xf numFmtId="41" fontId="88" fillId="0" borderId="6" xfId="0" applyNumberFormat="1" applyFont="1" applyBorder="1" applyAlignment="1">
      <alignment horizontal="center" vertical="center"/>
    </xf>
    <xf numFmtId="0" fontId="88" fillId="0" borderId="6" xfId="0" applyFont="1" applyBorder="1" applyAlignment="1">
      <alignment vertical="center" shrinkToFit="1"/>
    </xf>
    <xf numFmtId="0" fontId="88" fillId="0" borderId="0" xfId="0" applyFont="1" applyAlignment="1">
      <alignment horizontal="center" vertical="center"/>
    </xf>
    <xf numFmtId="41" fontId="88" fillId="0" borderId="6" xfId="0" applyNumberFormat="1" applyFont="1" applyFill="1" applyBorder="1" applyAlignment="1">
      <alignment vertical="center" shrinkToFit="1"/>
    </xf>
    <xf numFmtId="327" fontId="88" fillId="0" borderId="6" xfId="12139" applyNumberFormat="1" applyFont="1" applyFill="1" applyBorder="1" applyAlignment="1">
      <alignment horizontal="center" vertical="center"/>
    </xf>
    <xf numFmtId="0" fontId="88" fillId="0" borderId="0" xfId="0" applyFont="1" applyFill="1" applyAlignment="1">
      <alignment horizontal="center" vertical="center"/>
    </xf>
    <xf numFmtId="41" fontId="88" fillId="0" borderId="6" xfId="20" quotePrefix="1" applyNumberFormat="1" applyFont="1" applyBorder="1" applyAlignment="1">
      <alignment horizontal="center" vertical="center"/>
    </xf>
    <xf numFmtId="0" fontId="229" fillId="0" borderId="6" xfId="78" applyFont="1" applyFill="1" applyBorder="1" applyAlignment="1">
      <alignment vertical="center" shrinkToFit="1"/>
    </xf>
    <xf numFmtId="0" fontId="229" fillId="0" borderId="6" xfId="78" applyFont="1" applyFill="1" applyBorder="1" applyAlignment="1">
      <alignment vertical="center"/>
    </xf>
    <xf numFmtId="41" fontId="229" fillId="0" borderId="6" xfId="20" applyFont="1" applyFill="1" applyBorder="1" applyAlignment="1">
      <alignment vertical="center" shrinkToFit="1"/>
    </xf>
    <xf numFmtId="3" fontId="229" fillId="0" borderId="6" xfId="78" applyNumberFormat="1" applyFont="1" applyFill="1" applyBorder="1" applyAlignment="1">
      <alignment vertical="center" shrinkToFit="1"/>
    </xf>
    <xf numFmtId="41" fontId="88" fillId="0" borderId="6" xfId="20" quotePrefix="1" applyNumberFormat="1" applyFont="1" applyBorder="1" applyAlignment="1">
      <alignment vertical="center"/>
    </xf>
    <xf numFmtId="41" fontId="88" fillId="0" borderId="6" xfId="20" applyFont="1" applyFill="1" applyBorder="1" applyAlignment="1" applyProtection="1">
      <alignment horizontal="center" vertical="center"/>
    </xf>
    <xf numFmtId="249" fontId="88" fillId="0" borderId="6" xfId="20" applyNumberFormat="1" applyFont="1" applyFill="1" applyBorder="1" applyAlignment="1">
      <alignment vertical="center"/>
    </xf>
    <xf numFmtId="236" fontId="88" fillId="0" borderId="6" xfId="12139" applyNumberFormat="1" applyFont="1" applyFill="1" applyBorder="1" applyAlignment="1">
      <alignment vertical="center"/>
    </xf>
    <xf numFmtId="41" fontId="88" fillId="0" borderId="6" xfId="20" applyNumberFormat="1" applyFont="1" applyBorder="1" applyAlignment="1">
      <alignment vertical="center" shrinkToFit="1"/>
    </xf>
    <xf numFmtId="41" fontId="88" fillId="0" borderId="6" xfId="20" applyFont="1" applyBorder="1" applyAlignment="1">
      <alignment horizontal="center" vertical="center" shrinkToFit="1"/>
    </xf>
    <xf numFmtId="249" fontId="88" fillId="0" borderId="6" xfId="20" applyNumberFormat="1" applyFont="1" applyBorder="1" applyAlignment="1">
      <alignment horizontal="center" vertical="center" shrinkToFit="1"/>
    </xf>
    <xf numFmtId="41" fontId="88" fillId="0" borderId="6" xfId="20" applyFont="1" applyFill="1" applyBorder="1" applyAlignment="1">
      <alignment vertical="center" shrinkToFit="1"/>
    </xf>
    <xf numFmtId="41" fontId="88" fillId="0" borderId="6" xfId="20" applyNumberFormat="1" applyFont="1" applyBorder="1" applyAlignment="1" applyProtection="1">
      <alignment horizontal="left" vertical="center"/>
    </xf>
    <xf numFmtId="41" fontId="229" fillId="0" borderId="6" xfId="12139" applyFont="1" applyFill="1" applyBorder="1" applyAlignment="1" applyProtection="1">
      <alignment horizontal="left" vertical="center"/>
    </xf>
    <xf numFmtId="41" fontId="211" fillId="0" borderId="6" xfId="20" applyFont="1" applyBorder="1" applyAlignment="1" applyProtection="1">
      <alignment vertical="center"/>
    </xf>
    <xf numFmtId="249" fontId="88" fillId="0" borderId="6" xfId="20" applyNumberFormat="1" applyFont="1" applyBorder="1" applyAlignment="1" applyProtection="1">
      <alignment horizontal="center" vertical="center"/>
    </xf>
    <xf numFmtId="41" fontId="88" fillId="0" borderId="6" xfId="20" applyFont="1" applyBorder="1" applyAlignment="1" applyProtection="1">
      <alignment horizontal="left" vertical="center"/>
    </xf>
    <xf numFmtId="41" fontId="88" fillId="0" borderId="6" xfId="20" applyFont="1" applyFill="1" applyBorder="1" applyAlignment="1" applyProtection="1">
      <alignment vertical="center"/>
    </xf>
    <xf numFmtId="41" fontId="88" fillId="0" borderId="6" xfId="20" applyNumberFormat="1" applyFont="1" applyFill="1" applyBorder="1" applyAlignment="1" applyProtection="1">
      <alignment vertical="center"/>
    </xf>
    <xf numFmtId="249" fontId="121" fillId="0" borderId="6" xfId="20" applyNumberFormat="1" applyFont="1" applyFill="1" applyBorder="1" applyAlignment="1">
      <alignment vertical="center"/>
    </xf>
    <xf numFmtId="41" fontId="88" fillId="0" borderId="6" xfId="20" applyNumberFormat="1" applyFont="1" applyBorder="1" applyAlignment="1" applyProtection="1">
      <alignment horizontal="left" vertical="center" indent="1"/>
    </xf>
    <xf numFmtId="41" fontId="88" fillId="0" borderId="6" xfId="20" applyFont="1" applyFill="1" applyBorder="1" applyAlignment="1" applyProtection="1">
      <alignment horizontal="left" vertical="center"/>
    </xf>
    <xf numFmtId="41" fontId="88" fillId="0" borderId="6" xfId="20" applyFont="1" applyFill="1" applyBorder="1" applyAlignment="1" applyProtection="1">
      <alignment horizontal="right" vertical="center"/>
    </xf>
    <xf numFmtId="0" fontId="88" fillId="0" borderId="6" xfId="78" applyFont="1" applyFill="1" applyBorder="1" applyAlignment="1">
      <alignment vertical="center" shrinkToFit="1"/>
    </xf>
    <xf numFmtId="249" fontId="88" fillId="0" borderId="6" xfId="12080" applyNumberFormat="1" applyFont="1" applyFill="1" applyBorder="1" applyAlignment="1">
      <alignment horizontal="center" vertical="center" shrinkToFit="1"/>
    </xf>
    <xf numFmtId="315" fontId="88" fillId="0" borderId="6" xfId="78" applyNumberFormat="1" applyFont="1" applyFill="1" applyBorder="1" applyAlignment="1">
      <alignment vertical="center" shrinkToFit="1"/>
    </xf>
    <xf numFmtId="317" fontId="88" fillId="0" borderId="6" xfId="78" applyNumberFormat="1" applyFont="1" applyFill="1" applyBorder="1" applyAlignment="1">
      <alignment vertical="center" shrinkToFit="1"/>
    </xf>
    <xf numFmtId="4" fontId="88" fillId="0" borderId="6" xfId="78" applyNumberFormat="1" applyFont="1" applyFill="1" applyBorder="1" applyAlignment="1">
      <alignment vertical="center" shrinkToFit="1"/>
    </xf>
    <xf numFmtId="41" fontId="88" fillId="0" borderId="6" xfId="20" applyNumberFormat="1" applyFont="1" applyFill="1" applyBorder="1" applyAlignment="1" applyProtection="1">
      <alignment horizontal="left" vertical="center"/>
    </xf>
    <xf numFmtId="37" fontId="88" fillId="0" borderId="6" xfId="0" applyNumberFormat="1" applyFont="1" applyFill="1" applyBorder="1" applyAlignment="1" applyProtection="1">
      <alignment horizontal="left" vertical="center"/>
    </xf>
    <xf numFmtId="41" fontId="88" fillId="0" borderId="6" xfId="20" applyFont="1" applyFill="1" applyBorder="1" applyAlignment="1" applyProtection="1">
      <alignment vertical="center" shrinkToFit="1"/>
    </xf>
    <xf numFmtId="41" fontId="88" fillId="5" borderId="6" xfId="20" applyFont="1" applyFill="1" applyBorder="1" applyAlignment="1" applyProtection="1">
      <alignment horizontal="center" vertical="center"/>
    </xf>
    <xf numFmtId="249" fontId="121" fillId="5" borderId="6" xfId="20" applyNumberFormat="1" applyFont="1" applyFill="1" applyBorder="1" applyAlignment="1">
      <alignment vertical="center"/>
    </xf>
    <xf numFmtId="37" fontId="88" fillId="5" borderId="6" xfId="0" applyNumberFormat="1" applyFont="1" applyFill="1" applyBorder="1" applyAlignment="1" applyProtection="1">
      <alignment horizontal="left" vertical="center"/>
    </xf>
    <xf numFmtId="41" fontId="88" fillId="5" borderId="6" xfId="20" applyFont="1" applyFill="1" applyBorder="1" applyAlignment="1" applyProtection="1">
      <alignment vertical="center"/>
    </xf>
    <xf numFmtId="322" fontId="88" fillId="0" borderId="6" xfId="12133" applyNumberFormat="1" applyFont="1" applyFill="1" applyBorder="1" applyAlignment="1" applyProtection="1">
      <alignment horizontal="left" vertical="center"/>
    </xf>
    <xf numFmtId="41" fontId="211" fillId="0" borderId="6" xfId="20" applyFont="1" applyFill="1" applyBorder="1" applyAlignment="1" applyProtection="1">
      <alignment horizontal="center" vertical="center"/>
    </xf>
    <xf numFmtId="249" fontId="211" fillId="0" borderId="6" xfId="20" applyNumberFormat="1" applyFont="1" applyFill="1" applyBorder="1" applyAlignment="1">
      <alignment vertical="center"/>
    </xf>
    <xf numFmtId="37" fontId="211" fillId="0" borderId="6" xfId="0" applyNumberFormat="1" applyFont="1" applyFill="1" applyBorder="1" applyAlignment="1" applyProtection="1">
      <alignment horizontal="left" vertical="center"/>
    </xf>
    <xf numFmtId="41" fontId="211" fillId="0" borderId="6" xfId="20" applyFont="1" applyFill="1" applyBorder="1" applyAlignment="1" applyProtection="1">
      <alignment vertical="center"/>
    </xf>
    <xf numFmtId="41" fontId="211" fillId="0" borderId="6" xfId="20" applyFont="1" applyBorder="1" applyAlignment="1">
      <alignment vertical="center"/>
    </xf>
    <xf numFmtId="41" fontId="88" fillId="0" borderId="6" xfId="20" applyFont="1" applyBorder="1" applyAlignment="1" applyProtection="1">
      <alignment horizontal="left" vertical="center" shrinkToFit="1"/>
    </xf>
    <xf numFmtId="41" fontId="211" fillId="0" borderId="6" xfId="20" applyNumberFormat="1" applyFont="1" applyBorder="1" applyAlignment="1" applyProtection="1">
      <alignment horizontal="left" vertical="center"/>
    </xf>
    <xf numFmtId="181" fontId="88" fillId="0" borderId="6" xfId="20" applyNumberFormat="1" applyFont="1" applyBorder="1" applyAlignment="1" applyProtection="1">
      <alignment vertical="center" shrinkToFit="1"/>
    </xf>
    <xf numFmtId="249" fontId="88" fillId="0" borderId="6" xfId="20" applyNumberFormat="1" applyFont="1" applyFill="1" applyBorder="1" applyAlignment="1" applyProtection="1">
      <alignment horizontal="center" vertical="center"/>
    </xf>
    <xf numFmtId="187" fontId="88" fillId="0" borderId="6" xfId="20" applyNumberFormat="1" applyFont="1" applyFill="1" applyBorder="1" applyAlignment="1" applyProtection="1">
      <alignment horizontal="left" vertical="center"/>
    </xf>
    <xf numFmtId="4" fontId="229" fillId="0" borderId="6" xfId="78" applyNumberFormat="1" applyFont="1" applyFill="1" applyBorder="1" applyAlignment="1">
      <alignment vertical="center" shrinkToFit="1"/>
    </xf>
    <xf numFmtId="41" fontId="88" fillId="0" borderId="0" xfId="20" applyFont="1" applyFill="1" applyBorder="1" applyAlignment="1" applyProtection="1">
      <alignment horizontal="center" vertical="center"/>
    </xf>
    <xf numFmtId="187" fontId="211" fillId="0" borderId="0" xfId="20" applyNumberFormat="1" applyFont="1" applyFill="1" applyBorder="1" applyAlignment="1" applyProtection="1">
      <alignment horizontal="center" vertical="center"/>
    </xf>
    <xf numFmtId="41" fontId="88" fillId="0" borderId="0" xfId="20" applyFont="1" applyBorder="1" applyAlignment="1" applyProtection="1">
      <alignment horizontal="center" vertical="center"/>
    </xf>
    <xf numFmtId="0" fontId="88" fillId="0" borderId="6" xfId="20" applyNumberFormat="1" applyFont="1" applyBorder="1" applyAlignment="1" applyProtection="1">
      <alignment horizontal="left" vertical="center"/>
    </xf>
    <xf numFmtId="41" fontId="230" fillId="0" borderId="6" xfId="20" applyFont="1" applyBorder="1" applyAlignment="1" applyProtection="1">
      <alignment vertical="center"/>
    </xf>
    <xf numFmtId="187" fontId="230" fillId="0" borderId="6" xfId="20" applyNumberFormat="1" applyFont="1" applyFill="1" applyBorder="1" applyAlignment="1" applyProtection="1">
      <alignment horizontal="left" vertical="center"/>
    </xf>
    <xf numFmtId="315" fontId="211" fillId="0" borderId="0" xfId="78" applyNumberFormat="1" applyFont="1" applyFill="1" applyBorder="1" applyAlignment="1">
      <alignment vertical="center"/>
    </xf>
    <xf numFmtId="41" fontId="88" fillId="0" borderId="6" xfId="20" applyNumberFormat="1" applyFont="1" applyFill="1" applyBorder="1" applyAlignment="1" applyProtection="1">
      <alignment vertical="center" shrinkToFit="1"/>
    </xf>
    <xf numFmtId="316" fontId="88" fillId="0" borderId="6" xfId="12139" applyNumberFormat="1" applyFont="1" applyFill="1" applyBorder="1" applyAlignment="1" applyProtection="1">
      <alignment vertical="center"/>
    </xf>
    <xf numFmtId="316" fontId="88" fillId="0" borderId="0" xfId="12139" applyNumberFormat="1" applyFont="1" applyFill="1" applyBorder="1" applyAlignment="1" applyProtection="1">
      <alignment vertical="center"/>
    </xf>
    <xf numFmtId="315" fontId="229" fillId="0" borderId="0" xfId="78" applyNumberFormat="1" applyFont="1" applyFill="1" applyAlignment="1">
      <alignment vertical="center"/>
    </xf>
    <xf numFmtId="41" fontId="88" fillId="0" borderId="0" xfId="20" applyFont="1" applyFill="1" applyBorder="1" applyAlignment="1">
      <alignment vertical="center"/>
    </xf>
    <xf numFmtId="41" fontId="88" fillId="0" borderId="0" xfId="12139" applyFont="1" applyBorder="1" applyAlignment="1">
      <alignment vertical="center"/>
    </xf>
    <xf numFmtId="41" fontId="22" fillId="0" borderId="0" xfId="20" applyFont="1" applyBorder="1" applyAlignment="1">
      <alignment vertical="center"/>
    </xf>
    <xf numFmtId="0" fontId="231" fillId="0" borderId="0" xfId="24118" applyFont="1" applyAlignment="1">
      <alignment vertical="center"/>
    </xf>
    <xf numFmtId="0" fontId="17" fillId="0" borderId="0" xfId="24118" applyFont="1" applyAlignment="1">
      <alignment vertical="center"/>
    </xf>
    <xf numFmtId="0" fontId="17" fillId="0" borderId="0" xfId="24118" applyFont="1" applyAlignment="1">
      <alignment horizontal="center" vertical="center"/>
    </xf>
    <xf numFmtId="41" fontId="17" fillId="0" borderId="0" xfId="24118" applyNumberFormat="1" applyFont="1" applyAlignment="1">
      <alignment vertical="center"/>
    </xf>
    <xf numFmtId="0" fontId="88" fillId="0" borderId="0" xfId="24118" applyFont="1" applyAlignment="1">
      <alignment vertical="center"/>
    </xf>
    <xf numFmtId="41" fontId="88" fillId="39" borderId="6" xfId="24103" applyFont="1" applyFill="1" applyBorder="1" applyAlignment="1">
      <alignment horizontal="center" vertical="center"/>
    </xf>
    <xf numFmtId="41" fontId="88" fillId="39" borderId="6" xfId="24103" applyNumberFormat="1" applyFont="1" applyFill="1" applyBorder="1" applyAlignment="1">
      <alignment horizontal="center" vertical="center"/>
    </xf>
    <xf numFmtId="1" fontId="17" fillId="0" borderId="6" xfId="24118" applyNumberFormat="1" applyFont="1" applyFill="1" applyBorder="1" applyAlignment="1">
      <alignment vertical="center"/>
    </xf>
    <xf numFmtId="1" fontId="17" fillId="0" borderId="6" xfId="24118" applyNumberFormat="1" applyFont="1" applyBorder="1" applyAlignment="1">
      <alignment horizontal="center" vertical="center"/>
    </xf>
    <xf numFmtId="10" fontId="17" fillId="0" borderId="6" xfId="24118" applyNumberFormat="1" applyFont="1" applyBorder="1" applyAlignment="1">
      <alignment vertical="center"/>
    </xf>
    <xf numFmtId="177" fontId="17" fillId="0" borderId="6" xfId="24118" applyNumberFormat="1" applyFont="1" applyBorder="1" applyAlignment="1">
      <alignment vertical="center"/>
    </xf>
    <xf numFmtId="1" fontId="17" fillId="0" borderId="0" xfId="24118" applyNumberFormat="1" applyFont="1" applyAlignment="1">
      <alignment vertical="center"/>
    </xf>
    <xf numFmtId="41" fontId="88" fillId="0" borderId="6" xfId="24103" applyNumberFormat="1" applyFont="1" applyFill="1" applyBorder="1" applyAlignment="1">
      <alignment horizontal="center" vertical="center"/>
    </xf>
    <xf numFmtId="41" fontId="88" fillId="0" borderId="9" xfId="24103" applyFont="1" applyFill="1" applyBorder="1" applyAlignment="1">
      <alignment horizontal="center" vertical="center"/>
    </xf>
    <xf numFmtId="0" fontId="88" fillId="0" borderId="0" xfId="24118" applyFont="1" applyFill="1" applyAlignment="1">
      <alignment vertical="center"/>
    </xf>
    <xf numFmtId="177" fontId="17" fillId="40" borderId="6" xfId="24118" applyNumberFormat="1" applyFont="1" applyFill="1" applyBorder="1" applyAlignment="1">
      <alignment vertical="center"/>
    </xf>
    <xf numFmtId="41" fontId="17" fillId="0" borderId="6" xfId="24118" applyNumberFormat="1" applyFont="1" applyBorder="1" applyAlignment="1">
      <alignment vertical="center"/>
    </xf>
    <xf numFmtId="177" fontId="17" fillId="0" borderId="6" xfId="24118" applyNumberFormat="1" applyFont="1" applyBorder="1" applyAlignment="1">
      <alignment horizontal="center" vertical="center"/>
    </xf>
    <xf numFmtId="0" fontId="240" fillId="0" borderId="0" xfId="0" applyFont="1"/>
    <xf numFmtId="0" fontId="241" fillId="0" borderId="0" xfId="41726" applyFont="1" applyFill="1" applyBorder="1" applyAlignment="1">
      <alignment vertical="center"/>
    </xf>
    <xf numFmtId="2" fontId="36" fillId="0" borderId="0" xfId="13620" applyNumberFormat="1" applyFont="1" applyFill="1" applyBorder="1" applyAlignment="1">
      <alignment horizontal="center" vertical="center"/>
    </xf>
    <xf numFmtId="177" fontId="241" fillId="0" borderId="2" xfId="41727" applyNumberFormat="1" applyFont="1" applyFill="1" applyBorder="1" applyAlignment="1">
      <alignment vertical="center"/>
    </xf>
    <xf numFmtId="186" fontId="36" fillId="0" borderId="0" xfId="41726" applyNumberFormat="1" applyFont="1" applyFill="1" applyBorder="1" applyAlignment="1">
      <alignment vertical="center"/>
    </xf>
    <xf numFmtId="0" fontId="36" fillId="0" borderId="6" xfId="41727" applyFont="1" applyFill="1" applyBorder="1" applyAlignment="1">
      <alignment vertical="center"/>
    </xf>
    <xf numFmtId="189" fontId="36" fillId="0" borderId="6" xfId="41726" applyNumberFormat="1" applyFont="1" applyFill="1" applyBorder="1" applyAlignment="1">
      <alignment vertical="center"/>
    </xf>
    <xf numFmtId="177" fontId="36" fillId="0" borderId="7" xfId="41727" applyNumberFormat="1" applyFont="1" applyFill="1" applyBorder="1" applyAlignment="1">
      <alignment vertical="center"/>
    </xf>
    <xf numFmtId="9" fontId="36" fillId="0" borderId="6" xfId="12084" applyFont="1" applyFill="1" applyBorder="1" applyAlignment="1">
      <alignment horizontal="center" vertical="center"/>
    </xf>
    <xf numFmtId="0" fontId="240" fillId="0" borderId="52" xfId="0" applyFont="1" applyBorder="1" applyAlignment="1">
      <alignment horizontal="center" vertical="center"/>
    </xf>
    <xf numFmtId="0" fontId="240" fillId="0" borderId="41" xfId="0" applyFont="1" applyBorder="1" applyAlignment="1">
      <alignment horizontal="center" vertical="center"/>
    </xf>
    <xf numFmtId="41" fontId="240" fillId="0" borderId="41" xfId="20" applyFont="1" applyBorder="1" applyAlignment="1">
      <alignment horizontal="center" vertical="center"/>
    </xf>
    <xf numFmtId="0" fontId="240" fillId="0" borderId="53" xfId="0" applyFont="1" applyBorder="1" applyAlignment="1">
      <alignment horizontal="center" vertical="center"/>
    </xf>
    <xf numFmtId="0" fontId="240" fillId="0" borderId="0" xfId="0" applyFont="1" applyAlignment="1">
      <alignment vertical="center"/>
    </xf>
    <xf numFmtId="0" fontId="240" fillId="0" borderId="54" xfId="0" applyFont="1" applyBorder="1" applyAlignment="1">
      <alignment horizontal="center" vertical="center"/>
    </xf>
    <xf numFmtId="0" fontId="240" fillId="0" borderId="6" xfId="0" applyFont="1" applyBorder="1" applyAlignment="1">
      <alignment vertical="center"/>
    </xf>
    <xf numFmtId="0" fontId="240" fillId="0" borderId="6" xfId="0" applyFont="1" applyBorder="1" applyAlignment="1">
      <alignment horizontal="center" vertical="center"/>
    </xf>
    <xf numFmtId="41" fontId="240" fillId="38" borderId="6" xfId="20" applyFont="1" applyFill="1" applyBorder="1" applyAlignment="1">
      <alignment vertical="center"/>
    </xf>
    <xf numFmtId="0" fontId="240" fillId="0" borderId="55" xfId="0" applyFont="1" applyBorder="1" applyAlignment="1">
      <alignment horizontal="center" vertical="center"/>
    </xf>
    <xf numFmtId="41" fontId="240" fillId="0" borderId="6" xfId="20" applyFont="1" applyBorder="1" applyAlignment="1">
      <alignment vertical="center"/>
    </xf>
    <xf numFmtId="9" fontId="240" fillId="0" borderId="55" xfId="0" applyNumberFormat="1" applyFont="1" applyBorder="1" applyAlignment="1">
      <alignment horizontal="center" vertical="center"/>
    </xf>
    <xf numFmtId="10" fontId="240" fillId="0" borderId="55" xfId="21044" applyNumberFormat="1" applyFont="1" applyBorder="1" applyAlignment="1">
      <alignment horizontal="center" vertical="center"/>
    </xf>
    <xf numFmtId="329" fontId="240" fillId="0" borderId="0" xfId="21044" applyNumberFormat="1" applyFont="1">
      <alignment vertical="center"/>
    </xf>
    <xf numFmtId="0" fontId="240" fillId="0" borderId="56" xfId="0" applyFont="1" applyBorder="1" applyAlignment="1">
      <alignment horizontal="center" vertical="center"/>
    </xf>
    <xf numFmtId="0" fontId="240" fillId="0" borderId="15" xfId="0" applyFont="1" applyBorder="1" applyAlignment="1">
      <alignment vertical="center"/>
    </xf>
    <xf numFmtId="0" fontId="240" fillId="0" borderId="15" xfId="0" applyFont="1" applyBorder="1" applyAlignment="1">
      <alignment horizontal="center" vertical="center"/>
    </xf>
    <xf numFmtId="41" fontId="240" fillId="0" borderId="15" xfId="20" applyFont="1" applyBorder="1" applyAlignment="1">
      <alignment vertical="center"/>
    </xf>
    <xf numFmtId="9" fontId="240" fillId="0" borderId="57" xfId="0" applyNumberFormat="1" applyFont="1" applyBorder="1" applyAlignment="1">
      <alignment horizontal="center" vertical="center"/>
    </xf>
    <xf numFmtId="186" fontId="242" fillId="0" borderId="0" xfId="41726" applyNumberFormat="1" applyFont="1" applyFill="1" applyBorder="1" applyAlignment="1">
      <alignment horizontal="center" vertical="center"/>
    </xf>
    <xf numFmtId="10" fontId="36" fillId="0" borderId="6" xfId="12084" applyNumberFormat="1" applyFont="1" applyFill="1" applyBorder="1" applyAlignment="1">
      <alignment horizontal="center" vertical="center"/>
    </xf>
    <xf numFmtId="10" fontId="36" fillId="0" borderId="6" xfId="41727" applyNumberFormat="1" applyFont="1" applyFill="1" applyBorder="1" applyAlignment="1">
      <alignment horizontal="center" vertical="center"/>
    </xf>
    <xf numFmtId="0" fontId="240" fillId="0" borderId="0" xfId="0" applyFont="1" applyAlignment="1">
      <alignment horizontal="center"/>
    </xf>
    <xf numFmtId="0" fontId="240" fillId="0" borderId="0" xfId="0" applyFont="1" applyBorder="1" applyAlignment="1">
      <alignment horizontal="center" vertical="center"/>
    </xf>
    <xf numFmtId="0" fontId="240" fillId="0" borderId="0" xfId="0" applyFont="1" applyBorder="1" applyAlignment="1">
      <alignment vertical="center"/>
    </xf>
    <xf numFmtId="41" fontId="240" fillId="0" borderId="0" xfId="20" applyFont="1" applyBorder="1" applyAlignment="1">
      <alignment vertical="center"/>
    </xf>
    <xf numFmtId="9" fontId="240" fillId="0" borderId="0" xfId="0" applyNumberFormat="1" applyFont="1" applyBorder="1" applyAlignment="1">
      <alignment horizontal="center" vertical="center"/>
    </xf>
    <xf numFmtId="186" fontId="241" fillId="0" borderId="0" xfId="41726" applyNumberFormat="1" applyFont="1" applyFill="1" applyBorder="1" applyAlignment="1">
      <alignment horizontal="center" vertical="center"/>
    </xf>
    <xf numFmtId="186" fontId="36" fillId="0" borderId="8" xfId="41726" applyNumberFormat="1" applyFont="1" applyFill="1" applyBorder="1" applyAlignment="1">
      <alignment horizontal="center" vertical="center"/>
    </xf>
    <xf numFmtId="0" fontId="36" fillId="0" borderId="6" xfId="41727" applyFont="1" applyFill="1" applyBorder="1" applyAlignment="1">
      <alignment horizontal="center" vertical="center"/>
    </xf>
    <xf numFmtId="199" fontId="34" fillId="0" borderId="12" xfId="0" applyNumberFormat="1" applyFont="1" applyBorder="1" applyAlignment="1">
      <alignment vertical="center"/>
    </xf>
    <xf numFmtId="199" fontId="232" fillId="0" borderId="12" xfId="0" applyNumberFormat="1" applyFont="1" applyBorder="1" applyAlignment="1">
      <alignment vertical="center"/>
    </xf>
    <xf numFmtId="199" fontId="210" fillId="0" borderId="12" xfId="0" applyNumberFormat="1" applyFont="1" applyBorder="1" applyAlignment="1">
      <alignment vertical="center"/>
    </xf>
    <xf numFmtId="200" fontId="34" fillId="0" borderId="12" xfId="0" applyNumberFormat="1" applyFont="1" applyBorder="1" applyAlignment="1">
      <alignment vertical="center"/>
    </xf>
    <xf numFmtId="318" fontId="34" fillId="0" borderId="12" xfId="0" applyNumberFormat="1" applyFont="1" applyBorder="1" applyAlignment="1">
      <alignment vertical="center"/>
    </xf>
    <xf numFmtId="318" fontId="232" fillId="0" borderId="12" xfId="0" applyNumberFormat="1" applyFont="1" applyBorder="1" applyAlignment="1">
      <alignment vertical="center"/>
    </xf>
    <xf numFmtId="318" fontId="34" fillId="0" borderId="58" xfId="0" applyNumberFormat="1" applyFont="1" applyBorder="1" applyAlignment="1">
      <alignment vertical="center"/>
    </xf>
    <xf numFmtId="318" fontId="232" fillId="0" borderId="58" xfId="0" applyNumberFormat="1" applyFont="1" applyBorder="1" applyAlignment="1">
      <alignment vertical="center"/>
    </xf>
    <xf numFmtId="318" fontId="34" fillId="0" borderId="9" xfId="0" applyNumberFormat="1" applyFont="1" applyBorder="1" applyAlignment="1">
      <alignment vertical="center"/>
    </xf>
    <xf numFmtId="318" fontId="232" fillId="0" borderId="9" xfId="0" applyNumberFormat="1" applyFont="1" applyBorder="1" applyAlignment="1">
      <alignment vertical="center"/>
    </xf>
    <xf numFmtId="199" fontId="34" fillId="0" borderId="59" xfId="0" applyNumberFormat="1" applyFont="1" applyBorder="1" applyAlignment="1">
      <alignment vertical="center"/>
    </xf>
    <xf numFmtId="200" fontId="34" fillId="0" borderId="59" xfId="0" applyNumberFormat="1" applyFont="1" applyBorder="1" applyAlignment="1">
      <alignment vertical="center"/>
    </xf>
    <xf numFmtId="199" fontId="232" fillId="0" borderId="59" xfId="0" applyNumberFormat="1" applyFont="1" applyBorder="1" applyAlignment="1">
      <alignment vertical="center"/>
    </xf>
    <xf numFmtId="0" fontId="34" fillId="0" borderId="6" xfId="16875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4" fillId="0" borderId="0" xfId="13668" applyFont="1" applyFill="1" applyAlignment="1">
      <alignment horizontal="center" vertical="center"/>
    </xf>
    <xf numFmtId="199" fontId="34" fillId="0" borderId="6" xfId="0" applyNumberFormat="1" applyFont="1" applyBorder="1" applyAlignment="1">
      <alignment horizontal="left" vertical="center"/>
    </xf>
    <xf numFmtId="0" fontId="34" fillId="0" borderId="45" xfId="13668" applyFont="1" applyFill="1" applyBorder="1" applyAlignment="1">
      <alignment vertical="center"/>
    </xf>
    <xf numFmtId="0" fontId="34" fillId="0" borderId="0" xfId="13668" applyFont="1" applyFill="1" applyAlignment="1">
      <alignment vertical="center"/>
    </xf>
    <xf numFmtId="0" fontId="34" fillId="0" borderId="0" xfId="13668" applyFont="1" applyFill="1" applyAlignment="1">
      <alignment vertical="center" shrinkToFit="1"/>
    </xf>
    <xf numFmtId="314" fontId="34" fillId="0" borderId="0" xfId="13668" applyNumberFormat="1" applyFont="1" applyFill="1" applyAlignment="1">
      <alignment horizontal="center" vertical="center"/>
    </xf>
    <xf numFmtId="314" fontId="34" fillId="0" borderId="0" xfId="13668" applyNumberFormat="1" applyFont="1" applyFill="1" applyBorder="1" applyAlignment="1">
      <alignment horizontal="center" vertical="center"/>
    </xf>
    <xf numFmtId="314" fontId="34" fillId="0" borderId="0" xfId="13668" applyNumberFormat="1" applyFont="1" applyFill="1" applyAlignment="1">
      <alignment horizontal="left" vertical="center" shrinkToFit="1"/>
    </xf>
    <xf numFmtId="0" fontId="243" fillId="0" borderId="0" xfId="41730" applyFont="1" applyBorder="1" applyAlignment="1">
      <alignment horizontal="left" vertical="center"/>
    </xf>
    <xf numFmtId="0" fontId="244" fillId="0" borderId="0" xfId="41730" applyFont="1"/>
    <xf numFmtId="0" fontId="244" fillId="0" borderId="0" xfId="41730" applyFont="1" applyBorder="1" applyAlignment="1">
      <alignment horizontal="left" vertical="center"/>
    </xf>
    <xf numFmtId="0" fontId="244" fillId="0" borderId="0" xfId="41730" quotePrefix="1" applyFont="1"/>
    <xf numFmtId="0" fontId="244" fillId="0" borderId="0" xfId="41730" applyFont="1" applyAlignment="1">
      <alignment horizontal="center"/>
    </xf>
    <xf numFmtId="0" fontId="244" fillId="0" borderId="0" xfId="41730" quotePrefix="1" applyFont="1" applyAlignment="1">
      <alignment horizontal="center"/>
    </xf>
    <xf numFmtId="0" fontId="245" fillId="0" borderId="0" xfId="0" applyFont="1"/>
    <xf numFmtId="0" fontId="243" fillId="0" borderId="0" xfId="13620" applyFont="1" applyBorder="1" applyAlignment="1">
      <alignment horizontal="left" vertical="center"/>
    </xf>
    <xf numFmtId="0" fontId="244" fillId="0" borderId="0" xfId="13620" applyFont="1" applyBorder="1" applyAlignment="1">
      <alignment horizontal="left" vertical="center"/>
    </xf>
    <xf numFmtId="0" fontId="243" fillId="0" borderId="0" xfId="0" applyFont="1" applyBorder="1" applyAlignment="1">
      <alignment horizontal="left" vertical="center"/>
    </xf>
    <xf numFmtId="0" fontId="245" fillId="0" borderId="0" xfId="0" applyFont="1" applyBorder="1" applyAlignment="1">
      <alignment horizontal="left" vertical="center"/>
    </xf>
    <xf numFmtId="313" fontId="34" fillId="0" borderId="6" xfId="0" applyNumberFormat="1" applyFont="1" applyFill="1" applyBorder="1" applyAlignment="1">
      <alignment horizontal="center" vertical="center"/>
    </xf>
    <xf numFmtId="49" fontId="27" fillId="0" borderId="7" xfId="0" applyNumberFormat="1" applyFont="1" applyFill="1" applyBorder="1" applyAlignment="1" applyProtection="1">
      <alignment horizontal="center" vertical="center"/>
    </xf>
    <xf numFmtId="312" fontId="27" fillId="0" borderId="8" xfId="0" applyNumberFormat="1" applyFont="1" applyFill="1" applyBorder="1" applyAlignment="1">
      <alignment horizontal="center" vertical="center" shrinkToFit="1"/>
    </xf>
    <xf numFmtId="208" fontId="27" fillId="0" borderId="43" xfId="12139" applyNumberFormat="1" applyFont="1" applyFill="1" applyBorder="1" applyAlignment="1">
      <alignment vertical="center"/>
    </xf>
    <xf numFmtId="0" fontId="34" fillId="41" borderId="0" xfId="0" applyFont="1" applyFill="1"/>
    <xf numFmtId="0" fontId="27" fillId="0" borderId="7" xfId="0" applyFont="1" applyFill="1" applyBorder="1" applyAlignment="1">
      <alignment vertical="center"/>
    </xf>
    <xf numFmtId="0" fontId="27" fillId="0" borderId="8" xfId="0" applyNumberFormat="1" applyFont="1" applyFill="1" applyBorder="1" applyAlignment="1">
      <alignment horizontal="center" vertical="center"/>
    </xf>
    <xf numFmtId="324" fontId="27" fillId="0" borderId="8" xfId="16944" applyNumberFormat="1" applyFont="1" applyFill="1" applyBorder="1" applyAlignment="1" applyProtection="1">
      <alignment vertical="center"/>
    </xf>
    <xf numFmtId="324" fontId="27" fillId="0" borderId="6" xfId="16944" applyNumberFormat="1" applyFont="1" applyFill="1" applyBorder="1" applyAlignment="1">
      <alignment horizontal="right" vertical="center"/>
    </xf>
    <xf numFmtId="334" fontId="27" fillId="0" borderId="8" xfId="16944" applyNumberFormat="1" applyFont="1" applyFill="1" applyBorder="1" applyAlignment="1" applyProtection="1">
      <alignment vertical="center"/>
    </xf>
    <xf numFmtId="0" fontId="229" fillId="38" borderId="6" xfId="78" applyFont="1" applyFill="1" applyBorder="1" applyAlignment="1">
      <alignment horizontal="center" vertical="center"/>
    </xf>
    <xf numFmtId="249" fontId="229" fillId="38" borderId="6" xfId="78" applyNumberFormat="1" applyFont="1" applyFill="1" applyBorder="1" applyAlignment="1">
      <alignment horizontal="center" vertical="center" shrinkToFit="1"/>
    </xf>
    <xf numFmtId="4" fontId="229" fillId="38" borderId="6" xfId="78" applyNumberFormat="1" applyFont="1" applyFill="1" applyBorder="1" applyAlignment="1">
      <alignment horizontal="center" vertical="center" shrinkToFit="1"/>
    </xf>
    <xf numFmtId="9" fontId="36" fillId="0" borderId="6" xfId="12084" applyFont="1" applyFill="1" applyBorder="1" applyAlignment="1">
      <alignment horizontal="center" vertical="center"/>
    </xf>
    <xf numFmtId="0" fontId="239" fillId="0" borderId="0" xfId="0" applyFont="1" applyAlignment="1">
      <alignment horizontal="center" vertical="center"/>
    </xf>
    <xf numFmtId="0" fontId="34" fillId="0" borderId="49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horizontal="center" vertical="center"/>
    </xf>
    <xf numFmtId="0" fontId="34" fillId="0" borderId="47" xfId="0" applyFont="1" applyFill="1" applyBorder="1" applyAlignment="1" applyProtection="1">
      <alignment horizontal="center" vertical="center"/>
    </xf>
    <xf numFmtId="0" fontId="34" fillId="0" borderId="48" xfId="0" applyFont="1" applyFill="1" applyBorder="1" applyAlignment="1" applyProtection="1">
      <alignment horizontal="center" vertical="center"/>
    </xf>
    <xf numFmtId="0" fontId="34" fillId="0" borderId="50" xfId="0" applyFont="1" applyFill="1" applyBorder="1" applyAlignment="1" applyProtection="1">
      <alignment horizontal="center" vertical="center"/>
    </xf>
    <xf numFmtId="0" fontId="34" fillId="0" borderId="4" xfId="0" applyFont="1" applyFill="1" applyBorder="1" applyAlignment="1" applyProtection="1">
      <alignment horizontal="center" vertical="center"/>
    </xf>
    <xf numFmtId="0" fontId="34" fillId="0" borderId="2" xfId="0" applyFont="1" applyFill="1" applyBorder="1" applyAlignment="1" applyProtection="1">
      <alignment horizontal="center" vertical="center"/>
    </xf>
    <xf numFmtId="0" fontId="34" fillId="0" borderId="5" xfId="0" applyFont="1" applyFill="1" applyBorder="1" applyAlignment="1" applyProtection="1">
      <alignment horizontal="center" vertical="center"/>
    </xf>
    <xf numFmtId="0" fontId="34" fillId="0" borderId="6" xfId="0" applyFont="1" applyFill="1" applyBorder="1" applyAlignment="1" applyProtection="1">
      <alignment horizontal="center" vertical="center"/>
    </xf>
    <xf numFmtId="311" fontId="34" fillId="0" borderId="6" xfId="0" applyNumberFormat="1" applyFont="1" applyFill="1" applyBorder="1" applyAlignment="1">
      <alignment horizontal="center" vertical="center"/>
    </xf>
    <xf numFmtId="0" fontId="41" fillId="0" borderId="6" xfId="0" applyFont="1" applyFill="1" applyBorder="1" applyAlignment="1">
      <alignment horizontal="center" vertical="center"/>
    </xf>
    <xf numFmtId="0" fontId="41" fillId="0" borderId="47" xfId="0" applyFont="1" applyFill="1" applyBorder="1" applyAlignment="1" applyProtection="1">
      <alignment horizontal="center" vertical="center"/>
    </xf>
    <xf numFmtId="0" fontId="41" fillId="0" borderId="48" xfId="0" applyFont="1" applyFill="1" applyBorder="1" applyAlignment="1" applyProtection="1">
      <alignment horizontal="center" vertical="center"/>
    </xf>
    <xf numFmtId="0" fontId="41" fillId="0" borderId="50" xfId="0" applyFont="1" applyFill="1" applyBorder="1" applyAlignment="1" applyProtection="1">
      <alignment horizontal="center" vertical="center"/>
    </xf>
    <xf numFmtId="0" fontId="41" fillId="0" borderId="4" xfId="0" applyFont="1" applyFill="1" applyBorder="1" applyAlignment="1" applyProtection="1">
      <alignment horizontal="center" vertical="center"/>
    </xf>
    <xf numFmtId="0" fontId="41" fillId="0" borderId="2" xfId="0" applyFont="1" applyFill="1" applyBorder="1" applyAlignment="1" applyProtection="1">
      <alignment horizontal="center" vertical="center"/>
    </xf>
    <xf numFmtId="0" fontId="41" fillId="0" borderId="5" xfId="0" applyFont="1" applyFill="1" applyBorder="1" applyAlignment="1" applyProtection="1">
      <alignment horizontal="center" vertical="center"/>
    </xf>
    <xf numFmtId="0" fontId="41" fillId="0" borderId="6" xfId="0" applyFont="1" applyFill="1" applyBorder="1" applyAlignment="1" applyProtection="1">
      <alignment horizontal="center" vertical="center"/>
    </xf>
    <xf numFmtId="0" fontId="34" fillId="0" borderId="6" xfId="16875" applyFont="1" applyFill="1" applyBorder="1" applyAlignment="1">
      <alignment horizontal="center" vertical="center"/>
    </xf>
    <xf numFmtId="314" fontId="34" fillId="0" borderId="6" xfId="13668" applyNumberFormat="1" applyFont="1" applyFill="1" applyBorder="1" applyAlignment="1">
      <alignment horizontal="center" vertical="center" shrinkToFit="1"/>
    </xf>
    <xf numFmtId="189" fontId="41" fillId="0" borderId="0" xfId="13612" applyNumberFormat="1" applyFont="1" applyFill="1" applyAlignment="1">
      <alignment horizontal="right" vertical="center"/>
    </xf>
    <xf numFmtId="323" fontId="41" fillId="0" borderId="0" xfId="13612" applyNumberFormat="1" applyFont="1" applyFill="1" applyAlignment="1">
      <alignment horizontal="right" vertical="center"/>
    </xf>
    <xf numFmtId="182" fontId="41" fillId="0" borderId="0" xfId="77" applyNumberFormat="1" applyFont="1" applyFill="1" applyBorder="1" applyAlignment="1">
      <alignment horizontal="right" vertical="center"/>
    </xf>
    <xf numFmtId="194" fontId="244" fillId="0" borderId="0" xfId="41730" applyNumberFormat="1" applyFont="1" applyAlignment="1">
      <alignment horizontal="center"/>
    </xf>
    <xf numFmtId="0" fontId="244" fillId="0" borderId="0" xfId="41730" applyFont="1" applyAlignment="1">
      <alignment horizontal="center"/>
    </xf>
    <xf numFmtId="323" fontId="244" fillId="0" borderId="0" xfId="41730" applyNumberFormat="1" applyFont="1" applyAlignment="1">
      <alignment horizontal="center"/>
    </xf>
    <xf numFmtId="41" fontId="88" fillId="39" borderId="49" xfId="24103" applyFont="1" applyFill="1" applyBorder="1" applyAlignment="1">
      <alignment horizontal="center" vertical="center"/>
    </xf>
    <xf numFmtId="41" fontId="88" fillId="39" borderId="9" xfId="24103" applyFont="1" applyFill="1" applyBorder="1" applyAlignment="1">
      <alignment horizontal="center" vertical="center"/>
    </xf>
    <xf numFmtId="41" fontId="88" fillId="39" borderId="6" xfId="24103" applyFont="1" applyFill="1" applyBorder="1" applyAlignment="1">
      <alignment horizontal="center" vertical="center"/>
    </xf>
    <xf numFmtId="41" fontId="88" fillId="39" borderId="7" xfId="24103" applyFont="1" applyFill="1" applyBorder="1" applyAlignment="1">
      <alignment horizontal="center" vertical="center"/>
    </xf>
    <xf numFmtId="41" fontId="88" fillId="39" borderId="13" xfId="24103" applyFont="1" applyFill="1" applyBorder="1" applyAlignment="1">
      <alignment horizontal="center" vertical="center"/>
    </xf>
    <xf numFmtId="41" fontId="88" fillId="39" borderId="8" xfId="24103" applyFont="1" applyFill="1" applyBorder="1" applyAlignment="1">
      <alignment horizontal="center" vertical="center"/>
    </xf>
    <xf numFmtId="41" fontId="88" fillId="39" borderId="7" xfId="24103" applyNumberFormat="1" applyFont="1" applyFill="1" applyBorder="1" applyAlignment="1">
      <alignment horizontal="center" vertical="center"/>
    </xf>
    <xf numFmtId="41" fontId="88" fillId="39" borderId="13" xfId="24103" applyNumberFormat="1" applyFont="1" applyFill="1" applyBorder="1" applyAlignment="1">
      <alignment horizontal="center" vertical="center"/>
    </xf>
    <xf numFmtId="41" fontId="88" fillId="39" borderId="8" xfId="24103" applyNumberFormat="1" applyFont="1" applyFill="1" applyBorder="1" applyAlignment="1">
      <alignment horizontal="center" vertical="center"/>
    </xf>
    <xf numFmtId="0" fontId="38" fillId="0" borderId="0" xfId="76" applyFont="1" applyFill="1" applyBorder="1" applyAlignment="1">
      <alignment horizontal="center" vertical="center"/>
    </xf>
    <xf numFmtId="0" fontId="39" fillId="0" borderId="6" xfId="76" applyFont="1" applyFill="1" applyBorder="1" applyAlignment="1">
      <alignment horizontal="center" vertical="center"/>
    </xf>
    <xf numFmtId="0" fontId="39" fillId="0" borderId="6" xfId="76" applyFont="1" applyFill="1" applyBorder="1" applyAlignment="1">
      <alignment horizontal="center" vertical="center" shrinkToFit="1"/>
    </xf>
    <xf numFmtId="197" fontId="39" fillId="0" borderId="6" xfId="76" applyNumberFormat="1" applyFont="1" applyFill="1" applyBorder="1" applyAlignment="1">
      <alignment horizontal="center" vertical="center"/>
    </xf>
    <xf numFmtId="0" fontId="39" fillId="0" borderId="49" xfId="76" applyFont="1" applyFill="1" applyBorder="1" applyAlignment="1">
      <alignment horizontal="center" vertical="center" shrinkToFit="1"/>
    </xf>
    <xf numFmtId="0" fontId="39" fillId="0" borderId="9" xfId="76" applyFont="1" applyFill="1" applyBorder="1" applyAlignment="1">
      <alignment horizontal="center" vertical="center" shrinkToFit="1"/>
    </xf>
    <xf numFmtId="0" fontId="34" fillId="0" borderId="49" xfId="76" applyFont="1" applyFill="1" applyBorder="1" applyAlignment="1">
      <alignment horizontal="center" vertical="center" shrinkToFit="1"/>
    </xf>
    <xf numFmtId="0" fontId="34" fillId="0" borderId="9" xfId="76" applyFont="1" applyFill="1" applyBorder="1" applyAlignment="1">
      <alignment horizontal="center" vertical="center" shrinkToFit="1"/>
    </xf>
    <xf numFmtId="0" fontId="34" fillId="0" borderId="6" xfId="76" applyFont="1" applyFill="1" applyBorder="1" applyAlignment="1">
      <alignment horizontal="center" vertical="center" shrinkToFit="1"/>
    </xf>
    <xf numFmtId="0" fontId="38" fillId="0" borderId="13" xfId="76" applyFont="1" applyFill="1" applyBorder="1" applyAlignment="1">
      <alignment horizontal="center" vertical="center"/>
    </xf>
    <xf numFmtId="0" fontId="39" fillId="0" borderId="49" xfId="76" applyFont="1" applyFill="1" applyBorder="1" applyAlignment="1">
      <alignment horizontal="center" vertical="center"/>
    </xf>
    <xf numFmtId="0" fontId="39" fillId="0" borderId="9" xfId="76" applyFont="1" applyFill="1" applyBorder="1" applyAlignment="1">
      <alignment horizontal="center" vertical="center"/>
    </xf>
    <xf numFmtId="0" fontId="39" fillId="0" borderId="7" xfId="76" applyFont="1" applyFill="1" applyBorder="1" applyAlignment="1">
      <alignment horizontal="center" vertical="center"/>
    </xf>
    <xf numFmtId="0" fontId="39" fillId="0" borderId="8" xfId="76" applyFont="1" applyFill="1" applyBorder="1" applyAlignment="1">
      <alignment horizontal="center" vertical="center"/>
    </xf>
    <xf numFmtId="197" fontId="39" fillId="0" borderId="49" xfId="76" applyNumberFormat="1" applyFont="1" applyFill="1" applyBorder="1" applyAlignment="1">
      <alignment horizontal="center" vertical="center"/>
    </xf>
    <xf numFmtId="197" fontId="39" fillId="0" borderId="9" xfId="76" applyNumberFormat="1" applyFont="1" applyFill="1" applyBorder="1" applyAlignment="1">
      <alignment horizontal="center" vertical="center"/>
    </xf>
  </cellXfs>
  <cellStyles count="42857">
    <cellStyle name=" " xfId="1"/>
    <cellStyle name="' '" xfId="81"/>
    <cellStyle name="          _x000d__x000a_386grabber=vga.3gr_x000d__x000a_" xfId="82"/>
    <cellStyle name="  10" xfId="83"/>
    <cellStyle name="  10 2" xfId="84"/>
    <cellStyle name="  10 3" xfId="85"/>
    <cellStyle name="  11" xfId="16945"/>
    <cellStyle name="  2" xfId="86"/>
    <cellStyle name="  2 2" xfId="87"/>
    <cellStyle name="  2 3" xfId="88"/>
    <cellStyle name="  2 4" xfId="16946"/>
    <cellStyle name="  2 5" xfId="24119"/>
    <cellStyle name="  3" xfId="89"/>
    <cellStyle name="  3 2" xfId="90"/>
    <cellStyle name="  3 3" xfId="91"/>
    <cellStyle name="  3 4" xfId="16947"/>
    <cellStyle name="  4" xfId="92"/>
    <cellStyle name="  4 2" xfId="93"/>
    <cellStyle name="  4 3" xfId="94"/>
    <cellStyle name="  4 4" xfId="16948"/>
    <cellStyle name="  5" xfId="95"/>
    <cellStyle name="  5 2" xfId="96"/>
    <cellStyle name="  5 3" xfId="97"/>
    <cellStyle name="  6" xfId="98"/>
    <cellStyle name="  6 2" xfId="99"/>
    <cellStyle name="  6 3" xfId="100"/>
    <cellStyle name="  7" xfId="101"/>
    <cellStyle name="  7 2" xfId="102"/>
    <cellStyle name="  7 3" xfId="103"/>
    <cellStyle name="  8" xfId="104"/>
    <cellStyle name="  8 2" xfId="105"/>
    <cellStyle name="  8 3" xfId="106"/>
    <cellStyle name="  9" xfId="107"/>
    <cellStyle name="  9 2" xfId="108"/>
    <cellStyle name="  9 3" xfId="109"/>
    <cellStyle name=" _(CC-13) 구내도로 설계서 (작성중)" xfId="24120"/>
    <cellStyle name=" _★부두준설 요약전★" xfId="110"/>
    <cellStyle name=" _0 영흥34-연돌-수량산출서2006.06.04" xfId="24121"/>
    <cellStyle name=" _01.수량집계표" xfId="24122"/>
    <cellStyle name=" _011품-기타부대 가설계서R2" xfId="111"/>
    <cellStyle name=" _011품-기타부대 가설계서R2_그래브준설 수량분개 토적표" xfId="24123"/>
    <cellStyle name=" _011품-기타부대 가설계서R2_부두준설 설계서" xfId="112"/>
    <cellStyle name=" _011품-기타부대 가설계서R2_부두준설 설계서_1) 공사비산출 적정성 확인" xfId="113"/>
    <cellStyle name=" _011품-기타부대 가설계서R2_부두준설 설계서_1) 공사비산출 적정성 확인_부두준설 설계서" xfId="114"/>
    <cellStyle name=" _011품-기타부대 가설계서R2_부두준설 설계서_부두준설 설계서" xfId="115"/>
    <cellStyle name=" _011품-기타부대 가설계서R2_부두준설 설계서_부두준설 설계서(현대)" xfId="116"/>
    <cellStyle name=" _011품-기타부대 가설계서R2_부두준설 설계서_부두준설 설계서(현대)_부두준설 설계서" xfId="117"/>
    <cellStyle name=" _011품-기타부대 가설계서R2_부두준설 설계서_부두준설 설계서_부두준설 설계서" xfId="118"/>
    <cellStyle name=" _011품-기타부대 가설계서R2_부두준설 설계서_부두준설 설계서77" xfId="119"/>
    <cellStyle name=" _011품-기타부대 가설계서R2_부두준설 설계서_부두준설 설계서77_부두준설 설계서" xfId="120"/>
    <cellStyle name=" _011품-기타부대 가설계서R2_부두준설 설계서_준설 평균N치 산출서(08.01.25)-REV.1" xfId="121"/>
    <cellStyle name=" _011품-기타부대 가설계서R2_부두준설 설계서_준설 평균N치 산출서(08.01.25)-REV.1_부두준설 설계서" xfId="122"/>
    <cellStyle name=" _011품-기타부대 가설계서R2_부두준설 설계서-07.10.24" xfId="24124"/>
    <cellStyle name=" _011품-기타부대 가설계서R2_부두준설 수량산출서" xfId="24125"/>
    <cellStyle name=" _0131양-간이포장" xfId="123"/>
    <cellStyle name=" _0131양-간이포장_그래브준설 수량분개 토적표" xfId="24126"/>
    <cellStyle name=" _0131양-간이포장_부두준설 설계서" xfId="124"/>
    <cellStyle name=" _0131양-간이포장_부두준설 설계서_1) 공사비산출 적정성 확인" xfId="125"/>
    <cellStyle name=" _0131양-간이포장_부두준설 설계서_1) 공사비산출 적정성 확인_부두준설 설계서" xfId="126"/>
    <cellStyle name=" _0131양-간이포장_부두준설 설계서_부두준설 설계서" xfId="127"/>
    <cellStyle name=" _0131양-간이포장_부두준설 설계서_부두준설 설계서(현대)" xfId="128"/>
    <cellStyle name=" _0131양-간이포장_부두준설 설계서_부두준설 설계서(현대)_부두준설 설계서" xfId="129"/>
    <cellStyle name=" _0131양-간이포장_부두준설 설계서_부두준설 설계서_부두준설 설계서" xfId="130"/>
    <cellStyle name=" _0131양-간이포장_부두준설 설계서_부두준설 설계서77" xfId="131"/>
    <cellStyle name=" _0131양-간이포장_부두준설 설계서_부두준설 설계서77_부두준설 설계서" xfId="132"/>
    <cellStyle name=" _0131양-간이포장_부두준설 설계서_준설 평균N치 산출서(08.01.25)-REV.1" xfId="133"/>
    <cellStyle name=" _0131양-간이포장_부두준설 설계서_준설 평균N치 산출서(08.01.25)-REV.1_부두준설 설계서" xfId="134"/>
    <cellStyle name=" _0131양-간이포장_부두준설 설계서-07.10.24" xfId="24127"/>
    <cellStyle name=" _0131양-간이포장_부두준설 수량산출서" xfId="24128"/>
    <cellStyle name=" _01기성(청구)" xfId="135"/>
    <cellStyle name=" _070206 운탄설비본사설계서(PILE 수량, 최종)" xfId="24130"/>
    <cellStyle name=" _070206 운탄설비본사설계서(구조물 수량, 최종)" xfId="24129"/>
    <cellStyle name=" _1 당진78-연돌-공사설계서(REV.0 12.14-kopec)" xfId="136"/>
    <cellStyle name=" _1 당진78-연돌-공사설계서(REV.0 12.14-kopec) 10" xfId="24131"/>
    <cellStyle name=" _1 당진78-연돌-공사설계서(REV.0 12.14-kopec) 2" xfId="137"/>
    <cellStyle name=" _1 당진78-연돌-공사설계서(REV.0 12.14-kopec) 3" xfId="138"/>
    <cellStyle name=" _1 당진78-연돌-공사설계서(REV.0 12.14-kopec) 4" xfId="16949"/>
    <cellStyle name=" _1 당진78-연돌-공사설계서(REV.0 12.14-kopec) 5" xfId="24132"/>
    <cellStyle name=" _1 당진78-연돌-공사설계서(REV.0 12.14-kopec) 6" xfId="24133"/>
    <cellStyle name=" _1 당진78-연돌-공사설계서(REV.0 12.14-kopec) 7" xfId="24134"/>
    <cellStyle name=" _1 당진78-연돌-공사설계서(REV.0 12.14-kopec) 8" xfId="24135"/>
    <cellStyle name=" _1 당진78-연돌-공사설계서(REV.0 12.14-kopec) 9" xfId="24136"/>
    <cellStyle name=" _1 당진78-연돌-공사설계서(REV.0 12.14-kopec)_0 태안78-연돌-공사설계서(2005082)" xfId="139"/>
    <cellStyle name=" _1 당진78-연돌-공사설계서(REV.0 12.14-kopec)_0 태안78-연돌-공사설계서(2005082) 10" xfId="24137"/>
    <cellStyle name=" _1 당진78-연돌-공사설계서(REV.0 12.14-kopec)_0 태안78-연돌-공사설계서(2005082) 2" xfId="140"/>
    <cellStyle name=" _1 당진78-연돌-공사설계서(REV.0 12.14-kopec)_0 태안78-연돌-공사설계서(2005082) 3" xfId="141"/>
    <cellStyle name=" _1 당진78-연돌-공사설계서(REV.0 12.14-kopec)_0 태안78-연돌-공사설계서(2005082) 4" xfId="16950"/>
    <cellStyle name=" _1 당진78-연돌-공사설계서(REV.0 12.14-kopec)_0 태안78-연돌-공사설계서(2005082) 5" xfId="24138"/>
    <cellStyle name=" _1 당진78-연돌-공사설계서(REV.0 12.14-kopec)_0 태안78-연돌-공사설계서(2005082) 6" xfId="24139"/>
    <cellStyle name=" _1 당진78-연돌-공사설계서(REV.0 12.14-kopec)_0 태안78-연돌-공사설계서(2005082) 7" xfId="24140"/>
    <cellStyle name=" _1 당진78-연돌-공사설계서(REV.0 12.14-kopec)_0 태안78-연돌-공사설계서(2005082) 8" xfId="24141"/>
    <cellStyle name=" _1 당진78-연돌-공사설계서(REV.0 12.14-kopec)_0 태안78-연돌-공사설계서(2005082) 9" xfId="24142"/>
    <cellStyle name=" _1 당진78-연돌-공사설계서(REV.0 12.14-kopec)_1.0t 공사설계서(1021일)" xfId="142"/>
    <cellStyle name=" _1 당진78-연돌-공사설계서(REV.0 12.14-kopec)_1.0t 공사설계서(1021일) 10" xfId="24143"/>
    <cellStyle name=" _1 당진78-연돌-공사설계서(REV.0 12.14-kopec)_1.0t 공사설계서(1021일) 2" xfId="143"/>
    <cellStyle name=" _1 당진78-연돌-공사설계서(REV.0 12.14-kopec)_1.0t 공사설계서(1021일) 3" xfId="144"/>
    <cellStyle name=" _1 당진78-연돌-공사설계서(REV.0 12.14-kopec)_1.0t 공사설계서(1021일) 4" xfId="16951"/>
    <cellStyle name=" _1 당진78-연돌-공사설계서(REV.0 12.14-kopec)_1.0t 공사설계서(1021일) 5" xfId="24144"/>
    <cellStyle name=" _1 당진78-연돌-공사설계서(REV.0 12.14-kopec)_1.0t 공사설계서(1021일) 6" xfId="24145"/>
    <cellStyle name=" _1 당진78-연돌-공사설계서(REV.0 12.14-kopec)_1.0t 공사설계서(1021일) 7" xfId="24146"/>
    <cellStyle name=" _1 당진78-연돌-공사설계서(REV.0 12.14-kopec)_1.0t 공사설계서(1021일) 8" xfId="24147"/>
    <cellStyle name=" _1 당진78-연돌-공사설계서(REV.0 12.14-kopec)_1.0t 공사설계서(1021일) 9" xfId="24148"/>
    <cellStyle name=" _1 당진78-연돌-공사설계서(REV.0 12.14-kopec)_태안78연돌공사설계서(2005099)C2" xfId="145"/>
    <cellStyle name=" _1 당진78-연돌-공사설계서(REV.0 12.14-kopec)_태안78연돌공사설계서(2005099)C2 10" xfId="24149"/>
    <cellStyle name=" _1 당진78-연돌-공사설계서(REV.0 12.14-kopec)_태안78연돌공사설계서(2005099)C2 2" xfId="146"/>
    <cellStyle name=" _1 당진78-연돌-공사설계서(REV.0 12.14-kopec)_태안78연돌공사설계서(2005099)C2 3" xfId="147"/>
    <cellStyle name=" _1 당진78-연돌-공사설계서(REV.0 12.14-kopec)_태안78연돌공사설계서(2005099)C2 4" xfId="16952"/>
    <cellStyle name=" _1 당진78-연돌-공사설계서(REV.0 12.14-kopec)_태안78연돌공사설계서(2005099)C2 5" xfId="24150"/>
    <cellStyle name=" _1 당진78-연돌-공사설계서(REV.0 12.14-kopec)_태안78연돌공사설계서(2005099)C2 6" xfId="24151"/>
    <cellStyle name=" _1 당진78-연돌-공사설계서(REV.0 12.14-kopec)_태안78연돌공사설계서(2005099)C2 7" xfId="24152"/>
    <cellStyle name=" _1 당진78-연돌-공사설계서(REV.0 12.14-kopec)_태안78연돌공사설계서(2005099)C2 8" xfId="24153"/>
    <cellStyle name=" _1 당진78-연돌-공사설계서(REV.0 12.14-kopec)_태안78연돌공사설계서(2005099)C2 9" xfId="24154"/>
    <cellStyle name=" _1.0t 당진78-연돌-수량산출서(REV.0 12.27-kopec)" xfId="148"/>
    <cellStyle name=" _1.0t 당진78-연돌-수량산출서(REV.0 12.27-kopec) 10" xfId="24155"/>
    <cellStyle name=" _1.0t 당진78-연돌-수량산출서(REV.0 12.27-kopec) 2" xfId="149"/>
    <cellStyle name=" _1.0t 당진78-연돌-수량산출서(REV.0 12.27-kopec) 3" xfId="150"/>
    <cellStyle name=" _1.0t 당진78-연돌-수량산출서(REV.0 12.27-kopec) 4" xfId="16953"/>
    <cellStyle name=" _1.0t 당진78-연돌-수량산출서(REV.0 12.27-kopec) 5" xfId="24156"/>
    <cellStyle name=" _1.0t 당진78-연돌-수량산출서(REV.0 12.27-kopec) 6" xfId="24157"/>
    <cellStyle name=" _1.0t 당진78-연돌-수량산출서(REV.0 12.27-kopec) 7" xfId="24158"/>
    <cellStyle name=" _1.0t 당진78-연돌-수량산출서(REV.0 12.27-kopec) 8" xfId="24159"/>
    <cellStyle name=" _1.0t 당진78-연돌-수량산출서(REV.0 12.27-kopec) 9" xfId="24160"/>
    <cellStyle name=" _1.0t 당진78-연돌-수량산출서(REV.0 12.27-kopec)_1.0t 공사설계서(1021일)" xfId="151"/>
    <cellStyle name=" _1.0t 당진78-연돌-수량산출서(REV.0 12.27-kopec)_1.0t 공사설계서(1021일) 10" xfId="24161"/>
    <cellStyle name=" _1.0t 당진78-연돌-수량산출서(REV.0 12.27-kopec)_1.0t 공사설계서(1021일) 2" xfId="152"/>
    <cellStyle name=" _1.0t 당진78-연돌-수량산출서(REV.0 12.27-kopec)_1.0t 공사설계서(1021일) 3" xfId="153"/>
    <cellStyle name=" _1.0t 당진78-연돌-수량산출서(REV.0 12.27-kopec)_1.0t 공사설계서(1021일) 4" xfId="16954"/>
    <cellStyle name=" _1.0t 당진78-연돌-수량산출서(REV.0 12.27-kopec)_1.0t 공사설계서(1021일) 5" xfId="24162"/>
    <cellStyle name=" _1.0t 당진78-연돌-수량산출서(REV.0 12.27-kopec)_1.0t 공사설계서(1021일) 6" xfId="24163"/>
    <cellStyle name=" _1.0t 당진78-연돌-수량산출서(REV.0 12.27-kopec)_1.0t 공사설계서(1021일) 7" xfId="24164"/>
    <cellStyle name=" _1.0t 당진78-연돌-수량산출서(REV.0 12.27-kopec)_1.0t 공사설계서(1021일) 8" xfId="24165"/>
    <cellStyle name=" _1.0t 당진78-연돌-수량산출서(REV.0 12.27-kopec)_1.0t 공사설계서(1021일) 9" xfId="24166"/>
    <cellStyle name=" _10기성(청구)" xfId="154"/>
    <cellStyle name=" _10기성(청구)_2006년1차" xfId="155"/>
    <cellStyle name=" _10기성(청구)_토웅0412월기성" xfId="156"/>
    <cellStyle name=" _11기성(세부내역청구)" xfId="157"/>
    <cellStyle name=" _11기성(청구)" xfId="158"/>
    <cellStyle name=" _12기성(확장)" xfId="159"/>
    <cellStyle name=" _20030218144011020-E1C865BF" xfId="2"/>
    <cellStyle name=" _20030218144011020-E1C865BF_당진화력준설설계서(REV.A)" xfId="160"/>
    <cellStyle name=" _20030218144011020-E1C865BF_별표" xfId="161"/>
    <cellStyle name=" _20030218144011020-E1C865BF_자재단가" xfId="162"/>
    <cellStyle name=" _20030221140423820-A5C865BF" xfId="163"/>
    <cellStyle name=" _20030221140423820-A5C865BF_(참고1) 현황도 딱지" xfId="24167"/>
    <cellStyle name=" _20030221140423820-A5C865BF_070206 운탄설비본사설계서(PILE 수량, 최종)" xfId="24168"/>
    <cellStyle name=" _20030221140423820-A5C865BF_3.CC-10-2,3_방풍림조성 및 석탄침전조수량산출서" xfId="21048"/>
    <cellStyle name=" _20030221140423820-A5C865BF_4.CC-10-4_저탄장내배수설비수량산출서" xfId="21049"/>
    <cellStyle name=" _20030221140423820-A5C865BF_AC-01 보일러 설계서 수정" xfId="24200"/>
    <cellStyle name=" _20030221140423820-A5C865BF_AC-01 보일러 설계서 수정_AC-14(최종수정)" xfId="24202"/>
    <cellStyle name=" _20030221140423820-A5C865BF_AC-01 보일러 설계서 수정_AC-14(최종수정)_고압전동기정비건물설계서(남동안)-1" xfId="24203"/>
    <cellStyle name=" _20030221140423820-A5C865BF_AC-01 보일러 설계서 수정_AC-14(최종수정)_발전설비 보수공사" xfId="24204"/>
    <cellStyle name=" _20030221140423820-A5C865BF_AC-01 보일러 설계서 수정_AC-14(최종수정)_발전설비 보수공사_고압전동기정비건물설계서(남동안)-1" xfId="24205"/>
    <cellStyle name=" _20030221140423820-A5C865BF_AC-01 보일러 설계서 수정_고압전동기정비건물설계서(남동안)-1" xfId="24201"/>
    <cellStyle name=" _20030221140423820-A5C865BF_AC-01 본관기초(가설계서 9월단가)" xfId="24206"/>
    <cellStyle name=" _20030221140423820-A5C865BF_AC-01 본관기초(가설계서 9월단가)_AC-14(최종수정)" xfId="24208"/>
    <cellStyle name=" _20030221140423820-A5C865BF_AC-01 본관기초(가설계서 9월단가)_AC-14(최종수정)_고압전동기정비건물설계서(남동안)-1" xfId="24209"/>
    <cellStyle name=" _20030221140423820-A5C865BF_AC-01 본관기초(가설계서 9월단가)_AC-14(최종수정)_발전설비 보수공사" xfId="24210"/>
    <cellStyle name=" _20030221140423820-A5C865BF_AC-01 본관기초(가설계서 9월단가)_AC-14(최종수정)_발전설비 보수공사_고압전동기정비건물설계서(남동안)-1" xfId="24211"/>
    <cellStyle name=" _20030221140423820-A5C865BF_AC-01 본관기초(가설계서 9월단가)_고압전동기정비건물설계서(남동안)-1" xfId="24207"/>
    <cellStyle name=" _20030221140423820-A5C865BF_AC-01 본관기초(가설계서 9월단가)-2" xfId="24212"/>
    <cellStyle name=" _20030221140423820-A5C865BF_AC-01 본관기초(가설계서 9월단가)-2_AC-14(최종수정)" xfId="24214"/>
    <cellStyle name=" _20030221140423820-A5C865BF_AC-01 본관기초(가설계서 9월단가)-2_AC-14(최종수정)_고압전동기정비건물설계서(남동안)-1" xfId="24215"/>
    <cellStyle name=" _20030221140423820-A5C865BF_AC-01 본관기초(가설계서 9월단가)-2_AC-14(최종수정)_발전설비 보수공사" xfId="24216"/>
    <cellStyle name=" _20030221140423820-A5C865BF_AC-01 본관기초(가설계서 9월단가)-2_AC-14(최종수정)_발전설비 보수공사_고압전동기정비건물설계서(남동안)-1" xfId="24217"/>
    <cellStyle name=" _20030221140423820-A5C865BF_AC-01 본관기초(가설계서 9월단가)-2_고압전동기정비건물설계서(남동안)-1" xfId="24213"/>
    <cellStyle name=" _20030221140423820-A5C865BF_AC-14건설사무소환경개선공사설계서(제출)REV10" xfId="24218"/>
    <cellStyle name=" _20030221140423820-A5C865BF_AC-14건설사무소환경개선공사설계서(제출)REV10_AC-14(최종수정)" xfId="24220"/>
    <cellStyle name=" _20030221140423820-A5C865BF_AC-14건설사무소환경개선공사설계서(제출)REV10_AC-14(최종수정)_고압전동기정비건물설계서(남동안)-1" xfId="24221"/>
    <cellStyle name=" _20030221140423820-A5C865BF_AC-14건설사무소환경개선공사설계서(제출)REV10_AC-14(최종수정)_발전설비 보수공사" xfId="24222"/>
    <cellStyle name=" _20030221140423820-A5C865BF_AC-14건설사무소환경개선공사설계서(제출)REV10_AC-14(최종수정)_발전설비 보수공사_고압전동기정비건물설계서(남동안)-1" xfId="24223"/>
    <cellStyle name=" _20030221140423820-A5C865BF_AC-14건설사무소환경개선공사설계서(제출)REV10_고압전동기정비건물설계서(남동안)-1" xfId="24219"/>
    <cellStyle name=" _20030221140423820-A5C865BF_Book1" xfId="24224"/>
    <cellStyle name=" _20030221140423820-A5C865BF_CC-03냉각수배수로(04.12사정)" xfId="24225"/>
    <cellStyle name=" _20030221140423820-A5C865BF_CC-03냉각수배수로(04.12사정)_CC-03냉각수배수로(05.07사정)" xfId="24226"/>
    <cellStyle name=" _20030221140423820-A5C865BF_CC-03냉각수배수로(04.12사정)_CC-03냉각수배수로(05.09청구)" xfId="24227"/>
    <cellStyle name=" _20030221140423820-A5C865BF_CC06 석탄취급설비" xfId="185"/>
    <cellStyle name=" _20030221140423820-A5C865BF_CC-10저탄장조성 및 비탄방지설비공사(최종)11.28" xfId="186"/>
    <cellStyle name=" _20030221140423820-A5C865BF_CC-16 조경공사(05.10사정)" xfId="24228"/>
    <cellStyle name=" _20030221140423820-A5C865BF_CC-16 조경공사(05.10청구예정)" xfId="24229"/>
    <cellStyle name=" _20030221140423820-A5C865BF_CC-16조경공사(05.09사정)" xfId="24230"/>
    <cellStyle name=" _20030221140423820-A5C865BF_FO_pipe_rack(최종수정)" xfId="21050"/>
    <cellStyle name=" _20030221140423820-A5C865BF_YH34 운탄_구조물 수량" xfId="187"/>
    <cellStyle name=" _20030221140423820-A5C865BF_YH34 운탄설비 내역서" xfId="188"/>
    <cellStyle name=" _20030221140423820-A5C865BF_가압장설계서(토목)" xfId="24169"/>
    <cellStyle name=" _20030221140423820-A5C865BF_계약내역서(CC-16)" xfId="24170"/>
    <cellStyle name=" _20030221140423820-A5C865BF_계장-견적서" xfId="16955"/>
    <cellStyle name=" _20030221140423820-A5C865BF_계장-견적서_계장-견적서(re.1)" xfId="16956"/>
    <cellStyle name=" _20030221140423820-A5C865BF_계장-견적서_계장-견적서(re.1)_믿음견적(8월)-믿음부사장님 계약(내부자료)" xfId="16957"/>
    <cellStyle name=" _20030221140423820-A5C865BF_계장-견적서_믿음견적(8월)-믿음부사장님 계약(내부자료)" xfId="16958"/>
    <cellStyle name=" _20030221140423820-A5C865BF_고압전동기정비건물설계서(남동안)-1" xfId="24171"/>
    <cellStyle name=" _20030221140423820-A5C865BF_공사비집계표" xfId="24172"/>
    <cellStyle name=" _20030221140423820-A5C865BF_공사비집계표(품의용)" xfId="164"/>
    <cellStyle name=" _20030221140423820-A5C865BF_공사비집계표(품의용)_FO_pipe_rack(최종수정)" xfId="21051"/>
    <cellStyle name=" _20030221140423820-A5C865BF_공사비집계표(품의용)_계장-견적서" xfId="16959"/>
    <cellStyle name=" _20030221140423820-A5C865BF_공사비집계표(품의용)_계장-견적서_계장-견적서(re.1)" xfId="16960"/>
    <cellStyle name=" _20030221140423820-A5C865BF_공사비집계표(품의용)_계장-견적서_계장-견적서(re.1)_믿음견적(8월)-믿음부사장님 계약(내부자료)" xfId="16961"/>
    <cellStyle name=" _20030221140423820-A5C865BF_공사비집계표(품의용)_계장-견적서_믿음견적(8월)-믿음부사장님 계약(내부자료)" xfId="16962"/>
    <cellStyle name=" _20030221140423820-A5C865BF_공사비집계표(품의용)_내역서_단가확정_집계" xfId="165"/>
    <cellStyle name=" _20030221140423820-A5C865BF_공사비집계표(품의용)_믿음견적(8월)-믿음부사장님 계약(내부자료)" xfId="16963"/>
    <cellStyle name=" _20030221140423820-A5C865BF_공사비집계표(품의용)_설계변경(최종)" xfId="41731"/>
    <cellStyle name=" _20030221140423820-A5C865BF_공사비집계표(품의용)_연돌내역서-0809" xfId="21052"/>
    <cellStyle name=" _20030221140423820-A5C865BF_공사비집계표(품의용)_염소 주입실 신축공사" xfId="41732"/>
    <cellStyle name=" _20030221140423820-A5C865BF_공사비집계표(품의용)_회처리설비 산출내역" xfId="24173"/>
    <cellStyle name=" _20030221140423820-A5C865BF_공사비집계표_AC-14(최종수정)" xfId="24175"/>
    <cellStyle name=" _20030221140423820-A5C865BF_공사비집계표_AC-14(최종수정)_고압전동기정비건물설계서(남동안)-1" xfId="24176"/>
    <cellStyle name=" _20030221140423820-A5C865BF_공사비집계표_AC-14(최종수정)_발전설비 보수공사" xfId="24177"/>
    <cellStyle name=" _20030221140423820-A5C865BF_공사비집계표_AC-14(최종수정)_발전설비 보수공사_고압전동기정비건물설계서(남동안)-1" xfId="24178"/>
    <cellStyle name=" _20030221140423820-A5C865BF_공사비집계표_고압전동기정비건물설계서(남동안)-1" xfId="24174"/>
    <cellStyle name=" _20030221140423820-A5C865BF_그래브준설 수량분개 토적표" xfId="24179"/>
    <cellStyle name=" _20030221140423820-A5C865BF_내역서_단가확정_집계" xfId="166"/>
    <cellStyle name=" _20030221140423820-A5C865BF_당진화력준설설계서(REV.A)" xfId="167"/>
    <cellStyle name=" _20030221140423820-A5C865BF_대비내역서" xfId="21053"/>
    <cellStyle name=" _20030221140423820-A5C865BF_대비내역서(rev-1)" xfId="21054"/>
    <cellStyle name=" _20030221140423820-A5C865BF_대비내역서(rev-1)_3.CC-10-2,3_방풍림조성 및 석탄침전조수량산출서" xfId="21055"/>
    <cellStyle name=" _20030221140423820-A5C865BF_대비내역서(rev-1)_4.CC-10-4_저탄장내배수설비수량산출서" xfId="21056"/>
    <cellStyle name=" _20030221140423820-A5C865BF_대비내역서_3.CC-10-2,3_방풍림조성 및 석탄침전조수량산출서" xfId="21057"/>
    <cellStyle name=" _20030221140423820-A5C865BF_대비내역서_4.CC-10-4_저탄장내배수설비수량산출서" xfId="21058"/>
    <cellStyle name=" _20030221140423820-A5C865BF_믿음견적(8월)-믿음부사장님 계약(내부자료)" xfId="16964"/>
    <cellStyle name=" _20030221140423820-A5C865BF_발전설비 보수공사" xfId="24180"/>
    <cellStyle name=" _20030221140423820-A5C865BF_발전설비 보수공사_고압전동기정비건물설계서(남동안)-1" xfId="24181"/>
    <cellStyle name=" _20030221140423820-A5C865BF_별표" xfId="168"/>
    <cellStyle name=" _20030221140423820-A5C865BF_본설계내역서(CC-14)-REV.16" xfId="24182"/>
    <cellStyle name=" _20030221140423820-A5C865BF_부두준설 딱지" xfId="24183"/>
    <cellStyle name=" _20030221140423820-A5C865BF_부두준설 설계서" xfId="169"/>
    <cellStyle name=" _20030221140423820-A5C865BF_부두준설 설계서_1) 공사비산출 적정성 확인" xfId="170"/>
    <cellStyle name=" _20030221140423820-A5C865BF_부두준설 설계서_1) 공사비산출 적정성 확인_부두준설 설계서" xfId="171"/>
    <cellStyle name=" _20030221140423820-A5C865BF_부두준설 설계서_부두준설 설계서" xfId="172"/>
    <cellStyle name=" _20030221140423820-A5C865BF_부두준설 설계서_부두준설 설계서(현대)" xfId="173"/>
    <cellStyle name=" _20030221140423820-A5C865BF_부두준설 설계서_부두준설 설계서(현대)_부두준설 설계서" xfId="174"/>
    <cellStyle name=" _20030221140423820-A5C865BF_부두준설 설계서_부두준설 설계서_부두준설 설계서" xfId="175"/>
    <cellStyle name=" _20030221140423820-A5C865BF_부두준설 설계서_부두준설 설계서77" xfId="176"/>
    <cellStyle name=" _20030221140423820-A5C865BF_부두준설 설계서_부두준설 설계서77_부두준설 설계서" xfId="177"/>
    <cellStyle name=" _20030221140423820-A5C865BF_부두준설 설계서_준설 평균N치 산출서(08.01.25)-REV.1" xfId="178"/>
    <cellStyle name=" _20030221140423820-A5C865BF_부두준설 설계서_준설 평균N치 산출서(08.01.25)-REV.1_부두준설 설계서" xfId="179"/>
    <cellStyle name=" _20030221140423820-A5C865BF_부두준설 설계서-07.10.24" xfId="24184"/>
    <cellStyle name=" _20030221140423820-A5C865BF_부두준설 수량산출서" xfId="24185"/>
    <cellStyle name=" _20030221140423820-A5C865BF_부표" xfId="180"/>
    <cellStyle name=" _20030221140423820-A5C865BF_석고반출부두 수량산출서(CC-18)_070115" xfId="24186"/>
    <cellStyle name=" _20030221140423820-A5C865BF_설계변경(최종)" xfId="41733"/>
    <cellStyle name=" _20030221140423820-A5C865BF_설계서(CC-10)" xfId="24187"/>
    <cellStyle name=" _20030221140423820-A5C865BF_설계서(CC-10)re2" xfId="24188"/>
    <cellStyle name=" _20030221140423820-A5C865BF_설계서(CC-16)" xfId="24189"/>
    <cellStyle name=" _20030221140423820-A5C865BF_수량산출서(CC-10)" xfId="24190"/>
    <cellStyle name=" _20030221140423820-A5C865BF_수량산출서(CC-10)-운탄지역" xfId="24191"/>
    <cellStyle name=" _20030221140423820-A5C865BF_연돌내역서-0809" xfId="21059"/>
    <cellStyle name=" _20030221140423820-A5C865BF_염소 주입실 신축공사" xfId="41734"/>
    <cellStyle name=" _20030221140423820-A5C865BF_영흥#3,4 터빈발전기기초(AC-04)" xfId="24192"/>
    <cellStyle name=" _20030221140423820-A5C865BF_영흥#3,4 터빈발전기기초(AC-04)_고압전동기정비건물설계서(남동안)-1" xfId="24193"/>
    <cellStyle name=" _20030221140423820-A5C865BF_옥외탱크설계내역서(071010)" xfId="24194"/>
    <cellStyle name=" _20030221140423820-A5C865BF_자재단가" xfId="181"/>
    <cellStyle name=" _20030221140423820-A5C865BF_저류지제방공사 품셈" xfId="182"/>
    <cellStyle name=" _20030221140423820-A5C865BF_조경공사가설계1차변경" xfId="24195"/>
    <cellStyle name=" _20030221140423820-A5C865BF_조경공사가설계1차변경(마지막최종한번더)" xfId="24196"/>
    <cellStyle name=" _20030221140423820-A5C865BF_추가품셈1-박" xfId="183"/>
    <cellStyle name=" _20030221140423820-A5C865BF_추가품셈1-박_FO_pipe_rack(최종수정)" xfId="21060"/>
    <cellStyle name=" _20030221140423820-A5C865BF_추가품셈1-박_설계변경(최종)" xfId="41735"/>
    <cellStyle name=" _20030221140423820-A5C865BF_추가품셈1-박_연돌내역서-0809" xfId="21061"/>
    <cellStyle name=" _20030221140423820-A5C865BF_추가품셈1-박_염소 주입실 신축공사" xfId="41736"/>
    <cellStyle name=" _20030221140423820-A5C865BF_품셈" xfId="184"/>
    <cellStyle name=" _20030221140423820-A5C865BF_회처리가설계서용수량산출서" xfId="24197"/>
    <cellStyle name=" _20030221140423820-A5C865BF_회처리가설계서용수량산출서-운탄" xfId="24198"/>
    <cellStyle name=" _20030221140423820-A5C865BF_회처리설비 산출내역" xfId="24199"/>
    <cellStyle name=" _3,4호기 구내도로수량산출서(F.C)" xfId="24231"/>
    <cellStyle name=" _3,4호기 구내배수 내역서" xfId="24232"/>
    <cellStyle name=" _3.단가확정분-집계표" xfId="41737"/>
    <cellStyle name=" _329전기설비기초-비교" xfId="189"/>
    <cellStyle name=" _6.지하설계서" xfId="24233"/>
    <cellStyle name=" _6.지하설계서-REV3" xfId="24234"/>
    <cellStyle name=" _7,8물량반영-전기설비기초0224" xfId="190"/>
    <cellStyle name=" _8월 기성" xfId="191"/>
    <cellStyle name=" _8월 기성_당진화력준설설계서(REV.A)" xfId="192"/>
    <cellStyle name=" _8월 기성_별표" xfId="193"/>
    <cellStyle name=" _8월 기성_자재단가" xfId="194"/>
    <cellStyle name=" _AC-01 계획서" xfId="31752"/>
    <cellStyle name=" _AC-01 보일러 설계서 수정" xfId="31753"/>
    <cellStyle name=" _AC-01 보일러 설계서 수정_1-온배수 양식장 가설계서" xfId="31754"/>
    <cellStyle name=" _AC-01 보일러 설계서 수정_AC-14(최종수정)" xfId="31759"/>
    <cellStyle name=" _AC-01 보일러 설계서 수정_AC-14(최종수정)_1-온배수 양식장 가설계서" xfId="31760"/>
    <cellStyle name=" _AC-01 보일러 설계서 수정_AC-14(최종수정)_경상정비 가설계서(12.07)" xfId="31761"/>
    <cellStyle name=" _AC-01 보일러 설계서 수정_AC-14(최종수정)_경상정비 설계서(최종결재본)" xfId="31762"/>
    <cellStyle name=" _AC-01 보일러 설계서 수정_AC-14(최종수정)_경상정비 설계서(최종분11월19)" xfId="31763"/>
    <cellStyle name=" _AC-01 보일러 설계서 수정_AC-14(최종수정)_발전설비 보수공사" xfId="31764"/>
    <cellStyle name=" _AC-01 보일러 설계서 수정_AC-14(최종수정)_발전설비 보수공사_1-온배수 양식장 가설계서" xfId="31765"/>
    <cellStyle name=" _AC-01 보일러 설계서 수정_AC-14(최종수정)_발전설비 보수공사_경상정비 가설계서(12.07)" xfId="31766"/>
    <cellStyle name=" _AC-01 보일러 설계서 수정_AC-14(최종수정)_발전설비 보수공사_경상정비 설계서(최종결재본)" xfId="31767"/>
    <cellStyle name=" _AC-01 보일러 설계서 수정_AC-14(최종수정)_발전설비 보수공사_경상정비 설계서(최종분11월19)" xfId="31768"/>
    <cellStyle name=" _AC-01 보일러 설계서 수정_AC-14(최종수정)_발전설비 보수공사_부품" xfId="31769"/>
    <cellStyle name=" _AC-01 보일러 설계서 수정_AC-14(최종수정)_부품" xfId="31770"/>
    <cellStyle name=" _AC-01 보일러 설계서 수정_경상정비 가설계서(12.07)" xfId="31755"/>
    <cellStyle name=" _AC-01 보일러 설계서 수정_경상정비 설계서(최종결재본)" xfId="31756"/>
    <cellStyle name=" _AC-01 보일러 설계서 수정_경상정비 설계서(최종분11월19)" xfId="31757"/>
    <cellStyle name=" _AC-01 보일러 설계서 수정_부품" xfId="31758"/>
    <cellStyle name=" _AC-01 보일러 설계서(최종확정)" xfId="31771"/>
    <cellStyle name=" _AC-01 보일러 설계서(최종확정)_1-온배수 양식장 가설계서" xfId="31772"/>
    <cellStyle name=" _AC-01 보일러 설계서(최종확정)_경상정비 가설계서(12.07)" xfId="31773"/>
    <cellStyle name=" _AC-01 보일러 설계서(최종확정)_경상정비 설계서(최종결재본)" xfId="31774"/>
    <cellStyle name=" _AC-01 보일러 설계서(최종확정)_경상정비 설계서(최종분11월19)" xfId="31775"/>
    <cellStyle name=" _AC-01 보일러 설계서(최종확정)_부품" xfId="31776"/>
    <cellStyle name=" _AC-01 본관기초(가설계서 9월단가)" xfId="31777"/>
    <cellStyle name=" _AC-01 본관기초(가설계서 9월단가)_1-온배수 양식장 가설계서" xfId="31778"/>
    <cellStyle name=" _AC-01 본관기초(가설계서 9월단가)_AC-14(최종수정)" xfId="31783"/>
    <cellStyle name=" _AC-01 본관기초(가설계서 9월단가)_AC-14(최종수정)_1-온배수 양식장 가설계서" xfId="31784"/>
    <cellStyle name=" _AC-01 본관기초(가설계서 9월단가)_AC-14(최종수정)_경상정비 가설계서(12.07)" xfId="31785"/>
    <cellStyle name=" _AC-01 본관기초(가설계서 9월단가)_AC-14(최종수정)_경상정비 설계서(최종결재본)" xfId="31786"/>
    <cellStyle name=" _AC-01 본관기초(가설계서 9월단가)_AC-14(최종수정)_경상정비 설계서(최종분11월19)" xfId="31787"/>
    <cellStyle name=" _AC-01 본관기초(가설계서 9월단가)_AC-14(최종수정)_발전설비 보수공사" xfId="31788"/>
    <cellStyle name=" _AC-01 본관기초(가설계서 9월단가)_AC-14(최종수정)_발전설비 보수공사_1-온배수 양식장 가설계서" xfId="31789"/>
    <cellStyle name=" _AC-01 본관기초(가설계서 9월단가)_AC-14(최종수정)_발전설비 보수공사_경상정비 가설계서(12.07)" xfId="31790"/>
    <cellStyle name=" _AC-01 본관기초(가설계서 9월단가)_AC-14(최종수정)_발전설비 보수공사_경상정비 설계서(최종결재본)" xfId="31791"/>
    <cellStyle name=" _AC-01 본관기초(가설계서 9월단가)_AC-14(최종수정)_발전설비 보수공사_경상정비 설계서(최종분11월19)" xfId="31792"/>
    <cellStyle name=" _AC-01 본관기초(가설계서 9월단가)_AC-14(최종수정)_발전설비 보수공사_부품" xfId="31793"/>
    <cellStyle name=" _AC-01 본관기초(가설계서 9월단가)_AC-14(최종수정)_부품" xfId="31794"/>
    <cellStyle name=" _AC-01 본관기초(가설계서 9월단가)_경상정비 가설계서(12.07)" xfId="31779"/>
    <cellStyle name=" _AC-01 본관기초(가설계서 9월단가)_경상정비 설계서(최종결재본)" xfId="31780"/>
    <cellStyle name=" _AC-01 본관기초(가설계서 9월단가)_경상정비 설계서(최종분11월19)" xfId="31781"/>
    <cellStyle name=" _AC-01 본관기초(가설계서 9월단가)_부품" xfId="31782"/>
    <cellStyle name=" _AC-01 본관기초(가설계서 9월단가)-2" xfId="31795"/>
    <cellStyle name=" _AC-01 본관기초(가설계서 9월단가)-2_1-온배수 양식장 가설계서" xfId="31796"/>
    <cellStyle name=" _AC-01 본관기초(가설계서 9월단가)-2_AC-14(최종수정)" xfId="31801"/>
    <cellStyle name=" _AC-01 본관기초(가설계서 9월단가)-2_AC-14(최종수정)_1-온배수 양식장 가설계서" xfId="31802"/>
    <cellStyle name=" _AC-01 본관기초(가설계서 9월단가)-2_AC-14(최종수정)_경상정비 가설계서(12.07)" xfId="31803"/>
    <cellStyle name=" _AC-01 본관기초(가설계서 9월단가)-2_AC-14(최종수정)_경상정비 설계서(최종결재본)" xfId="31804"/>
    <cellStyle name=" _AC-01 본관기초(가설계서 9월단가)-2_AC-14(최종수정)_경상정비 설계서(최종분11월19)" xfId="31805"/>
    <cellStyle name=" _AC-01 본관기초(가설계서 9월단가)-2_AC-14(최종수정)_발전설비 보수공사" xfId="31806"/>
    <cellStyle name=" _AC-01 본관기초(가설계서 9월단가)-2_AC-14(최종수정)_발전설비 보수공사_1-온배수 양식장 가설계서" xfId="31807"/>
    <cellStyle name=" _AC-01 본관기초(가설계서 9월단가)-2_AC-14(최종수정)_발전설비 보수공사_경상정비 가설계서(12.07)" xfId="31808"/>
    <cellStyle name=" _AC-01 본관기초(가설계서 9월단가)-2_AC-14(최종수정)_발전설비 보수공사_경상정비 설계서(최종결재본)" xfId="31809"/>
    <cellStyle name=" _AC-01 본관기초(가설계서 9월단가)-2_AC-14(최종수정)_발전설비 보수공사_경상정비 설계서(최종분11월19)" xfId="31810"/>
    <cellStyle name=" _AC-01 본관기초(가설계서 9월단가)-2_AC-14(최종수정)_발전설비 보수공사_부품" xfId="31811"/>
    <cellStyle name=" _AC-01 본관기초(가설계서 9월단가)-2_AC-14(최종수정)_부품" xfId="31812"/>
    <cellStyle name=" _AC-01 본관기초(가설계서 9월단가)-2_경상정비 가설계서(12.07)" xfId="31797"/>
    <cellStyle name=" _AC-01 본관기초(가설계서 9월단가)-2_경상정비 설계서(최종결재본)" xfId="31798"/>
    <cellStyle name=" _AC-01 본관기초(가설계서 9월단가)-2_경상정비 설계서(최종분11월19)" xfId="31799"/>
    <cellStyle name=" _AC-01 본관기초(가설계서 9월단가)-2_부품" xfId="31800"/>
    <cellStyle name=" _AC-01 본관기초공사 가설계서(최종확정)" xfId="31813"/>
    <cellStyle name=" _AC-01 본관기초공사 가설계서(최종확정)_1-온배수 양식장 가설계서" xfId="31814"/>
    <cellStyle name=" _AC-01 본관기초공사 가설계서(최종확정)_경상정비 가설계서(12.07)" xfId="31815"/>
    <cellStyle name=" _AC-01 본관기초공사 가설계서(최종확정)_경상정비 설계서(최종결재본)" xfId="31816"/>
    <cellStyle name=" _AC-01 본관기초공사 가설계서(최종확정)_경상정비 설계서(최종분11월19)" xfId="31817"/>
    <cellStyle name=" _AC-01 본관기초공사 가설계서(최종확정)_부품" xfId="31818"/>
    <cellStyle name=" _AC-01터빈주제어및보일러기초" xfId="31819"/>
    <cellStyle name=" _AC-01터빈주제어및보일러기초_AC-07용수환경건물" xfId="42318"/>
    <cellStyle name=" _AC-01터빈주제어및보일러기초_AC-07용수환경건물_설계변경(최종)" xfId="42319"/>
    <cellStyle name=" _AC-01터빈주제어및보일러기초_설계변경(최종)" xfId="42317"/>
    <cellStyle name=" _AC-04터빈발전기기초" xfId="42320"/>
    <cellStyle name=" _AC-04터빈발전기기초_설계변경(최종)" xfId="42321"/>
    <cellStyle name=" _AC-06_변경설계서(본설계서최종수정분)" xfId="31820"/>
    <cellStyle name=" _AC06실적기성" xfId="4270"/>
    <cellStyle name=" _AC06실적기성_당진화력준설설계서(REV.A)" xfId="4271"/>
    <cellStyle name=" _AC06실적기성_별표" xfId="4272"/>
    <cellStyle name=" _AC06실적기성_자재단가" xfId="4273"/>
    <cellStyle name=" _AC-14 건설사무소 환경개선공사 설계서(제출)" xfId="31821"/>
    <cellStyle name=" _Book1" xfId="31822"/>
    <cellStyle name=" _CC-01 부지정지 및 법면보호(개산)" xfId="4274"/>
    <cellStyle name=" _CC-01 부지정지 및 법면보호(개산) 10" xfId="31823"/>
    <cellStyle name=" _CC-01 부지정지 및 법면보호(개산) 2" xfId="4275"/>
    <cellStyle name=" _CC-01 부지정지 및 법면보호(개산) 3" xfId="4276"/>
    <cellStyle name=" _CC-01 부지정지 및 법면보호(개산) 4" xfId="18459"/>
    <cellStyle name=" _CC-01 부지정지 및 법면보호(개산) 5" xfId="31824"/>
    <cellStyle name=" _CC-01 부지정지 및 법면보호(개산) 6" xfId="31825"/>
    <cellStyle name=" _CC-01 부지정지 및 법면보호(개산) 7" xfId="31826"/>
    <cellStyle name=" _CC-01 부지정지 및 법면보호(개산) 8" xfId="31827"/>
    <cellStyle name=" _CC-01 부지정지 및 법면보호(개산) 9" xfId="31828"/>
    <cellStyle name=" _CC-01 부지정지 및 법면보호(개산)_1 당진78-연돌-공사설계서(REV.0 12.14-kopec)" xfId="4277"/>
    <cellStyle name=" _CC-01 부지정지 및 법면보호(개산)_1 당진78-연돌-공사설계서(REV.0 12.14-kopec) 10" xfId="31829"/>
    <cellStyle name=" _CC-01 부지정지 및 법면보호(개산)_1 당진78-연돌-공사설계서(REV.0 12.14-kopec) 2" xfId="4278"/>
    <cellStyle name=" _CC-01 부지정지 및 법면보호(개산)_1 당진78-연돌-공사설계서(REV.0 12.14-kopec) 3" xfId="4279"/>
    <cellStyle name=" _CC-01 부지정지 및 법면보호(개산)_1 당진78-연돌-공사설계서(REV.0 12.14-kopec) 4" xfId="18460"/>
    <cellStyle name=" _CC-01 부지정지 및 법면보호(개산)_1 당진78-연돌-공사설계서(REV.0 12.14-kopec) 5" xfId="31830"/>
    <cellStyle name=" _CC-01 부지정지 및 법면보호(개산)_1 당진78-연돌-공사설계서(REV.0 12.14-kopec) 6" xfId="31831"/>
    <cellStyle name=" _CC-01 부지정지 및 법면보호(개산)_1 당진78-연돌-공사설계서(REV.0 12.14-kopec) 7" xfId="31832"/>
    <cellStyle name=" _CC-01 부지정지 및 법면보호(개산)_1 당진78-연돌-공사설계서(REV.0 12.14-kopec) 8" xfId="31833"/>
    <cellStyle name=" _CC-01 부지정지 및 법면보호(개산)_1 당진78-연돌-공사설계서(REV.0 12.14-kopec) 9" xfId="31834"/>
    <cellStyle name=" _CC-01 부지정지 및 법면보호(개산)_1 당진78-연돌-공사설계서(REV.0 12.14-kopec)_0 태안78-연돌-공사설계서(2005082)" xfId="4280"/>
    <cellStyle name=" _CC-01 부지정지 및 법면보호(개산)_1 당진78-연돌-공사설계서(REV.0 12.14-kopec)_0 태안78-연돌-공사설계서(2005082) 10" xfId="31835"/>
    <cellStyle name=" _CC-01 부지정지 및 법면보호(개산)_1 당진78-연돌-공사설계서(REV.0 12.14-kopec)_0 태안78-연돌-공사설계서(2005082) 2" xfId="4281"/>
    <cellStyle name=" _CC-01 부지정지 및 법면보호(개산)_1 당진78-연돌-공사설계서(REV.0 12.14-kopec)_0 태안78-연돌-공사설계서(2005082) 3" xfId="4282"/>
    <cellStyle name=" _CC-01 부지정지 및 법면보호(개산)_1 당진78-연돌-공사설계서(REV.0 12.14-kopec)_0 태안78-연돌-공사설계서(2005082) 4" xfId="18461"/>
    <cellStyle name=" _CC-01 부지정지 및 법면보호(개산)_1 당진78-연돌-공사설계서(REV.0 12.14-kopec)_0 태안78-연돌-공사설계서(2005082) 5" xfId="31836"/>
    <cellStyle name=" _CC-01 부지정지 및 법면보호(개산)_1 당진78-연돌-공사설계서(REV.0 12.14-kopec)_0 태안78-연돌-공사설계서(2005082) 6" xfId="31837"/>
    <cellStyle name=" _CC-01 부지정지 및 법면보호(개산)_1 당진78-연돌-공사설계서(REV.0 12.14-kopec)_0 태안78-연돌-공사설계서(2005082) 7" xfId="31838"/>
    <cellStyle name=" _CC-01 부지정지 및 법면보호(개산)_1 당진78-연돌-공사설계서(REV.0 12.14-kopec)_0 태안78-연돌-공사설계서(2005082) 8" xfId="31839"/>
    <cellStyle name=" _CC-01 부지정지 및 법면보호(개산)_1 당진78-연돌-공사설계서(REV.0 12.14-kopec)_0 태안78-연돌-공사설계서(2005082) 9" xfId="31840"/>
    <cellStyle name=" _CC-01 부지정지 및 법면보호(개산)_1 당진78-연돌-공사설계서(REV.0 12.14-kopec)_1.0t 공사설계서(1021일)" xfId="4283"/>
    <cellStyle name=" _CC-01 부지정지 및 법면보호(개산)_1 당진78-연돌-공사설계서(REV.0 12.14-kopec)_1.0t 공사설계서(1021일) 10" xfId="31841"/>
    <cellStyle name=" _CC-01 부지정지 및 법면보호(개산)_1 당진78-연돌-공사설계서(REV.0 12.14-kopec)_1.0t 공사설계서(1021일) 2" xfId="4284"/>
    <cellStyle name=" _CC-01 부지정지 및 법면보호(개산)_1 당진78-연돌-공사설계서(REV.0 12.14-kopec)_1.0t 공사설계서(1021일) 3" xfId="4285"/>
    <cellStyle name=" _CC-01 부지정지 및 법면보호(개산)_1 당진78-연돌-공사설계서(REV.0 12.14-kopec)_1.0t 공사설계서(1021일) 4" xfId="18462"/>
    <cellStyle name=" _CC-01 부지정지 및 법면보호(개산)_1 당진78-연돌-공사설계서(REV.0 12.14-kopec)_1.0t 공사설계서(1021일) 5" xfId="31842"/>
    <cellStyle name=" _CC-01 부지정지 및 법면보호(개산)_1 당진78-연돌-공사설계서(REV.0 12.14-kopec)_1.0t 공사설계서(1021일) 6" xfId="31843"/>
    <cellStyle name=" _CC-01 부지정지 및 법면보호(개산)_1 당진78-연돌-공사설계서(REV.0 12.14-kopec)_1.0t 공사설계서(1021일) 7" xfId="31844"/>
    <cellStyle name=" _CC-01 부지정지 및 법면보호(개산)_1 당진78-연돌-공사설계서(REV.0 12.14-kopec)_1.0t 공사설계서(1021일) 8" xfId="31845"/>
    <cellStyle name=" _CC-01 부지정지 및 법면보호(개산)_1 당진78-연돌-공사설계서(REV.0 12.14-kopec)_1.0t 공사설계서(1021일) 9" xfId="31846"/>
    <cellStyle name=" _CC-01 부지정지 및 법면보호(개산)_1 당진78-연돌-공사설계서(REV.0 12.14-kopec)_태안78연돌공사설계서(2005099)C2" xfId="4286"/>
    <cellStyle name=" _CC-01 부지정지 및 법면보호(개산)_1 당진78-연돌-공사설계서(REV.0 12.14-kopec)_태안78연돌공사설계서(2005099)C2 10" xfId="31847"/>
    <cellStyle name=" _CC-01 부지정지 및 법면보호(개산)_1 당진78-연돌-공사설계서(REV.0 12.14-kopec)_태안78연돌공사설계서(2005099)C2 2" xfId="4287"/>
    <cellStyle name=" _CC-01 부지정지 및 법면보호(개산)_1 당진78-연돌-공사설계서(REV.0 12.14-kopec)_태안78연돌공사설계서(2005099)C2 3" xfId="4288"/>
    <cellStyle name=" _CC-01 부지정지 및 법면보호(개산)_1 당진78-연돌-공사설계서(REV.0 12.14-kopec)_태안78연돌공사설계서(2005099)C2 4" xfId="18463"/>
    <cellStyle name=" _CC-01 부지정지 및 법면보호(개산)_1 당진78-연돌-공사설계서(REV.0 12.14-kopec)_태안78연돌공사설계서(2005099)C2 5" xfId="31848"/>
    <cellStyle name=" _CC-01 부지정지 및 법면보호(개산)_1 당진78-연돌-공사설계서(REV.0 12.14-kopec)_태안78연돌공사설계서(2005099)C2 6" xfId="31849"/>
    <cellStyle name=" _CC-01 부지정지 및 법면보호(개산)_1 당진78-연돌-공사설계서(REV.0 12.14-kopec)_태안78연돌공사설계서(2005099)C2 7" xfId="31850"/>
    <cellStyle name=" _CC-01 부지정지 및 법면보호(개산)_1 당진78-연돌-공사설계서(REV.0 12.14-kopec)_태안78연돌공사설계서(2005099)C2 8" xfId="31851"/>
    <cellStyle name=" _CC-01 부지정지 및 법면보호(개산)_1 당진78-연돌-공사설계서(REV.0 12.14-kopec)_태안78연돌공사설계서(2005099)C2 9" xfId="31852"/>
    <cellStyle name=" _CC-01 부지정지 및 법면보호(개산)_1.0t 당진78-연돌-수량산출서(REV.0 12.27-kopec)" xfId="4289"/>
    <cellStyle name=" _CC-01 부지정지 및 법면보호(개산)_1.0t 당진78-연돌-수량산출서(REV.0 12.27-kopec) 10" xfId="31853"/>
    <cellStyle name=" _CC-01 부지정지 및 법면보호(개산)_1.0t 당진78-연돌-수량산출서(REV.0 12.27-kopec) 2" xfId="4290"/>
    <cellStyle name=" _CC-01 부지정지 및 법면보호(개산)_1.0t 당진78-연돌-수량산출서(REV.0 12.27-kopec) 3" xfId="4291"/>
    <cellStyle name=" _CC-01 부지정지 및 법면보호(개산)_1.0t 당진78-연돌-수량산출서(REV.0 12.27-kopec) 4" xfId="18464"/>
    <cellStyle name=" _CC-01 부지정지 및 법면보호(개산)_1.0t 당진78-연돌-수량산출서(REV.0 12.27-kopec) 5" xfId="31854"/>
    <cellStyle name=" _CC-01 부지정지 및 법면보호(개산)_1.0t 당진78-연돌-수량산출서(REV.0 12.27-kopec) 6" xfId="31855"/>
    <cellStyle name=" _CC-01 부지정지 및 법면보호(개산)_1.0t 당진78-연돌-수량산출서(REV.0 12.27-kopec) 7" xfId="31856"/>
    <cellStyle name=" _CC-01 부지정지 및 법면보호(개산)_1.0t 당진78-연돌-수량산출서(REV.0 12.27-kopec) 8" xfId="31857"/>
    <cellStyle name=" _CC-01 부지정지 및 법면보호(개산)_1.0t 당진78-연돌-수량산출서(REV.0 12.27-kopec) 9" xfId="31858"/>
    <cellStyle name=" _CC-01 부지정지 및 법면보호(개산)_1.0t 당진78-연돌-수량산출서(REV.0 12.27-kopec)_1.0t 공사설계서(1021일)" xfId="4292"/>
    <cellStyle name=" _CC-01 부지정지 및 법면보호(개산)_1.0t 당진78-연돌-수량산출서(REV.0 12.27-kopec)_1.0t 공사설계서(1021일) 10" xfId="31859"/>
    <cellStyle name=" _CC-01 부지정지 및 법면보호(개산)_1.0t 당진78-연돌-수량산출서(REV.0 12.27-kopec)_1.0t 공사설계서(1021일) 2" xfId="4293"/>
    <cellStyle name=" _CC-01 부지정지 및 법면보호(개산)_1.0t 당진78-연돌-수량산출서(REV.0 12.27-kopec)_1.0t 공사설계서(1021일) 3" xfId="4294"/>
    <cellStyle name=" _CC-01 부지정지 및 법면보호(개산)_1.0t 당진78-연돌-수량산출서(REV.0 12.27-kopec)_1.0t 공사설계서(1021일) 4" xfId="18465"/>
    <cellStyle name=" _CC-01 부지정지 및 법면보호(개산)_1.0t 당진78-연돌-수량산출서(REV.0 12.27-kopec)_1.0t 공사설계서(1021일) 5" xfId="31860"/>
    <cellStyle name=" _CC-01 부지정지 및 법면보호(개산)_1.0t 당진78-연돌-수량산출서(REV.0 12.27-kopec)_1.0t 공사설계서(1021일) 6" xfId="31861"/>
    <cellStyle name=" _CC-01 부지정지 및 법면보호(개산)_1.0t 당진78-연돌-수량산출서(REV.0 12.27-kopec)_1.0t 공사설계서(1021일) 7" xfId="31862"/>
    <cellStyle name=" _CC-01 부지정지 및 법면보호(개산)_1.0t 당진78-연돌-수량산출서(REV.0 12.27-kopec)_1.0t 공사설계서(1021일) 8" xfId="31863"/>
    <cellStyle name=" _CC-01 부지정지 및 법면보호(개산)_1.0t 당진78-연돌-수량산출서(REV.0 12.27-kopec)_1.0t 공사설계서(1021일) 9" xfId="31864"/>
    <cellStyle name=" _CC-01 부지정지 및 법면보호(개산)_2.관리동" xfId="31865"/>
    <cellStyle name=" _CC-01 부지정지 및 법면보호(개산)_CC-02 본관기초굴착 예상" xfId="4413"/>
    <cellStyle name=" _CC-01 부지정지 및 법면보호(개산)_CC-02 본관기초굴착 예상 10" xfId="32096"/>
    <cellStyle name=" _CC-01 부지정지 및 법면보호(개산)_CC-02 본관기초굴착 예상 2" xfId="4414"/>
    <cellStyle name=" _CC-01 부지정지 및 법면보호(개산)_CC-02 본관기초굴착 예상 3" xfId="4415"/>
    <cellStyle name=" _CC-01 부지정지 및 법면보호(개산)_CC-02 본관기초굴착 예상 4" xfId="18504"/>
    <cellStyle name=" _CC-01 부지정지 및 법면보호(개산)_CC-02 본관기초굴착 예상 5" xfId="32097"/>
    <cellStyle name=" _CC-01 부지정지 및 법면보호(개산)_CC-02 본관기초굴착 예상 6" xfId="32098"/>
    <cellStyle name=" _CC-01 부지정지 및 법면보호(개산)_CC-02 본관기초굴착 예상 7" xfId="32099"/>
    <cellStyle name=" _CC-01 부지정지 및 법면보호(개산)_CC-02 본관기초굴착 예상 8" xfId="32100"/>
    <cellStyle name=" _CC-01 부지정지 및 법면보호(개산)_CC-02 본관기초굴착 예상 9" xfId="32101"/>
    <cellStyle name=" _CC-01 부지정지 및 법면보호(개산)_CC-02 본관기초굴착 예상_1 당진78-연돌-공사설계서(REV.0 12.14-kopec)" xfId="4416"/>
    <cellStyle name=" _CC-01 부지정지 및 법면보호(개산)_CC-02 본관기초굴착 예상_1 당진78-연돌-공사설계서(REV.0 12.14-kopec) 10" xfId="32102"/>
    <cellStyle name=" _CC-01 부지정지 및 법면보호(개산)_CC-02 본관기초굴착 예상_1 당진78-연돌-공사설계서(REV.0 12.14-kopec) 2" xfId="4417"/>
    <cellStyle name=" _CC-01 부지정지 및 법면보호(개산)_CC-02 본관기초굴착 예상_1 당진78-연돌-공사설계서(REV.0 12.14-kopec) 3" xfId="4418"/>
    <cellStyle name=" _CC-01 부지정지 및 법면보호(개산)_CC-02 본관기초굴착 예상_1 당진78-연돌-공사설계서(REV.0 12.14-kopec) 4" xfId="18505"/>
    <cellStyle name=" _CC-01 부지정지 및 법면보호(개산)_CC-02 본관기초굴착 예상_1 당진78-연돌-공사설계서(REV.0 12.14-kopec) 5" xfId="32103"/>
    <cellStyle name=" _CC-01 부지정지 및 법면보호(개산)_CC-02 본관기초굴착 예상_1 당진78-연돌-공사설계서(REV.0 12.14-kopec) 6" xfId="32104"/>
    <cellStyle name=" _CC-01 부지정지 및 법면보호(개산)_CC-02 본관기초굴착 예상_1 당진78-연돌-공사설계서(REV.0 12.14-kopec) 7" xfId="32105"/>
    <cellStyle name=" _CC-01 부지정지 및 법면보호(개산)_CC-02 본관기초굴착 예상_1 당진78-연돌-공사설계서(REV.0 12.14-kopec) 8" xfId="32106"/>
    <cellStyle name=" _CC-01 부지정지 및 법면보호(개산)_CC-02 본관기초굴착 예상_1 당진78-연돌-공사설계서(REV.0 12.14-kopec) 9" xfId="32107"/>
    <cellStyle name=" _CC-01 부지정지 및 법면보호(개산)_CC-02 본관기초굴착 예상_1 당진78-연돌-공사설계서(REV.0 12.14-kopec)_0 태안78-연돌-공사설계서(2005082)" xfId="4419"/>
    <cellStyle name=" _CC-01 부지정지 및 법면보호(개산)_CC-02 본관기초굴착 예상_1 당진78-연돌-공사설계서(REV.0 12.14-kopec)_0 태안78-연돌-공사설계서(2005082) 10" xfId="32108"/>
    <cellStyle name=" _CC-01 부지정지 및 법면보호(개산)_CC-02 본관기초굴착 예상_1 당진78-연돌-공사설계서(REV.0 12.14-kopec)_0 태안78-연돌-공사설계서(2005082) 2" xfId="4420"/>
    <cellStyle name=" _CC-01 부지정지 및 법면보호(개산)_CC-02 본관기초굴착 예상_1 당진78-연돌-공사설계서(REV.0 12.14-kopec)_0 태안78-연돌-공사설계서(2005082) 3" xfId="4421"/>
    <cellStyle name=" _CC-01 부지정지 및 법면보호(개산)_CC-02 본관기초굴착 예상_1 당진78-연돌-공사설계서(REV.0 12.14-kopec)_0 태안78-연돌-공사설계서(2005082) 4" xfId="18506"/>
    <cellStyle name=" _CC-01 부지정지 및 법면보호(개산)_CC-02 본관기초굴착 예상_1 당진78-연돌-공사설계서(REV.0 12.14-kopec)_0 태안78-연돌-공사설계서(2005082) 5" xfId="32109"/>
    <cellStyle name=" _CC-01 부지정지 및 법면보호(개산)_CC-02 본관기초굴착 예상_1 당진78-연돌-공사설계서(REV.0 12.14-kopec)_0 태안78-연돌-공사설계서(2005082) 6" xfId="32110"/>
    <cellStyle name=" _CC-01 부지정지 및 법면보호(개산)_CC-02 본관기초굴착 예상_1 당진78-연돌-공사설계서(REV.0 12.14-kopec)_0 태안78-연돌-공사설계서(2005082) 7" xfId="32111"/>
    <cellStyle name=" _CC-01 부지정지 및 법면보호(개산)_CC-02 본관기초굴착 예상_1 당진78-연돌-공사설계서(REV.0 12.14-kopec)_0 태안78-연돌-공사설계서(2005082) 8" xfId="32112"/>
    <cellStyle name=" _CC-01 부지정지 및 법면보호(개산)_CC-02 본관기초굴착 예상_1 당진78-연돌-공사설계서(REV.0 12.14-kopec)_0 태안78-연돌-공사설계서(2005082) 9" xfId="32113"/>
    <cellStyle name=" _CC-01 부지정지 및 법면보호(개산)_CC-02 본관기초굴착 예상_1 당진78-연돌-공사설계서(REV.0 12.14-kopec)_1.0t 공사설계서(1021일)" xfId="4422"/>
    <cellStyle name=" _CC-01 부지정지 및 법면보호(개산)_CC-02 본관기초굴착 예상_1 당진78-연돌-공사설계서(REV.0 12.14-kopec)_1.0t 공사설계서(1021일) 10" xfId="32114"/>
    <cellStyle name=" _CC-01 부지정지 및 법면보호(개산)_CC-02 본관기초굴착 예상_1 당진78-연돌-공사설계서(REV.0 12.14-kopec)_1.0t 공사설계서(1021일) 2" xfId="4423"/>
    <cellStyle name=" _CC-01 부지정지 및 법면보호(개산)_CC-02 본관기초굴착 예상_1 당진78-연돌-공사설계서(REV.0 12.14-kopec)_1.0t 공사설계서(1021일) 3" xfId="4424"/>
    <cellStyle name=" _CC-01 부지정지 및 법면보호(개산)_CC-02 본관기초굴착 예상_1 당진78-연돌-공사설계서(REV.0 12.14-kopec)_1.0t 공사설계서(1021일) 4" xfId="18507"/>
    <cellStyle name=" _CC-01 부지정지 및 법면보호(개산)_CC-02 본관기초굴착 예상_1 당진78-연돌-공사설계서(REV.0 12.14-kopec)_1.0t 공사설계서(1021일) 5" xfId="32115"/>
    <cellStyle name=" _CC-01 부지정지 및 법면보호(개산)_CC-02 본관기초굴착 예상_1 당진78-연돌-공사설계서(REV.0 12.14-kopec)_1.0t 공사설계서(1021일) 6" xfId="32116"/>
    <cellStyle name=" _CC-01 부지정지 및 법면보호(개산)_CC-02 본관기초굴착 예상_1 당진78-연돌-공사설계서(REV.0 12.14-kopec)_1.0t 공사설계서(1021일) 7" xfId="32117"/>
    <cellStyle name=" _CC-01 부지정지 및 법면보호(개산)_CC-02 본관기초굴착 예상_1 당진78-연돌-공사설계서(REV.0 12.14-kopec)_1.0t 공사설계서(1021일) 8" xfId="32118"/>
    <cellStyle name=" _CC-01 부지정지 및 법면보호(개산)_CC-02 본관기초굴착 예상_1 당진78-연돌-공사설계서(REV.0 12.14-kopec)_1.0t 공사설계서(1021일) 9" xfId="32119"/>
    <cellStyle name=" _CC-01 부지정지 및 법면보호(개산)_CC-02 본관기초굴착 예상_1 당진78-연돌-공사설계서(REV.0 12.14-kopec)_태안78연돌공사설계서(2005099)C2" xfId="4425"/>
    <cellStyle name=" _CC-01 부지정지 및 법면보호(개산)_CC-02 본관기초굴착 예상_1 당진78-연돌-공사설계서(REV.0 12.14-kopec)_태안78연돌공사설계서(2005099)C2 10" xfId="32120"/>
    <cellStyle name=" _CC-01 부지정지 및 법면보호(개산)_CC-02 본관기초굴착 예상_1 당진78-연돌-공사설계서(REV.0 12.14-kopec)_태안78연돌공사설계서(2005099)C2 2" xfId="4426"/>
    <cellStyle name=" _CC-01 부지정지 및 법면보호(개산)_CC-02 본관기초굴착 예상_1 당진78-연돌-공사설계서(REV.0 12.14-kopec)_태안78연돌공사설계서(2005099)C2 3" xfId="4427"/>
    <cellStyle name=" _CC-01 부지정지 및 법면보호(개산)_CC-02 본관기초굴착 예상_1 당진78-연돌-공사설계서(REV.0 12.14-kopec)_태안78연돌공사설계서(2005099)C2 4" xfId="18508"/>
    <cellStyle name=" _CC-01 부지정지 및 법면보호(개산)_CC-02 본관기초굴착 예상_1 당진78-연돌-공사설계서(REV.0 12.14-kopec)_태안78연돌공사설계서(2005099)C2 5" xfId="32121"/>
    <cellStyle name=" _CC-01 부지정지 및 법면보호(개산)_CC-02 본관기초굴착 예상_1 당진78-연돌-공사설계서(REV.0 12.14-kopec)_태안78연돌공사설계서(2005099)C2 6" xfId="32122"/>
    <cellStyle name=" _CC-01 부지정지 및 법면보호(개산)_CC-02 본관기초굴착 예상_1 당진78-연돌-공사설계서(REV.0 12.14-kopec)_태안78연돌공사설계서(2005099)C2 7" xfId="32123"/>
    <cellStyle name=" _CC-01 부지정지 및 법면보호(개산)_CC-02 본관기초굴착 예상_1 당진78-연돌-공사설계서(REV.0 12.14-kopec)_태안78연돌공사설계서(2005099)C2 8" xfId="32124"/>
    <cellStyle name=" _CC-01 부지정지 및 법면보호(개산)_CC-02 본관기초굴착 예상_1 당진78-연돌-공사설계서(REV.0 12.14-kopec)_태안78연돌공사설계서(2005099)C2 9" xfId="32125"/>
    <cellStyle name=" _CC-01 부지정지 및 법면보호(개산)_CC-02 본관기초굴착 예상_1.0t 당진78-연돌-수량산출서(REV.0 12.27-kopec)" xfId="4428"/>
    <cellStyle name=" _CC-01 부지정지 및 법면보호(개산)_CC-02 본관기초굴착 예상_1.0t 당진78-연돌-수량산출서(REV.0 12.27-kopec) 10" xfId="32126"/>
    <cellStyle name=" _CC-01 부지정지 및 법면보호(개산)_CC-02 본관기초굴착 예상_1.0t 당진78-연돌-수량산출서(REV.0 12.27-kopec) 2" xfId="4429"/>
    <cellStyle name=" _CC-01 부지정지 및 법면보호(개산)_CC-02 본관기초굴착 예상_1.0t 당진78-연돌-수량산출서(REV.0 12.27-kopec) 3" xfId="4430"/>
    <cellStyle name=" _CC-01 부지정지 및 법면보호(개산)_CC-02 본관기초굴착 예상_1.0t 당진78-연돌-수량산출서(REV.0 12.27-kopec) 4" xfId="18509"/>
    <cellStyle name=" _CC-01 부지정지 및 법면보호(개산)_CC-02 본관기초굴착 예상_1.0t 당진78-연돌-수량산출서(REV.0 12.27-kopec) 5" xfId="32127"/>
    <cellStyle name=" _CC-01 부지정지 및 법면보호(개산)_CC-02 본관기초굴착 예상_1.0t 당진78-연돌-수량산출서(REV.0 12.27-kopec) 6" xfId="32128"/>
    <cellStyle name=" _CC-01 부지정지 및 법면보호(개산)_CC-02 본관기초굴착 예상_1.0t 당진78-연돌-수량산출서(REV.0 12.27-kopec) 7" xfId="32129"/>
    <cellStyle name=" _CC-01 부지정지 및 법면보호(개산)_CC-02 본관기초굴착 예상_1.0t 당진78-연돌-수량산출서(REV.0 12.27-kopec) 8" xfId="32130"/>
    <cellStyle name=" _CC-01 부지정지 및 법면보호(개산)_CC-02 본관기초굴착 예상_1.0t 당진78-연돌-수량산출서(REV.0 12.27-kopec) 9" xfId="32131"/>
    <cellStyle name=" _CC-01 부지정지 및 법면보호(개산)_CC-02 본관기초굴착 예상_1.0t 당진78-연돌-수량산출서(REV.0 12.27-kopec)_1.0t 공사설계서(1021일)" xfId="4431"/>
    <cellStyle name=" _CC-01 부지정지 및 법면보호(개산)_CC-02 본관기초굴착 예상_1.0t 당진78-연돌-수량산출서(REV.0 12.27-kopec)_1.0t 공사설계서(1021일) 10" xfId="32132"/>
    <cellStyle name=" _CC-01 부지정지 및 법면보호(개산)_CC-02 본관기초굴착 예상_1.0t 당진78-연돌-수량산출서(REV.0 12.27-kopec)_1.0t 공사설계서(1021일) 2" xfId="4432"/>
    <cellStyle name=" _CC-01 부지정지 및 법면보호(개산)_CC-02 본관기초굴착 예상_1.0t 당진78-연돌-수량산출서(REV.0 12.27-kopec)_1.0t 공사설계서(1021일) 3" xfId="4433"/>
    <cellStyle name=" _CC-01 부지정지 및 법면보호(개산)_CC-02 본관기초굴착 예상_1.0t 당진78-연돌-수량산출서(REV.0 12.27-kopec)_1.0t 공사설계서(1021일) 4" xfId="18510"/>
    <cellStyle name=" _CC-01 부지정지 및 법면보호(개산)_CC-02 본관기초굴착 예상_1.0t 당진78-연돌-수량산출서(REV.0 12.27-kopec)_1.0t 공사설계서(1021일) 5" xfId="32133"/>
    <cellStyle name=" _CC-01 부지정지 및 법면보호(개산)_CC-02 본관기초굴착 예상_1.0t 당진78-연돌-수량산출서(REV.0 12.27-kopec)_1.0t 공사설계서(1021일) 6" xfId="32134"/>
    <cellStyle name=" _CC-01 부지정지 및 법면보호(개산)_CC-02 본관기초굴착 예상_1.0t 당진78-연돌-수량산출서(REV.0 12.27-kopec)_1.0t 공사설계서(1021일) 7" xfId="32135"/>
    <cellStyle name=" _CC-01 부지정지 및 법면보호(개산)_CC-02 본관기초굴착 예상_1.0t 당진78-연돌-수량산출서(REV.0 12.27-kopec)_1.0t 공사설계서(1021일) 8" xfId="32136"/>
    <cellStyle name=" _CC-01 부지정지 및 법면보호(개산)_CC-02 본관기초굴착 예상_1.0t 당진78-연돌-수량산출서(REV.0 12.27-kopec)_1.0t 공사설계서(1021일) 9" xfId="32137"/>
    <cellStyle name=" _CC-01 부지정지 및 법면보호(개산)_CC-02 본관기초굴착 예상_2.관리동" xfId="32138"/>
    <cellStyle name=" _CC-01 부지정지 및 법면보호(개산)_CC-02 본관기초굴착 예상_당진78-연돌-개략공사비" xfId="4434"/>
    <cellStyle name=" _CC-01 부지정지 및 법면보호(개산)_CC-02 본관기초굴착 예상_당진78-연돌-개략공사비 10" xfId="32139"/>
    <cellStyle name=" _CC-01 부지정지 및 법면보호(개산)_CC-02 본관기초굴착 예상_당진78-연돌-개략공사비 2" xfId="4435"/>
    <cellStyle name=" _CC-01 부지정지 및 법면보호(개산)_CC-02 본관기초굴착 예상_당진78-연돌-개략공사비 3" xfId="4436"/>
    <cellStyle name=" _CC-01 부지정지 및 법면보호(개산)_CC-02 본관기초굴착 예상_당진78-연돌-개략공사비 4" xfId="18511"/>
    <cellStyle name=" _CC-01 부지정지 및 법면보호(개산)_CC-02 본관기초굴착 예상_당진78-연돌-개략공사비 5" xfId="32140"/>
    <cellStyle name=" _CC-01 부지정지 및 법면보호(개산)_CC-02 본관기초굴착 예상_당진78-연돌-개략공사비 6" xfId="32141"/>
    <cellStyle name=" _CC-01 부지정지 및 법면보호(개산)_CC-02 본관기초굴착 예상_당진78-연돌-개략공사비 7" xfId="32142"/>
    <cellStyle name=" _CC-01 부지정지 및 법면보호(개산)_CC-02 본관기초굴착 예상_당진78-연돌-개략공사비 8" xfId="32143"/>
    <cellStyle name=" _CC-01 부지정지 및 법면보호(개산)_CC-02 본관기초굴착 예상_당진78-연돌-개략공사비 9" xfId="32144"/>
    <cellStyle name=" _CC-01 부지정지 및 법면보호(개산)_CC-02 본관기초굴착 예상_당진78-연돌-개략공사비_0 태안78-연돌-공사설계서(2005082)" xfId="4437"/>
    <cellStyle name=" _CC-01 부지정지 및 법면보호(개산)_CC-02 본관기초굴착 예상_당진78-연돌-개략공사비_0 태안78-연돌-공사설계서(2005082) 10" xfId="32145"/>
    <cellStyle name=" _CC-01 부지정지 및 법면보호(개산)_CC-02 본관기초굴착 예상_당진78-연돌-개략공사비_0 태안78-연돌-공사설계서(2005082) 2" xfId="4438"/>
    <cellStyle name=" _CC-01 부지정지 및 법면보호(개산)_CC-02 본관기초굴착 예상_당진78-연돌-개략공사비_0 태안78-연돌-공사설계서(2005082) 3" xfId="4439"/>
    <cellStyle name=" _CC-01 부지정지 및 법면보호(개산)_CC-02 본관기초굴착 예상_당진78-연돌-개략공사비_0 태안78-연돌-공사설계서(2005082) 4" xfId="18512"/>
    <cellStyle name=" _CC-01 부지정지 및 법면보호(개산)_CC-02 본관기초굴착 예상_당진78-연돌-개략공사비_0 태안78-연돌-공사설계서(2005082) 5" xfId="32146"/>
    <cellStyle name=" _CC-01 부지정지 및 법면보호(개산)_CC-02 본관기초굴착 예상_당진78-연돌-개략공사비_0 태안78-연돌-공사설계서(2005082) 6" xfId="32147"/>
    <cellStyle name=" _CC-01 부지정지 및 법면보호(개산)_CC-02 본관기초굴착 예상_당진78-연돌-개략공사비_0 태안78-연돌-공사설계서(2005082) 7" xfId="32148"/>
    <cellStyle name=" _CC-01 부지정지 및 법면보호(개산)_CC-02 본관기초굴착 예상_당진78-연돌-개략공사비_0 태안78-연돌-공사설계서(2005082) 8" xfId="32149"/>
    <cellStyle name=" _CC-01 부지정지 및 법면보호(개산)_CC-02 본관기초굴착 예상_당진78-연돌-개략공사비_0 태안78-연돌-공사설계서(2005082) 9" xfId="32150"/>
    <cellStyle name=" _CC-01 부지정지 및 법면보호(개산)_CC-02 본관기초굴착 예상_당진78-연돌-개략공사비_1.0t 공사설계서(1021일)" xfId="4440"/>
    <cellStyle name=" _CC-01 부지정지 및 법면보호(개산)_CC-02 본관기초굴착 예상_당진78-연돌-개략공사비_1.0t 공사설계서(1021일) 10" xfId="32151"/>
    <cellStyle name=" _CC-01 부지정지 및 법면보호(개산)_CC-02 본관기초굴착 예상_당진78-연돌-개략공사비_1.0t 공사설계서(1021일) 2" xfId="4441"/>
    <cellStyle name=" _CC-01 부지정지 및 법면보호(개산)_CC-02 본관기초굴착 예상_당진78-연돌-개략공사비_1.0t 공사설계서(1021일) 3" xfId="4442"/>
    <cellStyle name=" _CC-01 부지정지 및 법면보호(개산)_CC-02 본관기초굴착 예상_당진78-연돌-개략공사비_1.0t 공사설계서(1021일) 4" xfId="18513"/>
    <cellStyle name=" _CC-01 부지정지 및 법면보호(개산)_CC-02 본관기초굴착 예상_당진78-연돌-개략공사비_1.0t 공사설계서(1021일) 5" xfId="32152"/>
    <cellStyle name=" _CC-01 부지정지 및 법면보호(개산)_CC-02 본관기초굴착 예상_당진78-연돌-개략공사비_1.0t 공사설계서(1021일) 6" xfId="32153"/>
    <cellStyle name=" _CC-01 부지정지 및 법면보호(개산)_CC-02 본관기초굴착 예상_당진78-연돌-개략공사비_1.0t 공사설계서(1021일) 7" xfId="32154"/>
    <cellStyle name=" _CC-01 부지정지 및 법면보호(개산)_CC-02 본관기초굴착 예상_당진78-연돌-개략공사비_1.0t 공사설계서(1021일) 8" xfId="32155"/>
    <cellStyle name=" _CC-01 부지정지 및 법면보호(개산)_CC-02 본관기초굴착 예상_당진78-연돌-개략공사비_1.0t 공사설계서(1021일) 9" xfId="32156"/>
    <cellStyle name=" _CC-01 부지정지 및 법면보호(개산)_CC-02 본관기초굴착 예상_당진78-연돌-개략공사비_태안78연돌공사설계서(2005099)C2" xfId="4443"/>
    <cellStyle name=" _CC-01 부지정지 및 법면보호(개산)_CC-02 본관기초굴착 예상_당진78-연돌-개략공사비_태안78연돌공사설계서(2005099)C2 10" xfId="32157"/>
    <cellStyle name=" _CC-01 부지정지 및 법면보호(개산)_CC-02 본관기초굴착 예상_당진78-연돌-개략공사비_태안78연돌공사설계서(2005099)C2 2" xfId="4444"/>
    <cellStyle name=" _CC-01 부지정지 및 법면보호(개산)_CC-02 본관기초굴착 예상_당진78-연돌-개략공사비_태안78연돌공사설계서(2005099)C2 3" xfId="4445"/>
    <cellStyle name=" _CC-01 부지정지 및 법면보호(개산)_CC-02 본관기초굴착 예상_당진78-연돌-개략공사비_태안78연돌공사설계서(2005099)C2 4" xfId="18514"/>
    <cellStyle name=" _CC-01 부지정지 및 법면보호(개산)_CC-02 본관기초굴착 예상_당진78-연돌-개략공사비_태안78연돌공사설계서(2005099)C2 5" xfId="32158"/>
    <cellStyle name=" _CC-01 부지정지 및 법면보호(개산)_CC-02 본관기초굴착 예상_당진78-연돌-개략공사비_태안78연돌공사설계서(2005099)C2 6" xfId="32159"/>
    <cellStyle name=" _CC-01 부지정지 및 법면보호(개산)_CC-02 본관기초굴착 예상_당진78-연돌-개략공사비_태안78연돌공사설계서(2005099)C2 7" xfId="32160"/>
    <cellStyle name=" _CC-01 부지정지 및 법면보호(개산)_CC-02 본관기초굴착 예상_당진78-연돌-개략공사비_태안78연돌공사설계서(2005099)C2 8" xfId="32161"/>
    <cellStyle name=" _CC-01 부지정지 및 법면보호(개산)_CC-02 본관기초굴착 예상_당진78-연돌-개략공사비_태안78연돌공사설계서(2005099)C2 9" xfId="32162"/>
    <cellStyle name=" _CC-01 부지정지 및 법면보호(개산)_CC-02 본관기초굴착 예상_연돌 현장타설말뚝(RCD)설계서" xfId="4446"/>
    <cellStyle name=" _CC-01 부지정지 및 법면보호(개산)_CC-02 본관기초굴착 예상_연돌 현장타설말뚝(RCD)설계서 10" xfId="32163"/>
    <cellStyle name=" _CC-01 부지정지 및 법면보호(개산)_CC-02 본관기초굴착 예상_연돌 현장타설말뚝(RCD)설계서 2" xfId="4447"/>
    <cellStyle name=" _CC-01 부지정지 및 법면보호(개산)_CC-02 본관기초굴착 예상_연돌 현장타설말뚝(RCD)설계서 3" xfId="4448"/>
    <cellStyle name=" _CC-01 부지정지 및 법면보호(개산)_CC-02 본관기초굴착 예상_연돌 현장타설말뚝(RCD)설계서 4" xfId="18515"/>
    <cellStyle name=" _CC-01 부지정지 및 법면보호(개산)_CC-02 본관기초굴착 예상_연돌 현장타설말뚝(RCD)설계서 5" xfId="32164"/>
    <cellStyle name=" _CC-01 부지정지 및 법면보호(개산)_CC-02 본관기초굴착 예상_연돌 현장타설말뚝(RCD)설계서 6" xfId="32165"/>
    <cellStyle name=" _CC-01 부지정지 및 법면보호(개산)_CC-02 본관기초굴착 예상_연돌 현장타설말뚝(RCD)설계서 7" xfId="32166"/>
    <cellStyle name=" _CC-01 부지정지 및 법면보호(개산)_CC-02 본관기초굴착 예상_연돌 현장타설말뚝(RCD)설계서 8" xfId="32167"/>
    <cellStyle name=" _CC-01 부지정지 및 법면보호(개산)_CC-02 본관기초굴착 예상_연돌 현장타설말뚝(RCD)설계서 9" xfId="32168"/>
    <cellStyle name=" _CC-01 부지정지 및 법면보호(개산)_CC-02 본관기초굴착 예상_연돌 현장타설말뚝(RCD)설계서_0 태안78-연돌-공사설계서(2005082)" xfId="4449"/>
    <cellStyle name=" _CC-01 부지정지 및 법면보호(개산)_CC-02 본관기초굴착 예상_연돌 현장타설말뚝(RCD)설계서_0 태안78-연돌-공사설계서(2005082) 10" xfId="32169"/>
    <cellStyle name=" _CC-01 부지정지 및 법면보호(개산)_CC-02 본관기초굴착 예상_연돌 현장타설말뚝(RCD)설계서_0 태안78-연돌-공사설계서(2005082) 2" xfId="4450"/>
    <cellStyle name=" _CC-01 부지정지 및 법면보호(개산)_CC-02 본관기초굴착 예상_연돌 현장타설말뚝(RCD)설계서_0 태안78-연돌-공사설계서(2005082) 3" xfId="4451"/>
    <cellStyle name=" _CC-01 부지정지 및 법면보호(개산)_CC-02 본관기초굴착 예상_연돌 현장타설말뚝(RCD)설계서_0 태안78-연돌-공사설계서(2005082) 4" xfId="18516"/>
    <cellStyle name=" _CC-01 부지정지 및 법면보호(개산)_CC-02 본관기초굴착 예상_연돌 현장타설말뚝(RCD)설계서_0 태안78-연돌-공사설계서(2005082) 5" xfId="32170"/>
    <cellStyle name=" _CC-01 부지정지 및 법면보호(개산)_CC-02 본관기초굴착 예상_연돌 현장타설말뚝(RCD)설계서_0 태안78-연돌-공사설계서(2005082) 6" xfId="32171"/>
    <cellStyle name=" _CC-01 부지정지 및 법면보호(개산)_CC-02 본관기초굴착 예상_연돌 현장타설말뚝(RCD)설계서_0 태안78-연돌-공사설계서(2005082) 7" xfId="32172"/>
    <cellStyle name=" _CC-01 부지정지 및 법면보호(개산)_CC-02 본관기초굴착 예상_연돌 현장타설말뚝(RCD)설계서_0 태안78-연돌-공사설계서(2005082) 8" xfId="32173"/>
    <cellStyle name=" _CC-01 부지정지 및 법면보호(개산)_CC-02 본관기초굴착 예상_연돌 현장타설말뚝(RCD)설계서_0 태안78-연돌-공사설계서(2005082) 9" xfId="32174"/>
    <cellStyle name=" _CC-01 부지정지 및 법면보호(개산)_CC-02 본관기초굴착 예상_연돌 현장타설말뚝(RCD)설계서_1.0t 공사설계서(1021일)" xfId="4452"/>
    <cellStyle name=" _CC-01 부지정지 및 법면보호(개산)_CC-02 본관기초굴착 예상_연돌 현장타설말뚝(RCD)설계서_1.0t 공사설계서(1021일) 10" xfId="32175"/>
    <cellStyle name=" _CC-01 부지정지 및 법면보호(개산)_CC-02 본관기초굴착 예상_연돌 현장타설말뚝(RCD)설계서_1.0t 공사설계서(1021일) 2" xfId="4453"/>
    <cellStyle name=" _CC-01 부지정지 및 법면보호(개산)_CC-02 본관기초굴착 예상_연돌 현장타설말뚝(RCD)설계서_1.0t 공사설계서(1021일) 3" xfId="4454"/>
    <cellStyle name=" _CC-01 부지정지 및 법면보호(개산)_CC-02 본관기초굴착 예상_연돌 현장타설말뚝(RCD)설계서_1.0t 공사설계서(1021일) 4" xfId="18517"/>
    <cellStyle name=" _CC-01 부지정지 및 법면보호(개산)_CC-02 본관기초굴착 예상_연돌 현장타설말뚝(RCD)설계서_1.0t 공사설계서(1021일) 5" xfId="32176"/>
    <cellStyle name=" _CC-01 부지정지 및 법면보호(개산)_CC-02 본관기초굴착 예상_연돌 현장타설말뚝(RCD)설계서_1.0t 공사설계서(1021일) 6" xfId="32177"/>
    <cellStyle name=" _CC-01 부지정지 및 법면보호(개산)_CC-02 본관기초굴착 예상_연돌 현장타설말뚝(RCD)설계서_1.0t 공사설계서(1021일) 7" xfId="32178"/>
    <cellStyle name=" _CC-01 부지정지 및 법면보호(개산)_CC-02 본관기초굴착 예상_연돌 현장타설말뚝(RCD)설계서_1.0t 공사설계서(1021일) 8" xfId="32179"/>
    <cellStyle name=" _CC-01 부지정지 및 법면보호(개산)_CC-02 본관기초굴착 예상_연돌 현장타설말뚝(RCD)설계서_1.0t 공사설계서(1021일) 9" xfId="32180"/>
    <cellStyle name=" _CC-01 부지정지 및 법면보호(개산)_CC-02 본관기초굴착 예상_연돌 현장타설말뚝(RCD)설계서_태안78연돌공사설계서(2005099)C2" xfId="4455"/>
    <cellStyle name=" _CC-01 부지정지 및 법면보호(개산)_CC-02 본관기초굴착 예상_연돌 현장타설말뚝(RCD)설계서_태안78연돌공사설계서(2005099)C2 10" xfId="32181"/>
    <cellStyle name=" _CC-01 부지정지 및 법면보호(개산)_CC-02 본관기초굴착 예상_연돌 현장타설말뚝(RCD)설계서_태안78연돌공사설계서(2005099)C2 2" xfId="4456"/>
    <cellStyle name=" _CC-01 부지정지 및 법면보호(개산)_CC-02 본관기초굴착 예상_연돌 현장타설말뚝(RCD)설계서_태안78연돌공사설계서(2005099)C2 3" xfId="4457"/>
    <cellStyle name=" _CC-01 부지정지 및 법면보호(개산)_CC-02 본관기초굴착 예상_연돌 현장타설말뚝(RCD)설계서_태안78연돌공사설계서(2005099)C2 4" xfId="18518"/>
    <cellStyle name=" _CC-01 부지정지 및 법면보호(개산)_CC-02 본관기초굴착 예상_연돌 현장타설말뚝(RCD)설계서_태안78연돌공사설계서(2005099)C2 5" xfId="32182"/>
    <cellStyle name=" _CC-01 부지정지 및 법면보호(개산)_CC-02 본관기초굴착 예상_연돌 현장타설말뚝(RCD)설계서_태안78연돌공사설계서(2005099)C2 6" xfId="32183"/>
    <cellStyle name=" _CC-01 부지정지 및 법면보호(개산)_CC-02 본관기초굴착 예상_연돌 현장타설말뚝(RCD)설계서_태안78연돌공사설계서(2005099)C2 7" xfId="32184"/>
    <cellStyle name=" _CC-01 부지정지 및 법면보호(개산)_CC-02 본관기초굴착 예상_연돌 현장타설말뚝(RCD)설계서_태안78연돌공사설계서(2005099)C2 8" xfId="32185"/>
    <cellStyle name=" _CC-01 부지정지 및 법면보호(개산)_CC-02 본관기초굴착 예상_연돌 현장타설말뚝(RCD)설계서_태안78연돌공사설계서(2005099)C2 9" xfId="32186"/>
    <cellStyle name=" _CC-01 부지정지 및 법면보호(개산)_개산분 실행" xfId="4295"/>
    <cellStyle name=" _CC-01 부지정지 및 법면보호(개산)_당진78-연돌-개략공사비" xfId="4296"/>
    <cellStyle name=" _CC-01 부지정지 및 법면보호(개산)_당진78-연돌-개략공사비 10" xfId="31866"/>
    <cellStyle name=" _CC-01 부지정지 및 법면보호(개산)_당진78-연돌-개략공사비 2" xfId="4297"/>
    <cellStyle name=" _CC-01 부지정지 및 법면보호(개산)_당진78-연돌-개략공사비 3" xfId="4298"/>
    <cellStyle name=" _CC-01 부지정지 및 법면보호(개산)_당진78-연돌-개략공사비 4" xfId="18466"/>
    <cellStyle name=" _CC-01 부지정지 및 법면보호(개산)_당진78-연돌-개략공사비 5" xfId="31867"/>
    <cellStyle name=" _CC-01 부지정지 및 법면보호(개산)_당진78-연돌-개략공사비 6" xfId="31868"/>
    <cellStyle name=" _CC-01 부지정지 및 법면보호(개산)_당진78-연돌-개략공사비 7" xfId="31869"/>
    <cellStyle name=" _CC-01 부지정지 및 법면보호(개산)_당진78-연돌-개략공사비 8" xfId="31870"/>
    <cellStyle name=" _CC-01 부지정지 및 법면보호(개산)_당진78-연돌-개략공사비 9" xfId="31871"/>
    <cellStyle name=" _CC-01 부지정지 및 법면보호(개산)_당진78-연돌-개략공사비_0 태안78-연돌-공사설계서(2005082)" xfId="4299"/>
    <cellStyle name=" _CC-01 부지정지 및 법면보호(개산)_당진78-연돌-개략공사비_0 태안78-연돌-공사설계서(2005082) 10" xfId="31872"/>
    <cellStyle name=" _CC-01 부지정지 및 법면보호(개산)_당진78-연돌-개략공사비_0 태안78-연돌-공사설계서(2005082) 2" xfId="4300"/>
    <cellStyle name=" _CC-01 부지정지 및 법면보호(개산)_당진78-연돌-개략공사비_0 태안78-연돌-공사설계서(2005082) 3" xfId="4301"/>
    <cellStyle name=" _CC-01 부지정지 및 법면보호(개산)_당진78-연돌-개략공사비_0 태안78-연돌-공사설계서(2005082) 4" xfId="18467"/>
    <cellStyle name=" _CC-01 부지정지 및 법면보호(개산)_당진78-연돌-개략공사비_0 태안78-연돌-공사설계서(2005082) 5" xfId="31873"/>
    <cellStyle name=" _CC-01 부지정지 및 법면보호(개산)_당진78-연돌-개략공사비_0 태안78-연돌-공사설계서(2005082) 6" xfId="31874"/>
    <cellStyle name=" _CC-01 부지정지 및 법면보호(개산)_당진78-연돌-개략공사비_0 태안78-연돌-공사설계서(2005082) 7" xfId="31875"/>
    <cellStyle name=" _CC-01 부지정지 및 법면보호(개산)_당진78-연돌-개략공사비_0 태안78-연돌-공사설계서(2005082) 8" xfId="31876"/>
    <cellStyle name=" _CC-01 부지정지 및 법면보호(개산)_당진78-연돌-개략공사비_0 태안78-연돌-공사설계서(2005082) 9" xfId="31877"/>
    <cellStyle name=" _CC-01 부지정지 및 법면보호(개산)_당진78-연돌-개략공사비_1.0t 공사설계서(1021일)" xfId="4302"/>
    <cellStyle name=" _CC-01 부지정지 및 법면보호(개산)_당진78-연돌-개략공사비_1.0t 공사설계서(1021일) 10" xfId="31878"/>
    <cellStyle name=" _CC-01 부지정지 및 법면보호(개산)_당진78-연돌-개략공사비_1.0t 공사설계서(1021일) 2" xfId="4303"/>
    <cellStyle name=" _CC-01 부지정지 및 법면보호(개산)_당진78-연돌-개략공사비_1.0t 공사설계서(1021일) 3" xfId="4304"/>
    <cellStyle name=" _CC-01 부지정지 및 법면보호(개산)_당진78-연돌-개략공사비_1.0t 공사설계서(1021일) 4" xfId="18468"/>
    <cellStyle name=" _CC-01 부지정지 및 법면보호(개산)_당진78-연돌-개략공사비_1.0t 공사설계서(1021일) 5" xfId="31879"/>
    <cellStyle name=" _CC-01 부지정지 및 법면보호(개산)_당진78-연돌-개략공사비_1.0t 공사설계서(1021일) 6" xfId="31880"/>
    <cellStyle name=" _CC-01 부지정지 및 법면보호(개산)_당진78-연돌-개략공사비_1.0t 공사설계서(1021일) 7" xfId="31881"/>
    <cellStyle name=" _CC-01 부지정지 및 법면보호(개산)_당진78-연돌-개략공사비_1.0t 공사설계서(1021일) 8" xfId="31882"/>
    <cellStyle name=" _CC-01 부지정지 및 법면보호(개산)_당진78-연돌-개략공사비_1.0t 공사설계서(1021일) 9" xfId="31883"/>
    <cellStyle name=" _CC-01 부지정지 및 법면보호(개산)_당진78-연돌-개략공사비_태안78연돌공사설계서(2005099)C2" xfId="4305"/>
    <cellStyle name=" _CC-01 부지정지 및 법면보호(개산)_당진78-연돌-개략공사비_태안78연돌공사설계서(2005099)C2 10" xfId="31884"/>
    <cellStyle name=" _CC-01 부지정지 및 법면보호(개산)_당진78-연돌-개략공사비_태안78연돌공사설계서(2005099)C2 2" xfId="4306"/>
    <cellStyle name=" _CC-01 부지정지 및 법면보호(개산)_당진78-연돌-개략공사비_태안78연돌공사설계서(2005099)C2 3" xfId="4307"/>
    <cellStyle name=" _CC-01 부지정지 및 법면보호(개산)_당진78-연돌-개략공사비_태안78연돌공사설계서(2005099)C2 4" xfId="18469"/>
    <cellStyle name=" _CC-01 부지정지 및 법면보호(개산)_당진78-연돌-개략공사비_태안78연돌공사설계서(2005099)C2 5" xfId="31885"/>
    <cellStyle name=" _CC-01 부지정지 및 법면보호(개산)_당진78-연돌-개략공사비_태안78연돌공사설계서(2005099)C2 6" xfId="31886"/>
    <cellStyle name=" _CC-01 부지정지 및 법면보호(개산)_당진78-연돌-개략공사비_태안78연돌공사설계서(2005099)C2 7" xfId="31887"/>
    <cellStyle name=" _CC-01 부지정지 및 법면보호(개산)_당진78-연돌-개략공사비_태안78연돌공사설계서(2005099)C2 8" xfId="31888"/>
    <cellStyle name=" _CC-01 부지정지 및 법면보호(개산)_당진78-연돌-개략공사비_태안78연돌공사설계서(2005099)C2 9" xfId="31889"/>
    <cellStyle name=" _CC-01 부지정지 및 법면보호(개산)_본관기초 가실행" xfId="4308"/>
    <cellStyle name=" _CC-01 부지정지 및 법면보호(개산)_본관기초 가실행 10" xfId="31890"/>
    <cellStyle name=" _CC-01 부지정지 및 법면보호(개산)_본관기초 가실행 2" xfId="4309"/>
    <cellStyle name=" _CC-01 부지정지 및 법면보호(개산)_본관기초 가실행 3" xfId="4310"/>
    <cellStyle name=" _CC-01 부지정지 및 법면보호(개산)_본관기초 가실행 4" xfId="18470"/>
    <cellStyle name=" _CC-01 부지정지 및 법면보호(개산)_본관기초 가실행 5" xfId="31891"/>
    <cellStyle name=" _CC-01 부지정지 및 법면보호(개산)_본관기초 가실행 6" xfId="31892"/>
    <cellStyle name=" _CC-01 부지정지 및 법면보호(개산)_본관기초 가실행 7" xfId="31893"/>
    <cellStyle name=" _CC-01 부지정지 및 법면보호(개산)_본관기초 가실행 8" xfId="31894"/>
    <cellStyle name=" _CC-01 부지정지 및 법면보호(개산)_본관기초 가실행 9" xfId="31895"/>
    <cellStyle name=" _CC-01 부지정지 및 법면보호(개산)_본관기초 가실행_1 당진78-연돌-공사설계서(REV.0 12.14-kopec)" xfId="4311"/>
    <cellStyle name=" _CC-01 부지정지 및 법면보호(개산)_본관기초 가실행_1 당진78-연돌-공사설계서(REV.0 12.14-kopec) 10" xfId="31896"/>
    <cellStyle name=" _CC-01 부지정지 및 법면보호(개산)_본관기초 가실행_1 당진78-연돌-공사설계서(REV.0 12.14-kopec) 2" xfId="4312"/>
    <cellStyle name=" _CC-01 부지정지 및 법면보호(개산)_본관기초 가실행_1 당진78-연돌-공사설계서(REV.0 12.14-kopec) 3" xfId="4313"/>
    <cellStyle name=" _CC-01 부지정지 및 법면보호(개산)_본관기초 가실행_1 당진78-연돌-공사설계서(REV.0 12.14-kopec) 4" xfId="18471"/>
    <cellStyle name=" _CC-01 부지정지 및 법면보호(개산)_본관기초 가실행_1 당진78-연돌-공사설계서(REV.0 12.14-kopec) 5" xfId="31897"/>
    <cellStyle name=" _CC-01 부지정지 및 법면보호(개산)_본관기초 가실행_1 당진78-연돌-공사설계서(REV.0 12.14-kopec) 6" xfId="31898"/>
    <cellStyle name=" _CC-01 부지정지 및 법면보호(개산)_본관기초 가실행_1 당진78-연돌-공사설계서(REV.0 12.14-kopec) 7" xfId="31899"/>
    <cellStyle name=" _CC-01 부지정지 및 법면보호(개산)_본관기초 가실행_1 당진78-연돌-공사설계서(REV.0 12.14-kopec) 8" xfId="31900"/>
    <cellStyle name=" _CC-01 부지정지 및 법면보호(개산)_본관기초 가실행_1 당진78-연돌-공사설계서(REV.0 12.14-kopec) 9" xfId="31901"/>
    <cellStyle name=" _CC-01 부지정지 및 법면보호(개산)_본관기초 가실행_1 당진78-연돌-공사설계서(REV.0 12.14-kopec)_0 태안78-연돌-공사설계서(2005082)" xfId="4314"/>
    <cellStyle name=" _CC-01 부지정지 및 법면보호(개산)_본관기초 가실행_1 당진78-연돌-공사설계서(REV.0 12.14-kopec)_0 태안78-연돌-공사설계서(2005082) 10" xfId="31902"/>
    <cellStyle name=" _CC-01 부지정지 및 법면보호(개산)_본관기초 가실행_1 당진78-연돌-공사설계서(REV.0 12.14-kopec)_0 태안78-연돌-공사설계서(2005082) 2" xfId="4315"/>
    <cellStyle name=" _CC-01 부지정지 및 법면보호(개산)_본관기초 가실행_1 당진78-연돌-공사설계서(REV.0 12.14-kopec)_0 태안78-연돌-공사설계서(2005082) 3" xfId="4316"/>
    <cellStyle name=" _CC-01 부지정지 및 법면보호(개산)_본관기초 가실행_1 당진78-연돌-공사설계서(REV.0 12.14-kopec)_0 태안78-연돌-공사설계서(2005082) 4" xfId="18472"/>
    <cellStyle name=" _CC-01 부지정지 및 법면보호(개산)_본관기초 가실행_1 당진78-연돌-공사설계서(REV.0 12.14-kopec)_0 태안78-연돌-공사설계서(2005082) 5" xfId="31903"/>
    <cellStyle name=" _CC-01 부지정지 및 법면보호(개산)_본관기초 가실행_1 당진78-연돌-공사설계서(REV.0 12.14-kopec)_0 태안78-연돌-공사설계서(2005082) 6" xfId="31904"/>
    <cellStyle name=" _CC-01 부지정지 및 법면보호(개산)_본관기초 가실행_1 당진78-연돌-공사설계서(REV.0 12.14-kopec)_0 태안78-연돌-공사설계서(2005082) 7" xfId="31905"/>
    <cellStyle name=" _CC-01 부지정지 및 법면보호(개산)_본관기초 가실행_1 당진78-연돌-공사설계서(REV.0 12.14-kopec)_0 태안78-연돌-공사설계서(2005082) 8" xfId="31906"/>
    <cellStyle name=" _CC-01 부지정지 및 법면보호(개산)_본관기초 가실행_1 당진78-연돌-공사설계서(REV.0 12.14-kopec)_0 태안78-연돌-공사설계서(2005082) 9" xfId="31907"/>
    <cellStyle name=" _CC-01 부지정지 및 법면보호(개산)_본관기초 가실행_1 당진78-연돌-공사설계서(REV.0 12.14-kopec)_1.0t 공사설계서(1021일)" xfId="4317"/>
    <cellStyle name=" _CC-01 부지정지 및 법면보호(개산)_본관기초 가실행_1 당진78-연돌-공사설계서(REV.0 12.14-kopec)_1.0t 공사설계서(1021일) 10" xfId="31908"/>
    <cellStyle name=" _CC-01 부지정지 및 법면보호(개산)_본관기초 가실행_1 당진78-연돌-공사설계서(REV.0 12.14-kopec)_1.0t 공사설계서(1021일) 2" xfId="4318"/>
    <cellStyle name=" _CC-01 부지정지 및 법면보호(개산)_본관기초 가실행_1 당진78-연돌-공사설계서(REV.0 12.14-kopec)_1.0t 공사설계서(1021일) 3" xfId="4319"/>
    <cellStyle name=" _CC-01 부지정지 및 법면보호(개산)_본관기초 가실행_1 당진78-연돌-공사설계서(REV.0 12.14-kopec)_1.0t 공사설계서(1021일) 4" xfId="18473"/>
    <cellStyle name=" _CC-01 부지정지 및 법면보호(개산)_본관기초 가실행_1 당진78-연돌-공사설계서(REV.0 12.14-kopec)_1.0t 공사설계서(1021일) 5" xfId="31909"/>
    <cellStyle name=" _CC-01 부지정지 및 법면보호(개산)_본관기초 가실행_1 당진78-연돌-공사설계서(REV.0 12.14-kopec)_1.0t 공사설계서(1021일) 6" xfId="31910"/>
    <cellStyle name=" _CC-01 부지정지 및 법면보호(개산)_본관기초 가실행_1 당진78-연돌-공사설계서(REV.0 12.14-kopec)_1.0t 공사설계서(1021일) 7" xfId="31911"/>
    <cellStyle name=" _CC-01 부지정지 및 법면보호(개산)_본관기초 가실행_1 당진78-연돌-공사설계서(REV.0 12.14-kopec)_1.0t 공사설계서(1021일) 8" xfId="31912"/>
    <cellStyle name=" _CC-01 부지정지 및 법면보호(개산)_본관기초 가실행_1 당진78-연돌-공사설계서(REV.0 12.14-kopec)_1.0t 공사설계서(1021일) 9" xfId="31913"/>
    <cellStyle name=" _CC-01 부지정지 및 법면보호(개산)_본관기초 가실행_1 당진78-연돌-공사설계서(REV.0 12.14-kopec)_태안78연돌공사설계서(2005099)C2" xfId="4320"/>
    <cellStyle name=" _CC-01 부지정지 및 법면보호(개산)_본관기초 가실행_1 당진78-연돌-공사설계서(REV.0 12.14-kopec)_태안78연돌공사설계서(2005099)C2 10" xfId="31914"/>
    <cellStyle name=" _CC-01 부지정지 및 법면보호(개산)_본관기초 가실행_1 당진78-연돌-공사설계서(REV.0 12.14-kopec)_태안78연돌공사설계서(2005099)C2 2" xfId="4321"/>
    <cellStyle name=" _CC-01 부지정지 및 법면보호(개산)_본관기초 가실행_1 당진78-연돌-공사설계서(REV.0 12.14-kopec)_태안78연돌공사설계서(2005099)C2 3" xfId="4322"/>
    <cellStyle name=" _CC-01 부지정지 및 법면보호(개산)_본관기초 가실행_1 당진78-연돌-공사설계서(REV.0 12.14-kopec)_태안78연돌공사설계서(2005099)C2 4" xfId="18474"/>
    <cellStyle name=" _CC-01 부지정지 및 법면보호(개산)_본관기초 가실행_1 당진78-연돌-공사설계서(REV.0 12.14-kopec)_태안78연돌공사설계서(2005099)C2 5" xfId="31915"/>
    <cellStyle name=" _CC-01 부지정지 및 법면보호(개산)_본관기초 가실행_1 당진78-연돌-공사설계서(REV.0 12.14-kopec)_태안78연돌공사설계서(2005099)C2 6" xfId="31916"/>
    <cellStyle name=" _CC-01 부지정지 및 법면보호(개산)_본관기초 가실행_1 당진78-연돌-공사설계서(REV.0 12.14-kopec)_태안78연돌공사설계서(2005099)C2 7" xfId="31917"/>
    <cellStyle name=" _CC-01 부지정지 및 법면보호(개산)_본관기초 가실행_1 당진78-연돌-공사설계서(REV.0 12.14-kopec)_태안78연돌공사설계서(2005099)C2 8" xfId="31918"/>
    <cellStyle name=" _CC-01 부지정지 및 법면보호(개산)_본관기초 가실행_1 당진78-연돌-공사설계서(REV.0 12.14-kopec)_태안78연돌공사설계서(2005099)C2 9" xfId="31919"/>
    <cellStyle name=" _CC-01 부지정지 및 법면보호(개산)_본관기초 가실행_1.0t 당진78-연돌-수량산출서(REV.0 12.27-kopec)" xfId="4323"/>
    <cellStyle name=" _CC-01 부지정지 및 법면보호(개산)_본관기초 가실행_1.0t 당진78-연돌-수량산출서(REV.0 12.27-kopec) 10" xfId="31920"/>
    <cellStyle name=" _CC-01 부지정지 및 법면보호(개산)_본관기초 가실행_1.0t 당진78-연돌-수량산출서(REV.0 12.27-kopec) 2" xfId="4324"/>
    <cellStyle name=" _CC-01 부지정지 및 법면보호(개산)_본관기초 가실행_1.0t 당진78-연돌-수량산출서(REV.0 12.27-kopec) 3" xfId="4325"/>
    <cellStyle name=" _CC-01 부지정지 및 법면보호(개산)_본관기초 가실행_1.0t 당진78-연돌-수량산출서(REV.0 12.27-kopec) 4" xfId="18475"/>
    <cellStyle name=" _CC-01 부지정지 및 법면보호(개산)_본관기초 가실행_1.0t 당진78-연돌-수량산출서(REV.0 12.27-kopec) 5" xfId="31921"/>
    <cellStyle name=" _CC-01 부지정지 및 법면보호(개산)_본관기초 가실행_1.0t 당진78-연돌-수량산출서(REV.0 12.27-kopec) 6" xfId="31922"/>
    <cellStyle name=" _CC-01 부지정지 및 법면보호(개산)_본관기초 가실행_1.0t 당진78-연돌-수량산출서(REV.0 12.27-kopec) 7" xfId="31923"/>
    <cellStyle name=" _CC-01 부지정지 및 법면보호(개산)_본관기초 가실행_1.0t 당진78-연돌-수량산출서(REV.0 12.27-kopec) 8" xfId="31924"/>
    <cellStyle name=" _CC-01 부지정지 및 법면보호(개산)_본관기초 가실행_1.0t 당진78-연돌-수량산출서(REV.0 12.27-kopec) 9" xfId="31925"/>
    <cellStyle name=" _CC-01 부지정지 및 법면보호(개산)_본관기초 가실행_1.0t 당진78-연돌-수량산출서(REV.0 12.27-kopec)_1.0t 공사설계서(1021일)" xfId="4326"/>
    <cellStyle name=" _CC-01 부지정지 및 법면보호(개산)_본관기초 가실행_1.0t 당진78-연돌-수량산출서(REV.0 12.27-kopec)_1.0t 공사설계서(1021일) 10" xfId="31926"/>
    <cellStyle name=" _CC-01 부지정지 및 법면보호(개산)_본관기초 가실행_1.0t 당진78-연돌-수량산출서(REV.0 12.27-kopec)_1.0t 공사설계서(1021일) 2" xfId="4327"/>
    <cellStyle name=" _CC-01 부지정지 및 법면보호(개산)_본관기초 가실행_1.0t 당진78-연돌-수량산출서(REV.0 12.27-kopec)_1.0t 공사설계서(1021일) 3" xfId="4328"/>
    <cellStyle name=" _CC-01 부지정지 및 법면보호(개산)_본관기초 가실행_1.0t 당진78-연돌-수량산출서(REV.0 12.27-kopec)_1.0t 공사설계서(1021일) 4" xfId="18476"/>
    <cellStyle name=" _CC-01 부지정지 및 법면보호(개산)_본관기초 가실행_1.0t 당진78-연돌-수량산출서(REV.0 12.27-kopec)_1.0t 공사설계서(1021일) 5" xfId="31927"/>
    <cellStyle name=" _CC-01 부지정지 및 법면보호(개산)_본관기초 가실행_1.0t 당진78-연돌-수량산출서(REV.0 12.27-kopec)_1.0t 공사설계서(1021일) 6" xfId="31928"/>
    <cellStyle name=" _CC-01 부지정지 및 법면보호(개산)_본관기초 가실행_1.0t 당진78-연돌-수량산출서(REV.0 12.27-kopec)_1.0t 공사설계서(1021일) 7" xfId="31929"/>
    <cellStyle name=" _CC-01 부지정지 및 법면보호(개산)_본관기초 가실행_1.0t 당진78-연돌-수량산출서(REV.0 12.27-kopec)_1.0t 공사설계서(1021일) 8" xfId="31930"/>
    <cellStyle name=" _CC-01 부지정지 및 법면보호(개산)_본관기초 가실행_1.0t 당진78-연돌-수량산출서(REV.0 12.27-kopec)_1.0t 공사설계서(1021일) 9" xfId="31931"/>
    <cellStyle name=" _CC-01 부지정지 및 법면보호(개산)_본관기초 가실행_2.관리동" xfId="31932"/>
    <cellStyle name=" _CC-01 부지정지 및 법면보호(개산)_본관기초 가실행_당진78-연돌-개략공사비" xfId="4329"/>
    <cellStyle name=" _CC-01 부지정지 및 법면보호(개산)_본관기초 가실행_당진78-연돌-개략공사비 10" xfId="31933"/>
    <cellStyle name=" _CC-01 부지정지 및 법면보호(개산)_본관기초 가실행_당진78-연돌-개략공사비 2" xfId="4330"/>
    <cellStyle name=" _CC-01 부지정지 및 법면보호(개산)_본관기초 가실행_당진78-연돌-개략공사비 3" xfId="4331"/>
    <cellStyle name=" _CC-01 부지정지 및 법면보호(개산)_본관기초 가실행_당진78-연돌-개략공사비 4" xfId="18477"/>
    <cellStyle name=" _CC-01 부지정지 및 법면보호(개산)_본관기초 가실행_당진78-연돌-개략공사비 5" xfId="31934"/>
    <cellStyle name=" _CC-01 부지정지 및 법면보호(개산)_본관기초 가실행_당진78-연돌-개략공사비 6" xfId="31935"/>
    <cellStyle name=" _CC-01 부지정지 및 법면보호(개산)_본관기초 가실행_당진78-연돌-개략공사비 7" xfId="31936"/>
    <cellStyle name=" _CC-01 부지정지 및 법면보호(개산)_본관기초 가실행_당진78-연돌-개략공사비 8" xfId="31937"/>
    <cellStyle name=" _CC-01 부지정지 및 법면보호(개산)_본관기초 가실행_당진78-연돌-개략공사비 9" xfId="31938"/>
    <cellStyle name=" _CC-01 부지정지 및 법면보호(개산)_본관기초 가실행_당진78-연돌-개략공사비_0 태안78-연돌-공사설계서(2005082)" xfId="4332"/>
    <cellStyle name=" _CC-01 부지정지 및 법면보호(개산)_본관기초 가실행_당진78-연돌-개략공사비_0 태안78-연돌-공사설계서(2005082) 10" xfId="31939"/>
    <cellStyle name=" _CC-01 부지정지 및 법면보호(개산)_본관기초 가실행_당진78-연돌-개략공사비_0 태안78-연돌-공사설계서(2005082) 2" xfId="4333"/>
    <cellStyle name=" _CC-01 부지정지 및 법면보호(개산)_본관기초 가실행_당진78-연돌-개략공사비_0 태안78-연돌-공사설계서(2005082) 3" xfId="4334"/>
    <cellStyle name=" _CC-01 부지정지 및 법면보호(개산)_본관기초 가실행_당진78-연돌-개략공사비_0 태안78-연돌-공사설계서(2005082) 4" xfId="18478"/>
    <cellStyle name=" _CC-01 부지정지 및 법면보호(개산)_본관기초 가실행_당진78-연돌-개략공사비_0 태안78-연돌-공사설계서(2005082) 5" xfId="31940"/>
    <cellStyle name=" _CC-01 부지정지 및 법면보호(개산)_본관기초 가실행_당진78-연돌-개략공사비_0 태안78-연돌-공사설계서(2005082) 6" xfId="31941"/>
    <cellStyle name=" _CC-01 부지정지 및 법면보호(개산)_본관기초 가실행_당진78-연돌-개략공사비_0 태안78-연돌-공사설계서(2005082) 7" xfId="31942"/>
    <cellStyle name=" _CC-01 부지정지 및 법면보호(개산)_본관기초 가실행_당진78-연돌-개략공사비_0 태안78-연돌-공사설계서(2005082) 8" xfId="31943"/>
    <cellStyle name=" _CC-01 부지정지 및 법면보호(개산)_본관기초 가실행_당진78-연돌-개략공사비_0 태안78-연돌-공사설계서(2005082) 9" xfId="31944"/>
    <cellStyle name=" _CC-01 부지정지 및 법면보호(개산)_본관기초 가실행_당진78-연돌-개략공사비_1.0t 공사설계서(1021일)" xfId="4335"/>
    <cellStyle name=" _CC-01 부지정지 및 법면보호(개산)_본관기초 가실행_당진78-연돌-개략공사비_1.0t 공사설계서(1021일) 10" xfId="31945"/>
    <cellStyle name=" _CC-01 부지정지 및 법면보호(개산)_본관기초 가실행_당진78-연돌-개략공사비_1.0t 공사설계서(1021일) 2" xfId="4336"/>
    <cellStyle name=" _CC-01 부지정지 및 법면보호(개산)_본관기초 가실행_당진78-연돌-개략공사비_1.0t 공사설계서(1021일) 3" xfId="4337"/>
    <cellStyle name=" _CC-01 부지정지 및 법면보호(개산)_본관기초 가실행_당진78-연돌-개략공사비_1.0t 공사설계서(1021일) 4" xfId="18479"/>
    <cellStyle name=" _CC-01 부지정지 및 법면보호(개산)_본관기초 가실행_당진78-연돌-개략공사비_1.0t 공사설계서(1021일) 5" xfId="31946"/>
    <cellStyle name=" _CC-01 부지정지 및 법면보호(개산)_본관기초 가실행_당진78-연돌-개략공사비_1.0t 공사설계서(1021일) 6" xfId="31947"/>
    <cellStyle name=" _CC-01 부지정지 및 법면보호(개산)_본관기초 가실행_당진78-연돌-개략공사비_1.0t 공사설계서(1021일) 7" xfId="31948"/>
    <cellStyle name=" _CC-01 부지정지 및 법면보호(개산)_본관기초 가실행_당진78-연돌-개략공사비_1.0t 공사설계서(1021일) 8" xfId="31949"/>
    <cellStyle name=" _CC-01 부지정지 및 법면보호(개산)_본관기초 가실행_당진78-연돌-개략공사비_1.0t 공사설계서(1021일) 9" xfId="31950"/>
    <cellStyle name=" _CC-01 부지정지 및 법면보호(개산)_본관기초 가실행_당진78-연돌-개략공사비_태안78연돌공사설계서(2005099)C2" xfId="4338"/>
    <cellStyle name=" _CC-01 부지정지 및 법면보호(개산)_본관기초 가실행_당진78-연돌-개략공사비_태안78연돌공사설계서(2005099)C2 10" xfId="31951"/>
    <cellStyle name=" _CC-01 부지정지 및 법면보호(개산)_본관기초 가실행_당진78-연돌-개략공사비_태안78연돌공사설계서(2005099)C2 2" xfId="4339"/>
    <cellStyle name=" _CC-01 부지정지 및 법면보호(개산)_본관기초 가실행_당진78-연돌-개략공사비_태안78연돌공사설계서(2005099)C2 3" xfId="4340"/>
    <cellStyle name=" _CC-01 부지정지 및 법면보호(개산)_본관기초 가실행_당진78-연돌-개략공사비_태안78연돌공사설계서(2005099)C2 4" xfId="18480"/>
    <cellStyle name=" _CC-01 부지정지 및 법면보호(개산)_본관기초 가실행_당진78-연돌-개략공사비_태안78연돌공사설계서(2005099)C2 5" xfId="31952"/>
    <cellStyle name=" _CC-01 부지정지 및 법면보호(개산)_본관기초 가실행_당진78-연돌-개략공사비_태안78연돌공사설계서(2005099)C2 6" xfId="31953"/>
    <cellStyle name=" _CC-01 부지정지 및 법면보호(개산)_본관기초 가실행_당진78-연돌-개략공사비_태안78연돌공사설계서(2005099)C2 7" xfId="31954"/>
    <cellStyle name=" _CC-01 부지정지 및 법면보호(개산)_본관기초 가실행_당진78-연돌-개략공사비_태안78연돌공사설계서(2005099)C2 8" xfId="31955"/>
    <cellStyle name=" _CC-01 부지정지 및 법면보호(개산)_본관기초 가실행_당진78-연돌-개략공사비_태안78연돌공사설계서(2005099)C2 9" xfId="31956"/>
    <cellStyle name=" _CC-01 부지정지 및 법면보호(개산)_본관기초 가실행_연돌 현장타설말뚝(RCD)설계서" xfId="4341"/>
    <cellStyle name=" _CC-01 부지정지 및 법면보호(개산)_본관기초 가실행_연돌 현장타설말뚝(RCD)설계서 10" xfId="31957"/>
    <cellStyle name=" _CC-01 부지정지 및 법면보호(개산)_본관기초 가실행_연돌 현장타설말뚝(RCD)설계서 2" xfId="4342"/>
    <cellStyle name=" _CC-01 부지정지 및 법면보호(개산)_본관기초 가실행_연돌 현장타설말뚝(RCD)설계서 3" xfId="4343"/>
    <cellStyle name=" _CC-01 부지정지 및 법면보호(개산)_본관기초 가실행_연돌 현장타설말뚝(RCD)설계서 4" xfId="18481"/>
    <cellStyle name=" _CC-01 부지정지 및 법면보호(개산)_본관기초 가실행_연돌 현장타설말뚝(RCD)설계서 5" xfId="31958"/>
    <cellStyle name=" _CC-01 부지정지 및 법면보호(개산)_본관기초 가실행_연돌 현장타설말뚝(RCD)설계서 6" xfId="31959"/>
    <cellStyle name=" _CC-01 부지정지 및 법면보호(개산)_본관기초 가실행_연돌 현장타설말뚝(RCD)설계서 7" xfId="31960"/>
    <cellStyle name=" _CC-01 부지정지 및 법면보호(개산)_본관기초 가실행_연돌 현장타설말뚝(RCD)설계서 8" xfId="31961"/>
    <cellStyle name=" _CC-01 부지정지 및 법면보호(개산)_본관기초 가실행_연돌 현장타설말뚝(RCD)설계서 9" xfId="31962"/>
    <cellStyle name=" _CC-01 부지정지 및 법면보호(개산)_본관기초 가실행_연돌 현장타설말뚝(RCD)설계서_0 태안78-연돌-공사설계서(2005082)" xfId="4344"/>
    <cellStyle name=" _CC-01 부지정지 및 법면보호(개산)_본관기초 가실행_연돌 현장타설말뚝(RCD)설계서_0 태안78-연돌-공사설계서(2005082) 10" xfId="31963"/>
    <cellStyle name=" _CC-01 부지정지 및 법면보호(개산)_본관기초 가실행_연돌 현장타설말뚝(RCD)설계서_0 태안78-연돌-공사설계서(2005082) 2" xfId="4345"/>
    <cellStyle name=" _CC-01 부지정지 및 법면보호(개산)_본관기초 가실행_연돌 현장타설말뚝(RCD)설계서_0 태안78-연돌-공사설계서(2005082) 3" xfId="4346"/>
    <cellStyle name=" _CC-01 부지정지 및 법면보호(개산)_본관기초 가실행_연돌 현장타설말뚝(RCD)설계서_0 태안78-연돌-공사설계서(2005082) 4" xfId="18482"/>
    <cellStyle name=" _CC-01 부지정지 및 법면보호(개산)_본관기초 가실행_연돌 현장타설말뚝(RCD)설계서_0 태안78-연돌-공사설계서(2005082) 5" xfId="31964"/>
    <cellStyle name=" _CC-01 부지정지 및 법면보호(개산)_본관기초 가실행_연돌 현장타설말뚝(RCD)설계서_0 태안78-연돌-공사설계서(2005082) 6" xfId="31965"/>
    <cellStyle name=" _CC-01 부지정지 및 법면보호(개산)_본관기초 가실행_연돌 현장타설말뚝(RCD)설계서_0 태안78-연돌-공사설계서(2005082) 7" xfId="31966"/>
    <cellStyle name=" _CC-01 부지정지 및 법면보호(개산)_본관기초 가실행_연돌 현장타설말뚝(RCD)설계서_0 태안78-연돌-공사설계서(2005082) 8" xfId="31967"/>
    <cellStyle name=" _CC-01 부지정지 및 법면보호(개산)_본관기초 가실행_연돌 현장타설말뚝(RCD)설계서_0 태안78-연돌-공사설계서(2005082) 9" xfId="31968"/>
    <cellStyle name=" _CC-01 부지정지 및 법면보호(개산)_본관기초 가실행_연돌 현장타설말뚝(RCD)설계서_1.0t 공사설계서(1021일)" xfId="4347"/>
    <cellStyle name=" _CC-01 부지정지 및 법면보호(개산)_본관기초 가실행_연돌 현장타설말뚝(RCD)설계서_1.0t 공사설계서(1021일) 10" xfId="31969"/>
    <cellStyle name=" _CC-01 부지정지 및 법면보호(개산)_본관기초 가실행_연돌 현장타설말뚝(RCD)설계서_1.0t 공사설계서(1021일) 2" xfId="4348"/>
    <cellStyle name=" _CC-01 부지정지 및 법면보호(개산)_본관기초 가실행_연돌 현장타설말뚝(RCD)설계서_1.0t 공사설계서(1021일) 3" xfId="4349"/>
    <cellStyle name=" _CC-01 부지정지 및 법면보호(개산)_본관기초 가실행_연돌 현장타설말뚝(RCD)설계서_1.0t 공사설계서(1021일) 4" xfId="18483"/>
    <cellStyle name=" _CC-01 부지정지 및 법면보호(개산)_본관기초 가실행_연돌 현장타설말뚝(RCD)설계서_1.0t 공사설계서(1021일) 5" xfId="31970"/>
    <cellStyle name=" _CC-01 부지정지 및 법면보호(개산)_본관기초 가실행_연돌 현장타설말뚝(RCD)설계서_1.0t 공사설계서(1021일) 6" xfId="31971"/>
    <cellStyle name=" _CC-01 부지정지 및 법면보호(개산)_본관기초 가실행_연돌 현장타설말뚝(RCD)설계서_1.0t 공사설계서(1021일) 7" xfId="31972"/>
    <cellStyle name=" _CC-01 부지정지 및 법면보호(개산)_본관기초 가실행_연돌 현장타설말뚝(RCD)설계서_1.0t 공사설계서(1021일) 8" xfId="31973"/>
    <cellStyle name=" _CC-01 부지정지 및 법면보호(개산)_본관기초 가실행_연돌 현장타설말뚝(RCD)설계서_1.0t 공사설계서(1021일) 9" xfId="31974"/>
    <cellStyle name=" _CC-01 부지정지 및 법면보호(개산)_본관기초 가실행_연돌 현장타설말뚝(RCD)설계서_태안78연돌공사설계서(2005099)C2" xfId="4350"/>
    <cellStyle name=" _CC-01 부지정지 및 법면보호(개산)_본관기초 가실행_연돌 현장타설말뚝(RCD)설계서_태안78연돌공사설계서(2005099)C2 10" xfId="31975"/>
    <cellStyle name=" _CC-01 부지정지 및 법면보호(개산)_본관기초 가실행_연돌 현장타설말뚝(RCD)설계서_태안78연돌공사설계서(2005099)C2 2" xfId="4351"/>
    <cellStyle name=" _CC-01 부지정지 및 법면보호(개산)_본관기초 가실행_연돌 현장타설말뚝(RCD)설계서_태안78연돌공사설계서(2005099)C2 3" xfId="4352"/>
    <cellStyle name=" _CC-01 부지정지 및 법면보호(개산)_본관기초 가실행_연돌 현장타설말뚝(RCD)설계서_태안78연돌공사설계서(2005099)C2 4" xfId="18484"/>
    <cellStyle name=" _CC-01 부지정지 및 법면보호(개산)_본관기초 가실행_연돌 현장타설말뚝(RCD)설계서_태안78연돌공사설계서(2005099)C2 5" xfId="31976"/>
    <cellStyle name=" _CC-01 부지정지 및 법면보호(개산)_본관기초 가실행_연돌 현장타설말뚝(RCD)설계서_태안78연돌공사설계서(2005099)C2 6" xfId="31977"/>
    <cellStyle name=" _CC-01 부지정지 및 법면보호(개산)_본관기초 가실행_연돌 현장타설말뚝(RCD)설계서_태안78연돌공사설계서(2005099)C2 7" xfId="31978"/>
    <cellStyle name=" _CC-01 부지정지 및 법면보호(개산)_본관기초 가실행_연돌 현장타설말뚝(RCD)설계서_태안78연돌공사설계서(2005099)C2 8" xfId="31979"/>
    <cellStyle name=" _CC-01 부지정지 및 법면보호(개산)_본관기초 가실행_연돌 현장타설말뚝(RCD)설계서_태안78연돌공사설계서(2005099)C2 9" xfId="31980"/>
    <cellStyle name=" _CC-01 부지정지 및 법면보호(개산)_본관기초굴착 예상도급" xfId="4353"/>
    <cellStyle name=" _CC-01 부지정지 및 법면보호(개산)_본관기초굴착 예상도급 10" xfId="31981"/>
    <cellStyle name=" _CC-01 부지정지 및 법면보호(개산)_본관기초굴착 예상도급 2" xfId="4354"/>
    <cellStyle name=" _CC-01 부지정지 및 법면보호(개산)_본관기초굴착 예상도급 3" xfId="4355"/>
    <cellStyle name=" _CC-01 부지정지 및 법면보호(개산)_본관기초굴착 예상도급 4" xfId="18485"/>
    <cellStyle name=" _CC-01 부지정지 및 법면보호(개산)_본관기초굴착 예상도급 5" xfId="31982"/>
    <cellStyle name=" _CC-01 부지정지 및 법면보호(개산)_본관기초굴착 예상도급 6" xfId="31983"/>
    <cellStyle name=" _CC-01 부지정지 및 법면보호(개산)_본관기초굴착 예상도급 7" xfId="31984"/>
    <cellStyle name=" _CC-01 부지정지 및 법면보호(개산)_본관기초굴착 예상도급 8" xfId="31985"/>
    <cellStyle name=" _CC-01 부지정지 및 법면보호(개산)_본관기초굴착 예상도급 9" xfId="31986"/>
    <cellStyle name=" _CC-01 부지정지 및 법면보호(개산)_본관기초굴착 예상도급_1 당진78-연돌-공사설계서(REV.0 12.14-kopec)" xfId="4356"/>
    <cellStyle name=" _CC-01 부지정지 및 법면보호(개산)_본관기초굴착 예상도급_1 당진78-연돌-공사설계서(REV.0 12.14-kopec) 10" xfId="31987"/>
    <cellStyle name=" _CC-01 부지정지 및 법면보호(개산)_본관기초굴착 예상도급_1 당진78-연돌-공사설계서(REV.0 12.14-kopec) 2" xfId="4357"/>
    <cellStyle name=" _CC-01 부지정지 및 법면보호(개산)_본관기초굴착 예상도급_1 당진78-연돌-공사설계서(REV.0 12.14-kopec) 3" xfId="4358"/>
    <cellStyle name=" _CC-01 부지정지 및 법면보호(개산)_본관기초굴착 예상도급_1 당진78-연돌-공사설계서(REV.0 12.14-kopec) 4" xfId="18486"/>
    <cellStyle name=" _CC-01 부지정지 및 법면보호(개산)_본관기초굴착 예상도급_1 당진78-연돌-공사설계서(REV.0 12.14-kopec) 5" xfId="31988"/>
    <cellStyle name=" _CC-01 부지정지 및 법면보호(개산)_본관기초굴착 예상도급_1 당진78-연돌-공사설계서(REV.0 12.14-kopec) 6" xfId="31989"/>
    <cellStyle name=" _CC-01 부지정지 및 법면보호(개산)_본관기초굴착 예상도급_1 당진78-연돌-공사설계서(REV.0 12.14-kopec) 7" xfId="31990"/>
    <cellStyle name=" _CC-01 부지정지 및 법면보호(개산)_본관기초굴착 예상도급_1 당진78-연돌-공사설계서(REV.0 12.14-kopec) 8" xfId="31991"/>
    <cellStyle name=" _CC-01 부지정지 및 법면보호(개산)_본관기초굴착 예상도급_1 당진78-연돌-공사설계서(REV.0 12.14-kopec) 9" xfId="31992"/>
    <cellStyle name=" _CC-01 부지정지 및 법면보호(개산)_본관기초굴착 예상도급_1 당진78-연돌-공사설계서(REV.0 12.14-kopec)_0 태안78-연돌-공사설계서(2005082)" xfId="4359"/>
    <cellStyle name=" _CC-01 부지정지 및 법면보호(개산)_본관기초굴착 예상도급_1 당진78-연돌-공사설계서(REV.0 12.14-kopec)_0 태안78-연돌-공사설계서(2005082) 10" xfId="31993"/>
    <cellStyle name=" _CC-01 부지정지 및 법면보호(개산)_본관기초굴착 예상도급_1 당진78-연돌-공사설계서(REV.0 12.14-kopec)_0 태안78-연돌-공사설계서(2005082) 2" xfId="4360"/>
    <cellStyle name=" _CC-01 부지정지 및 법면보호(개산)_본관기초굴착 예상도급_1 당진78-연돌-공사설계서(REV.0 12.14-kopec)_0 태안78-연돌-공사설계서(2005082) 3" xfId="4361"/>
    <cellStyle name=" _CC-01 부지정지 및 법면보호(개산)_본관기초굴착 예상도급_1 당진78-연돌-공사설계서(REV.0 12.14-kopec)_0 태안78-연돌-공사설계서(2005082) 4" xfId="18487"/>
    <cellStyle name=" _CC-01 부지정지 및 법면보호(개산)_본관기초굴착 예상도급_1 당진78-연돌-공사설계서(REV.0 12.14-kopec)_0 태안78-연돌-공사설계서(2005082) 5" xfId="31994"/>
    <cellStyle name=" _CC-01 부지정지 및 법면보호(개산)_본관기초굴착 예상도급_1 당진78-연돌-공사설계서(REV.0 12.14-kopec)_0 태안78-연돌-공사설계서(2005082) 6" xfId="31995"/>
    <cellStyle name=" _CC-01 부지정지 및 법면보호(개산)_본관기초굴착 예상도급_1 당진78-연돌-공사설계서(REV.0 12.14-kopec)_0 태안78-연돌-공사설계서(2005082) 7" xfId="31996"/>
    <cellStyle name=" _CC-01 부지정지 및 법면보호(개산)_본관기초굴착 예상도급_1 당진78-연돌-공사설계서(REV.0 12.14-kopec)_0 태안78-연돌-공사설계서(2005082) 8" xfId="31997"/>
    <cellStyle name=" _CC-01 부지정지 및 법면보호(개산)_본관기초굴착 예상도급_1 당진78-연돌-공사설계서(REV.0 12.14-kopec)_0 태안78-연돌-공사설계서(2005082) 9" xfId="31998"/>
    <cellStyle name=" _CC-01 부지정지 및 법면보호(개산)_본관기초굴착 예상도급_1 당진78-연돌-공사설계서(REV.0 12.14-kopec)_1.0t 공사설계서(1021일)" xfId="4362"/>
    <cellStyle name=" _CC-01 부지정지 및 법면보호(개산)_본관기초굴착 예상도급_1 당진78-연돌-공사설계서(REV.0 12.14-kopec)_1.0t 공사설계서(1021일) 10" xfId="31999"/>
    <cellStyle name=" _CC-01 부지정지 및 법면보호(개산)_본관기초굴착 예상도급_1 당진78-연돌-공사설계서(REV.0 12.14-kopec)_1.0t 공사설계서(1021일) 2" xfId="4363"/>
    <cellStyle name=" _CC-01 부지정지 및 법면보호(개산)_본관기초굴착 예상도급_1 당진78-연돌-공사설계서(REV.0 12.14-kopec)_1.0t 공사설계서(1021일) 3" xfId="4364"/>
    <cellStyle name=" _CC-01 부지정지 및 법면보호(개산)_본관기초굴착 예상도급_1 당진78-연돌-공사설계서(REV.0 12.14-kopec)_1.0t 공사설계서(1021일) 4" xfId="18488"/>
    <cellStyle name=" _CC-01 부지정지 및 법면보호(개산)_본관기초굴착 예상도급_1 당진78-연돌-공사설계서(REV.0 12.14-kopec)_1.0t 공사설계서(1021일) 5" xfId="32000"/>
    <cellStyle name=" _CC-01 부지정지 및 법면보호(개산)_본관기초굴착 예상도급_1 당진78-연돌-공사설계서(REV.0 12.14-kopec)_1.0t 공사설계서(1021일) 6" xfId="32001"/>
    <cellStyle name=" _CC-01 부지정지 및 법면보호(개산)_본관기초굴착 예상도급_1 당진78-연돌-공사설계서(REV.0 12.14-kopec)_1.0t 공사설계서(1021일) 7" xfId="32002"/>
    <cellStyle name=" _CC-01 부지정지 및 법면보호(개산)_본관기초굴착 예상도급_1 당진78-연돌-공사설계서(REV.0 12.14-kopec)_1.0t 공사설계서(1021일) 8" xfId="32003"/>
    <cellStyle name=" _CC-01 부지정지 및 법면보호(개산)_본관기초굴착 예상도급_1 당진78-연돌-공사설계서(REV.0 12.14-kopec)_1.0t 공사설계서(1021일) 9" xfId="32004"/>
    <cellStyle name=" _CC-01 부지정지 및 법면보호(개산)_본관기초굴착 예상도급_1 당진78-연돌-공사설계서(REV.0 12.14-kopec)_태안78연돌공사설계서(2005099)C2" xfId="4365"/>
    <cellStyle name=" _CC-01 부지정지 및 법면보호(개산)_본관기초굴착 예상도급_1 당진78-연돌-공사설계서(REV.0 12.14-kopec)_태안78연돌공사설계서(2005099)C2 10" xfId="32005"/>
    <cellStyle name=" _CC-01 부지정지 및 법면보호(개산)_본관기초굴착 예상도급_1 당진78-연돌-공사설계서(REV.0 12.14-kopec)_태안78연돌공사설계서(2005099)C2 2" xfId="4366"/>
    <cellStyle name=" _CC-01 부지정지 및 법면보호(개산)_본관기초굴착 예상도급_1 당진78-연돌-공사설계서(REV.0 12.14-kopec)_태안78연돌공사설계서(2005099)C2 3" xfId="4367"/>
    <cellStyle name=" _CC-01 부지정지 및 법면보호(개산)_본관기초굴착 예상도급_1 당진78-연돌-공사설계서(REV.0 12.14-kopec)_태안78연돌공사설계서(2005099)C2 4" xfId="18489"/>
    <cellStyle name=" _CC-01 부지정지 및 법면보호(개산)_본관기초굴착 예상도급_1 당진78-연돌-공사설계서(REV.0 12.14-kopec)_태안78연돌공사설계서(2005099)C2 5" xfId="32006"/>
    <cellStyle name=" _CC-01 부지정지 및 법면보호(개산)_본관기초굴착 예상도급_1 당진78-연돌-공사설계서(REV.0 12.14-kopec)_태안78연돌공사설계서(2005099)C2 6" xfId="32007"/>
    <cellStyle name=" _CC-01 부지정지 및 법면보호(개산)_본관기초굴착 예상도급_1 당진78-연돌-공사설계서(REV.0 12.14-kopec)_태안78연돌공사설계서(2005099)C2 7" xfId="32008"/>
    <cellStyle name=" _CC-01 부지정지 및 법면보호(개산)_본관기초굴착 예상도급_1 당진78-연돌-공사설계서(REV.0 12.14-kopec)_태안78연돌공사설계서(2005099)C2 8" xfId="32009"/>
    <cellStyle name=" _CC-01 부지정지 및 법면보호(개산)_본관기초굴착 예상도급_1 당진78-연돌-공사설계서(REV.0 12.14-kopec)_태안78연돌공사설계서(2005099)C2 9" xfId="32010"/>
    <cellStyle name=" _CC-01 부지정지 및 법면보호(개산)_본관기초굴착 예상도급_1.0t 당진78-연돌-수량산출서(REV.0 12.27-kopec)" xfId="4368"/>
    <cellStyle name=" _CC-01 부지정지 및 법면보호(개산)_본관기초굴착 예상도급_1.0t 당진78-연돌-수량산출서(REV.0 12.27-kopec) 10" xfId="32011"/>
    <cellStyle name=" _CC-01 부지정지 및 법면보호(개산)_본관기초굴착 예상도급_1.0t 당진78-연돌-수량산출서(REV.0 12.27-kopec) 2" xfId="4369"/>
    <cellStyle name=" _CC-01 부지정지 및 법면보호(개산)_본관기초굴착 예상도급_1.0t 당진78-연돌-수량산출서(REV.0 12.27-kopec) 3" xfId="4370"/>
    <cellStyle name=" _CC-01 부지정지 및 법면보호(개산)_본관기초굴착 예상도급_1.0t 당진78-연돌-수량산출서(REV.0 12.27-kopec) 4" xfId="18490"/>
    <cellStyle name=" _CC-01 부지정지 및 법면보호(개산)_본관기초굴착 예상도급_1.0t 당진78-연돌-수량산출서(REV.0 12.27-kopec) 5" xfId="32012"/>
    <cellStyle name=" _CC-01 부지정지 및 법면보호(개산)_본관기초굴착 예상도급_1.0t 당진78-연돌-수량산출서(REV.0 12.27-kopec) 6" xfId="32013"/>
    <cellStyle name=" _CC-01 부지정지 및 법면보호(개산)_본관기초굴착 예상도급_1.0t 당진78-연돌-수량산출서(REV.0 12.27-kopec) 7" xfId="32014"/>
    <cellStyle name=" _CC-01 부지정지 및 법면보호(개산)_본관기초굴착 예상도급_1.0t 당진78-연돌-수량산출서(REV.0 12.27-kopec) 8" xfId="32015"/>
    <cellStyle name=" _CC-01 부지정지 및 법면보호(개산)_본관기초굴착 예상도급_1.0t 당진78-연돌-수량산출서(REV.0 12.27-kopec) 9" xfId="32016"/>
    <cellStyle name=" _CC-01 부지정지 및 법면보호(개산)_본관기초굴착 예상도급_1.0t 당진78-연돌-수량산출서(REV.0 12.27-kopec)_1.0t 공사설계서(1021일)" xfId="4371"/>
    <cellStyle name=" _CC-01 부지정지 및 법면보호(개산)_본관기초굴착 예상도급_1.0t 당진78-연돌-수량산출서(REV.0 12.27-kopec)_1.0t 공사설계서(1021일) 10" xfId="32017"/>
    <cellStyle name=" _CC-01 부지정지 및 법면보호(개산)_본관기초굴착 예상도급_1.0t 당진78-연돌-수량산출서(REV.0 12.27-kopec)_1.0t 공사설계서(1021일) 2" xfId="4372"/>
    <cellStyle name=" _CC-01 부지정지 및 법면보호(개산)_본관기초굴착 예상도급_1.0t 당진78-연돌-수량산출서(REV.0 12.27-kopec)_1.0t 공사설계서(1021일) 3" xfId="4373"/>
    <cellStyle name=" _CC-01 부지정지 및 법면보호(개산)_본관기초굴착 예상도급_1.0t 당진78-연돌-수량산출서(REV.0 12.27-kopec)_1.0t 공사설계서(1021일) 4" xfId="18491"/>
    <cellStyle name=" _CC-01 부지정지 및 법면보호(개산)_본관기초굴착 예상도급_1.0t 당진78-연돌-수량산출서(REV.0 12.27-kopec)_1.0t 공사설계서(1021일) 5" xfId="32018"/>
    <cellStyle name=" _CC-01 부지정지 및 법면보호(개산)_본관기초굴착 예상도급_1.0t 당진78-연돌-수량산출서(REV.0 12.27-kopec)_1.0t 공사설계서(1021일) 6" xfId="32019"/>
    <cellStyle name=" _CC-01 부지정지 및 법면보호(개산)_본관기초굴착 예상도급_1.0t 당진78-연돌-수량산출서(REV.0 12.27-kopec)_1.0t 공사설계서(1021일) 7" xfId="32020"/>
    <cellStyle name=" _CC-01 부지정지 및 법면보호(개산)_본관기초굴착 예상도급_1.0t 당진78-연돌-수량산출서(REV.0 12.27-kopec)_1.0t 공사설계서(1021일) 8" xfId="32021"/>
    <cellStyle name=" _CC-01 부지정지 및 법면보호(개산)_본관기초굴착 예상도급_1.0t 당진78-연돌-수량산출서(REV.0 12.27-kopec)_1.0t 공사설계서(1021일) 9" xfId="32022"/>
    <cellStyle name=" _CC-01 부지정지 및 법면보호(개산)_본관기초굴착 예상도급_2.관리동" xfId="32023"/>
    <cellStyle name=" _CC-01 부지정지 및 법면보호(개산)_본관기초굴착 예상도급_당진78-연돌-개략공사비" xfId="4374"/>
    <cellStyle name=" _CC-01 부지정지 및 법면보호(개산)_본관기초굴착 예상도급_당진78-연돌-개략공사비 10" xfId="32024"/>
    <cellStyle name=" _CC-01 부지정지 및 법면보호(개산)_본관기초굴착 예상도급_당진78-연돌-개략공사비 2" xfId="4375"/>
    <cellStyle name=" _CC-01 부지정지 및 법면보호(개산)_본관기초굴착 예상도급_당진78-연돌-개략공사비 3" xfId="4376"/>
    <cellStyle name=" _CC-01 부지정지 및 법면보호(개산)_본관기초굴착 예상도급_당진78-연돌-개략공사비 4" xfId="18492"/>
    <cellStyle name=" _CC-01 부지정지 및 법면보호(개산)_본관기초굴착 예상도급_당진78-연돌-개략공사비 5" xfId="32025"/>
    <cellStyle name=" _CC-01 부지정지 및 법면보호(개산)_본관기초굴착 예상도급_당진78-연돌-개략공사비 6" xfId="32026"/>
    <cellStyle name=" _CC-01 부지정지 및 법면보호(개산)_본관기초굴착 예상도급_당진78-연돌-개략공사비 7" xfId="32027"/>
    <cellStyle name=" _CC-01 부지정지 및 법면보호(개산)_본관기초굴착 예상도급_당진78-연돌-개략공사비 8" xfId="32028"/>
    <cellStyle name=" _CC-01 부지정지 및 법면보호(개산)_본관기초굴착 예상도급_당진78-연돌-개략공사비 9" xfId="32029"/>
    <cellStyle name=" _CC-01 부지정지 및 법면보호(개산)_본관기초굴착 예상도급_당진78-연돌-개략공사비_0 태안78-연돌-공사설계서(2005082)" xfId="4377"/>
    <cellStyle name=" _CC-01 부지정지 및 법면보호(개산)_본관기초굴착 예상도급_당진78-연돌-개략공사비_0 태안78-연돌-공사설계서(2005082) 10" xfId="32030"/>
    <cellStyle name=" _CC-01 부지정지 및 법면보호(개산)_본관기초굴착 예상도급_당진78-연돌-개략공사비_0 태안78-연돌-공사설계서(2005082) 2" xfId="4378"/>
    <cellStyle name=" _CC-01 부지정지 및 법면보호(개산)_본관기초굴착 예상도급_당진78-연돌-개략공사비_0 태안78-연돌-공사설계서(2005082) 3" xfId="4379"/>
    <cellStyle name=" _CC-01 부지정지 및 법면보호(개산)_본관기초굴착 예상도급_당진78-연돌-개략공사비_0 태안78-연돌-공사설계서(2005082) 4" xfId="18493"/>
    <cellStyle name=" _CC-01 부지정지 및 법면보호(개산)_본관기초굴착 예상도급_당진78-연돌-개략공사비_0 태안78-연돌-공사설계서(2005082) 5" xfId="32031"/>
    <cellStyle name=" _CC-01 부지정지 및 법면보호(개산)_본관기초굴착 예상도급_당진78-연돌-개략공사비_0 태안78-연돌-공사설계서(2005082) 6" xfId="32032"/>
    <cellStyle name=" _CC-01 부지정지 및 법면보호(개산)_본관기초굴착 예상도급_당진78-연돌-개략공사비_0 태안78-연돌-공사설계서(2005082) 7" xfId="32033"/>
    <cellStyle name=" _CC-01 부지정지 및 법면보호(개산)_본관기초굴착 예상도급_당진78-연돌-개략공사비_0 태안78-연돌-공사설계서(2005082) 8" xfId="32034"/>
    <cellStyle name=" _CC-01 부지정지 및 법면보호(개산)_본관기초굴착 예상도급_당진78-연돌-개략공사비_0 태안78-연돌-공사설계서(2005082) 9" xfId="32035"/>
    <cellStyle name=" _CC-01 부지정지 및 법면보호(개산)_본관기초굴착 예상도급_당진78-연돌-개략공사비_1.0t 공사설계서(1021일)" xfId="4380"/>
    <cellStyle name=" _CC-01 부지정지 및 법면보호(개산)_본관기초굴착 예상도급_당진78-연돌-개략공사비_1.0t 공사설계서(1021일) 10" xfId="32036"/>
    <cellStyle name=" _CC-01 부지정지 및 법면보호(개산)_본관기초굴착 예상도급_당진78-연돌-개략공사비_1.0t 공사설계서(1021일) 2" xfId="4381"/>
    <cellStyle name=" _CC-01 부지정지 및 법면보호(개산)_본관기초굴착 예상도급_당진78-연돌-개략공사비_1.0t 공사설계서(1021일) 3" xfId="4382"/>
    <cellStyle name=" _CC-01 부지정지 및 법면보호(개산)_본관기초굴착 예상도급_당진78-연돌-개략공사비_1.0t 공사설계서(1021일) 4" xfId="18494"/>
    <cellStyle name=" _CC-01 부지정지 및 법면보호(개산)_본관기초굴착 예상도급_당진78-연돌-개략공사비_1.0t 공사설계서(1021일) 5" xfId="32037"/>
    <cellStyle name=" _CC-01 부지정지 및 법면보호(개산)_본관기초굴착 예상도급_당진78-연돌-개략공사비_1.0t 공사설계서(1021일) 6" xfId="32038"/>
    <cellStyle name=" _CC-01 부지정지 및 법면보호(개산)_본관기초굴착 예상도급_당진78-연돌-개략공사비_1.0t 공사설계서(1021일) 7" xfId="32039"/>
    <cellStyle name=" _CC-01 부지정지 및 법면보호(개산)_본관기초굴착 예상도급_당진78-연돌-개략공사비_1.0t 공사설계서(1021일) 8" xfId="32040"/>
    <cellStyle name=" _CC-01 부지정지 및 법면보호(개산)_본관기초굴착 예상도급_당진78-연돌-개략공사비_1.0t 공사설계서(1021일) 9" xfId="32041"/>
    <cellStyle name=" _CC-01 부지정지 및 법면보호(개산)_본관기초굴착 예상도급_당진78-연돌-개략공사비_태안78연돌공사설계서(2005099)C2" xfId="4383"/>
    <cellStyle name=" _CC-01 부지정지 및 법면보호(개산)_본관기초굴착 예상도급_당진78-연돌-개략공사비_태안78연돌공사설계서(2005099)C2 10" xfId="32042"/>
    <cellStyle name=" _CC-01 부지정지 및 법면보호(개산)_본관기초굴착 예상도급_당진78-연돌-개략공사비_태안78연돌공사설계서(2005099)C2 2" xfId="4384"/>
    <cellStyle name=" _CC-01 부지정지 및 법면보호(개산)_본관기초굴착 예상도급_당진78-연돌-개략공사비_태안78연돌공사설계서(2005099)C2 3" xfId="4385"/>
    <cellStyle name=" _CC-01 부지정지 및 법면보호(개산)_본관기초굴착 예상도급_당진78-연돌-개략공사비_태안78연돌공사설계서(2005099)C2 4" xfId="18495"/>
    <cellStyle name=" _CC-01 부지정지 및 법면보호(개산)_본관기초굴착 예상도급_당진78-연돌-개략공사비_태안78연돌공사설계서(2005099)C2 5" xfId="32043"/>
    <cellStyle name=" _CC-01 부지정지 및 법면보호(개산)_본관기초굴착 예상도급_당진78-연돌-개략공사비_태안78연돌공사설계서(2005099)C2 6" xfId="32044"/>
    <cellStyle name=" _CC-01 부지정지 및 법면보호(개산)_본관기초굴착 예상도급_당진78-연돌-개략공사비_태안78연돌공사설계서(2005099)C2 7" xfId="32045"/>
    <cellStyle name=" _CC-01 부지정지 및 법면보호(개산)_본관기초굴착 예상도급_당진78-연돌-개략공사비_태안78연돌공사설계서(2005099)C2 8" xfId="32046"/>
    <cellStyle name=" _CC-01 부지정지 및 법면보호(개산)_본관기초굴착 예상도급_당진78-연돌-개략공사비_태안78연돌공사설계서(2005099)C2 9" xfId="32047"/>
    <cellStyle name=" _CC-01 부지정지 및 법면보호(개산)_본관기초굴착 예상도급_연돌 현장타설말뚝(RCD)설계서" xfId="4386"/>
    <cellStyle name=" _CC-01 부지정지 및 법면보호(개산)_본관기초굴착 예상도급_연돌 현장타설말뚝(RCD)설계서 10" xfId="32048"/>
    <cellStyle name=" _CC-01 부지정지 및 법면보호(개산)_본관기초굴착 예상도급_연돌 현장타설말뚝(RCD)설계서 2" xfId="4387"/>
    <cellStyle name=" _CC-01 부지정지 및 법면보호(개산)_본관기초굴착 예상도급_연돌 현장타설말뚝(RCD)설계서 3" xfId="4388"/>
    <cellStyle name=" _CC-01 부지정지 및 법면보호(개산)_본관기초굴착 예상도급_연돌 현장타설말뚝(RCD)설계서 4" xfId="18496"/>
    <cellStyle name=" _CC-01 부지정지 및 법면보호(개산)_본관기초굴착 예상도급_연돌 현장타설말뚝(RCD)설계서 5" xfId="32049"/>
    <cellStyle name=" _CC-01 부지정지 및 법면보호(개산)_본관기초굴착 예상도급_연돌 현장타설말뚝(RCD)설계서 6" xfId="32050"/>
    <cellStyle name=" _CC-01 부지정지 및 법면보호(개산)_본관기초굴착 예상도급_연돌 현장타설말뚝(RCD)설계서 7" xfId="32051"/>
    <cellStyle name=" _CC-01 부지정지 및 법면보호(개산)_본관기초굴착 예상도급_연돌 현장타설말뚝(RCD)설계서 8" xfId="32052"/>
    <cellStyle name=" _CC-01 부지정지 및 법면보호(개산)_본관기초굴착 예상도급_연돌 현장타설말뚝(RCD)설계서 9" xfId="32053"/>
    <cellStyle name=" _CC-01 부지정지 및 법면보호(개산)_본관기초굴착 예상도급_연돌 현장타설말뚝(RCD)설계서_0 태안78-연돌-공사설계서(2005082)" xfId="4389"/>
    <cellStyle name=" _CC-01 부지정지 및 법면보호(개산)_본관기초굴착 예상도급_연돌 현장타설말뚝(RCD)설계서_0 태안78-연돌-공사설계서(2005082) 10" xfId="32054"/>
    <cellStyle name=" _CC-01 부지정지 및 법면보호(개산)_본관기초굴착 예상도급_연돌 현장타설말뚝(RCD)설계서_0 태안78-연돌-공사설계서(2005082) 2" xfId="4390"/>
    <cellStyle name=" _CC-01 부지정지 및 법면보호(개산)_본관기초굴착 예상도급_연돌 현장타설말뚝(RCD)설계서_0 태안78-연돌-공사설계서(2005082) 3" xfId="4391"/>
    <cellStyle name=" _CC-01 부지정지 및 법면보호(개산)_본관기초굴착 예상도급_연돌 현장타설말뚝(RCD)설계서_0 태안78-연돌-공사설계서(2005082) 4" xfId="18497"/>
    <cellStyle name=" _CC-01 부지정지 및 법면보호(개산)_본관기초굴착 예상도급_연돌 현장타설말뚝(RCD)설계서_0 태안78-연돌-공사설계서(2005082) 5" xfId="32055"/>
    <cellStyle name=" _CC-01 부지정지 및 법면보호(개산)_본관기초굴착 예상도급_연돌 현장타설말뚝(RCD)설계서_0 태안78-연돌-공사설계서(2005082) 6" xfId="32056"/>
    <cellStyle name=" _CC-01 부지정지 및 법면보호(개산)_본관기초굴착 예상도급_연돌 현장타설말뚝(RCD)설계서_0 태안78-연돌-공사설계서(2005082) 7" xfId="32057"/>
    <cellStyle name=" _CC-01 부지정지 및 법면보호(개산)_본관기초굴착 예상도급_연돌 현장타설말뚝(RCD)설계서_0 태안78-연돌-공사설계서(2005082) 8" xfId="32058"/>
    <cellStyle name=" _CC-01 부지정지 및 법면보호(개산)_본관기초굴착 예상도급_연돌 현장타설말뚝(RCD)설계서_0 태안78-연돌-공사설계서(2005082) 9" xfId="32059"/>
    <cellStyle name=" _CC-01 부지정지 및 법면보호(개산)_본관기초굴착 예상도급_연돌 현장타설말뚝(RCD)설계서_1.0t 공사설계서(1021일)" xfId="4392"/>
    <cellStyle name=" _CC-01 부지정지 및 법면보호(개산)_본관기초굴착 예상도급_연돌 현장타설말뚝(RCD)설계서_1.0t 공사설계서(1021일) 10" xfId="32060"/>
    <cellStyle name=" _CC-01 부지정지 및 법면보호(개산)_본관기초굴착 예상도급_연돌 현장타설말뚝(RCD)설계서_1.0t 공사설계서(1021일) 2" xfId="4393"/>
    <cellStyle name=" _CC-01 부지정지 및 법면보호(개산)_본관기초굴착 예상도급_연돌 현장타설말뚝(RCD)설계서_1.0t 공사설계서(1021일) 3" xfId="4394"/>
    <cellStyle name=" _CC-01 부지정지 및 법면보호(개산)_본관기초굴착 예상도급_연돌 현장타설말뚝(RCD)설계서_1.0t 공사설계서(1021일) 4" xfId="18498"/>
    <cellStyle name=" _CC-01 부지정지 및 법면보호(개산)_본관기초굴착 예상도급_연돌 현장타설말뚝(RCD)설계서_1.0t 공사설계서(1021일) 5" xfId="32061"/>
    <cellStyle name=" _CC-01 부지정지 및 법면보호(개산)_본관기초굴착 예상도급_연돌 현장타설말뚝(RCD)설계서_1.0t 공사설계서(1021일) 6" xfId="32062"/>
    <cellStyle name=" _CC-01 부지정지 및 법면보호(개산)_본관기초굴착 예상도급_연돌 현장타설말뚝(RCD)설계서_1.0t 공사설계서(1021일) 7" xfId="32063"/>
    <cellStyle name=" _CC-01 부지정지 및 법면보호(개산)_본관기초굴착 예상도급_연돌 현장타설말뚝(RCD)설계서_1.0t 공사설계서(1021일) 8" xfId="32064"/>
    <cellStyle name=" _CC-01 부지정지 및 법면보호(개산)_본관기초굴착 예상도급_연돌 현장타설말뚝(RCD)설계서_1.0t 공사설계서(1021일) 9" xfId="32065"/>
    <cellStyle name=" _CC-01 부지정지 및 법면보호(개산)_본관기초굴착 예상도급_연돌 현장타설말뚝(RCD)설계서_태안78연돌공사설계서(2005099)C2" xfId="4395"/>
    <cellStyle name=" _CC-01 부지정지 및 법면보호(개산)_본관기초굴착 예상도급_연돌 현장타설말뚝(RCD)설계서_태안78연돌공사설계서(2005099)C2 10" xfId="32066"/>
    <cellStyle name=" _CC-01 부지정지 및 법면보호(개산)_본관기초굴착 예상도급_연돌 현장타설말뚝(RCD)설계서_태안78연돌공사설계서(2005099)C2 2" xfId="4396"/>
    <cellStyle name=" _CC-01 부지정지 및 법면보호(개산)_본관기초굴착 예상도급_연돌 현장타설말뚝(RCD)설계서_태안78연돌공사설계서(2005099)C2 3" xfId="4397"/>
    <cellStyle name=" _CC-01 부지정지 및 법면보호(개산)_본관기초굴착 예상도급_연돌 현장타설말뚝(RCD)설계서_태안78연돌공사설계서(2005099)C2 4" xfId="18499"/>
    <cellStyle name=" _CC-01 부지정지 및 법면보호(개산)_본관기초굴착 예상도급_연돌 현장타설말뚝(RCD)설계서_태안78연돌공사설계서(2005099)C2 5" xfId="32067"/>
    <cellStyle name=" _CC-01 부지정지 및 법면보호(개산)_본관기초굴착 예상도급_연돌 현장타설말뚝(RCD)설계서_태안78연돌공사설계서(2005099)C2 6" xfId="32068"/>
    <cellStyle name=" _CC-01 부지정지 및 법면보호(개산)_본관기초굴착 예상도급_연돌 현장타설말뚝(RCD)설계서_태안78연돌공사설계서(2005099)C2 7" xfId="32069"/>
    <cellStyle name=" _CC-01 부지정지 및 법면보호(개산)_본관기초굴착 예상도급_연돌 현장타설말뚝(RCD)설계서_태안78연돌공사설계서(2005099)C2 8" xfId="32070"/>
    <cellStyle name=" _CC-01 부지정지 및 법면보호(개산)_본관기초굴착 예상도급_연돌 현장타설말뚝(RCD)설계서_태안78연돌공사설계서(2005099)C2 9" xfId="32071"/>
    <cellStyle name=" _CC-01 부지정지 및 법면보호(개산)_본관기초굴착(REV1)" xfId="4399"/>
    <cellStyle name=" _CC-01 부지정지 및 법면보호(개산)_본관기초굴착(남경)" xfId="4398"/>
    <cellStyle name=" _CC-01 부지정지 및 법면보호(개산)_소나무가이식 하도급대상금액대비" xfId="4400"/>
    <cellStyle name=" _CC-01 부지정지 및 법면보호(개산)_연돌 현장타설말뚝(RCD)설계서" xfId="4401"/>
    <cellStyle name=" _CC-01 부지정지 및 법면보호(개산)_연돌 현장타설말뚝(RCD)설계서 10" xfId="32072"/>
    <cellStyle name=" _CC-01 부지정지 및 법면보호(개산)_연돌 현장타설말뚝(RCD)설계서 2" xfId="4402"/>
    <cellStyle name=" _CC-01 부지정지 및 법면보호(개산)_연돌 현장타설말뚝(RCD)설계서 3" xfId="4403"/>
    <cellStyle name=" _CC-01 부지정지 및 법면보호(개산)_연돌 현장타설말뚝(RCD)설계서 4" xfId="18500"/>
    <cellStyle name=" _CC-01 부지정지 및 법면보호(개산)_연돌 현장타설말뚝(RCD)설계서 5" xfId="32073"/>
    <cellStyle name=" _CC-01 부지정지 및 법면보호(개산)_연돌 현장타설말뚝(RCD)설계서 6" xfId="32074"/>
    <cellStyle name=" _CC-01 부지정지 및 법면보호(개산)_연돌 현장타설말뚝(RCD)설계서 7" xfId="32075"/>
    <cellStyle name=" _CC-01 부지정지 및 법면보호(개산)_연돌 현장타설말뚝(RCD)설계서 8" xfId="32076"/>
    <cellStyle name=" _CC-01 부지정지 및 법면보호(개산)_연돌 현장타설말뚝(RCD)설계서 9" xfId="32077"/>
    <cellStyle name=" _CC-01 부지정지 및 법면보호(개산)_연돌 현장타설말뚝(RCD)설계서_0 태안78-연돌-공사설계서(2005082)" xfId="4404"/>
    <cellStyle name=" _CC-01 부지정지 및 법면보호(개산)_연돌 현장타설말뚝(RCD)설계서_0 태안78-연돌-공사설계서(2005082) 10" xfId="32078"/>
    <cellStyle name=" _CC-01 부지정지 및 법면보호(개산)_연돌 현장타설말뚝(RCD)설계서_0 태안78-연돌-공사설계서(2005082) 2" xfId="4405"/>
    <cellStyle name=" _CC-01 부지정지 및 법면보호(개산)_연돌 현장타설말뚝(RCD)설계서_0 태안78-연돌-공사설계서(2005082) 3" xfId="4406"/>
    <cellStyle name=" _CC-01 부지정지 및 법면보호(개산)_연돌 현장타설말뚝(RCD)설계서_0 태안78-연돌-공사설계서(2005082) 4" xfId="18501"/>
    <cellStyle name=" _CC-01 부지정지 및 법면보호(개산)_연돌 현장타설말뚝(RCD)설계서_0 태안78-연돌-공사설계서(2005082) 5" xfId="32079"/>
    <cellStyle name=" _CC-01 부지정지 및 법면보호(개산)_연돌 현장타설말뚝(RCD)설계서_0 태안78-연돌-공사설계서(2005082) 6" xfId="32080"/>
    <cellStyle name=" _CC-01 부지정지 및 법면보호(개산)_연돌 현장타설말뚝(RCD)설계서_0 태안78-연돌-공사설계서(2005082) 7" xfId="32081"/>
    <cellStyle name=" _CC-01 부지정지 및 법면보호(개산)_연돌 현장타설말뚝(RCD)설계서_0 태안78-연돌-공사설계서(2005082) 8" xfId="32082"/>
    <cellStyle name=" _CC-01 부지정지 및 법면보호(개산)_연돌 현장타설말뚝(RCD)설계서_0 태안78-연돌-공사설계서(2005082) 9" xfId="32083"/>
    <cellStyle name=" _CC-01 부지정지 및 법면보호(개산)_연돌 현장타설말뚝(RCD)설계서_1.0t 공사설계서(1021일)" xfId="4407"/>
    <cellStyle name=" _CC-01 부지정지 및 법면보호(개산)_연돌 현장타설말뚝(RCD)설계서_1.0t 공사설계서(1021일) 10" xfId="32084"/>
    <cellStyle name=" _CC-01 부지정지 및 법면보호(개산)_연돌 현장타설말뚝(RCD)설계서_1.0t 공사설계서(1021일) 2" xfId="4408"/>
    <cellStyle name=" _CC-01 부지정지 및 법면보호(개산)_연돌 현장타설말뚝(RCD)설계서_1.0t 공사설계서(1021일) 3" xfId="4409"/>
    <cellStyle name=" _CC-01 부지정지 및 법면보호(개산)_연돌 현장타설말뚝(RCD)설계서_1.0t 공사설계서(1021일) 4" xfId="18502"/>
    <cellStyle name=" _CC-01 부지정지 및 법면보호(개산)_연돌 현장타설말뚝(RCD)설계서_1.0t 공사설계서(1021일) 5" xfId="32085"/>
    <cellStyle name=" _CC-01 부지정지 및 법면보호(개산)_연돌 현장타설말뚝(RCD)설계서_1.0t 공사설계서(1021일) 6" xfId="32086"/>
    <cellStyle name=" _CC-01 부지정지 및 법면보호(개산)_연돌 현장타설말뚝(RCD)설계서_1.0t 공사설계서(1021일) 7" xfId="32087"/>
    <cellStyle name=" _CC-01 부지정지 및 법면보호(개산)_연돌 현장타설말뚝(RCD)설계서_1.0t 공사설계서(1021일) 8" xfId="32088"/>
    <cellStyle name=" _CC-01 부지정지 및 법면보호(개산)_연돌 현장타설말뚝(RCD)설계서_1.0t 공사설계서(1021일) 9" xfId="32089"/>
    <cellStyle name=" _CC-01 부지정지 및 법면보호(개산)_연돌 현장타설말뚝(RCD)설계서_태안78연돌공사설계서(2005099)C2" xfId="4410"/>
    <cellStyle name=" _CC-01 부지정지 및 법면보호(개산)_연돌 현장타설말뚝(RCD)설계서_태안78연돌공사설계서(2005099)C2 10" xfId="32090"/>
    <cellStyle name=" _CC-01 부지정지 및 법면보호(개산)_연돌 현장타설말뚝(RCD)설계서_태안78연돌공사설계서(2005099)C2 2" xfId="4411"/>
    <cellStyle name=" _CC-01 부지정지 및 법면보호(개산)_연돌 현장타설말뚝(RCD)설계서_태안78연돌공사설계서(2005099)C2 3" xfId="4412"/>
    <cellStyle name=" _CC-01 부지정지 및 법면보호(개산)_연돌 현장타설말뚝(RCD)설계서_태안78연돌공사설계서(2005099)C2 4" xfId="18503"/>
    <cellStyle name=" _CC-01 부지정지 및 법면보호(개산)_연돌 현장타설말뚝(RCD)설계서_태안78연돌공사설계서(2005099)C2 5" xfId="32091"/>
    <cellStyle name=" _CC-01 부지정지 및 법면보호(개산)_연돌 현장타설말뚝(RCD)설계서_태안78연돌공사설계서(2005099)C2 6" xfId="32092"/>
    <cellStyle name=" _CC-01 부지정지 및 법면보호(개산)_연돌 현장타설말뚝(RCD)설계서_태안78연돌공사설계서(2005099)C2 7" xfId="32093"/>
    <cellStyle name=" _CC-01 부지정지 및 법면보호(개산)_연돌 현장타설말뚝(RCD)설계서_태안78연돌공사설계서(2005099)C2 8" xfId="32094"/>
    <cellStyle name=" _CC-01 부지정지 및 법면보호(개산)_연돌 현장타설말뚝(RCD)설계서_태안78연돌공사설계서(2005099)C2 9" xfId="32095"/>
    <cellStyle name=" _CC-01 부지정지 및 법면보호(예상)" xfId="4458"/>
    <cellStyle name=" _CC-01 부지정지 및 법면보호(예상) 10" xfId="32187"/>
    <cellStyle name=" _CC-01 부지정지 및 법면보호(예상) 2" xfId="4459"/>
    <cellStyle name=" _CC-01 부지정지 및 법면보호(예상) 3" xfId="4460"/>
    <cellStyle name=" _CC-01 부지정지 및 법면보호(예상) 4" xfId="18519"/>
    <cellStyle name=" _CC-01 부지정지 및 법면보호(예상) 5" xfId="32188"/>
    <cellStyle name=" _CC-01 부지정지 및 법면보호(예상) 6" xfId="32189"/>
    <cellStyle name=" _CC-01 부지정지 및 법면보호(예상) 7" xfId="32190"/>
    <cellStyle name=" _CC-01 부지정지 및 법면보호(예상) 8" xfId="32191"/>
    <cellStyle name=" _CC-01 부지정지 및 법면보호(예상) 9" xfId="32192"/>
    <cellStyle name=" _CC-01 부지정지 및 법면보호(예상)_1 당진78-연돌-공사설계서(REV.0 12.14-kopec)" xfId="4461"/>
    <cellStyle name=" _CC-01 부지정지 및 법면보호(예상)_1 당진78-연돌-공사설계서(REV.0 12.14-kopec) 10" xfId="32193"/>
    <cellStyle name=" _CC-01 부지정지 및 법면보호(예상)_1 당진78-연돌-공사설계서(REV.0 12.14-kopec) 2" xfId="4462"/>
    <cellStyle name=" _CC-01 부지정지 및 법면보호(예상)_1 당진78-연돌-공사설계서(REV.0 12.14-kopec) 3" xfId="4463"/>
    <cellStyle name=" _CC-01 부지정지 및 법면보호(예상)_1 당진78-연돌-공사설계서(REV.0 12.14-kopec) 4" xfId="18520"/>
    <cellStyle name=" _CC-01 부지정지 및 법면보호(예상)_1 당진78-연돌-공사설계서(REV.0 12.14-kopec) 5" xfId="32194"/>
    <cellStyle name=" _CC-01 부지정지 및 법면보호(예상)_1 당진78-연돌-공사설계서(REV.0 12.14-kopec) 6" xfId="32195"/>
    <cellStyle name=" _CC-01 부지정지 및 법면보호(예상)_1 당진78-연돌-공사설계서(REV.0 12.14-kopec) 7" xfId="32196"/>
    <cellStyle name=" _CC-01 부지정지 및 법면보호(예상)_1 당진78-연돌-공사설계서(REV.0 12.14-kopec) 8" xfId="32197"/>
    <cellStyle name=" _CC-01 부지정지 및 법면보호(예상)_1 당진78-연돌-공사설계서(REV.0 12.14-kopec) 9" xfId="32198"/>
    <cellStyle name=" _CC-01 부지정지 및 법면보호(예상)_1 당진78-연돌-공사설계서(REV.0 12.14-kopec)_0 태안78-연돌-공사설계서(2005082)" xfId="4464"/>
    <cellStyle name=" _CC-01 부지정지 및 법면보호(예상)_1 당진78-연돌-공사설계서(REV.0 12.14-kopec)_0 태안78-연돌-공사설계서(2005082) 10" xfId="32199"/>
    <cellStyle name=" _CC-01 부지정지 및 법면보호(예상)_1 당진78-연돌-공사설계서(REV.0 12.14-kopec)_0 태안78-연돌-공사설계서(2005082) 2" xfId="4465"/>
    <cellStyle name=" _CC-01 부지정지 및 법면보호(예상)_1 당진78-연돌-공사설계서(REV.0 12.14-kopec)_0 태안78-연돌-공사설계서(2005082) 3" xfId="4466"/>
    <cellStyle name=" _CC-01 부지정지 및 법면보호(예상)_1 당진78-연돌-공사설계서(REV.0 12.14-kopec)_0 태안78-연돌-공사설계서(2005082) 4" xfId="18521"/>
    <cellStyle name=" _CC-01 부지정지 및 법면보호(예상)_1 당진78-연돌-공사설계서(REV.0 12.14-kopec)_0 태안78-연돌-공사설계서(2005082) 5" xfId="32200"/>
    <cellStyle name=" _CC-01 부지정지 및 법면보호(예상)_1 당진78-연돌-공사설계서(REV.0 12.14-kopec)_0 태안78-연돌-공사설계서(2005082) 6" xfId="32201"/>
    <cellStyle name=" _CC-01 부지정지 및 법면보호(예상)_1 당진78-연돌-공사설계서(REV.0 12.14-kopec)_0 태안78-연돌-공사설계서(2005082) 7" xfId="32202"/>
    <cellStyle name=" _CC-01 부지정지 및 법면보호(예상)_1 당진78-연돌-공사설계서(REV.0 12.14-kopec)_0 태안78-연돌-공사설계서(2005082) 8" xfId="32203"/>
    <cellStyle name=" _CC-01 부지정지 및 법면보호(예상)_1 당진78-연돌-공사설계서(REV.0 12.14-kopec)_0 태안78-연돌-공사설계서(2005082) 9" xfId="32204"/>
    <cellStyle name=" _CC-01 부지정지 및 법면보호(예상)_1 당진78-연돌-공사설계서(REV.0 12.14-kopec)_1.0t 공사설계서(1021일)" xfId="4467"/>
    <cellStyle name=" _CC-01 부지정지 및 법면보호(예상)_1 당진78-연돌-공사설계서(REV.0 12.14-kopec)_1.0t 공사설계서(1021일) 10" xfId="32205"/>
    <cellStyle name=" _CC-01 부지정지 및 법면보호(예상)_1 당진78-연돌-공사설계서(REV.0 12.14-kopec)_1.0t 공사설계서(1021일) 2" xfId="4468"/>
    <cellStyle name=" _CC-01 부지정지 및 법면보호(예상)_1 당진78-연돌-공사설계서(REV.0 12.14-kopec)_1.0t 공사설계서(1021일) 3" xfId="4469"/>
    <cellStyle name=" _CC-01 부지정지 및 법면보호(예상)_1 당진78-연돌-공사설계서(REV.0 12.14-kopec)_1.0t 공사설계서(1021일) 4" xfId="18522"/>
    <cellStyle name=" _CC-01 부지정지 및 법면보호(예상)_1 당진78-연돌-공사설계서(REV.0 12.14-kopec)_1.0t 공사설계서(1021일) 5" xfId="32206"/>
    <cellStyle name=" _CC-01 부지정지 및 법면보호(예상)_1 당진78-연돌-공사설계서(REV.0 12.14-kopec)_1.0t 공사설계서(1021일) 6" xfId="32207"/>
    <cellStyle name=" _CC-01 부지정지 및 법면보호(예상)_1 당진78-연돌-공사설계서(REV.0 12.14-kopec)_1.0t 공사설계서(1021일) 7" xfId="32208"/>
    <cellStyle name=" _CC-01 부지정지 및 법면보호(예상)_1 당진78-연돌-공사설계서(REV.0 12.14-kopec)_1.0t 공사설계서(1021일) 8" xfId="32209"/>
    <cellStyle name=" _CC-01 부지정지 및 법면보호(예상)_1 당진78-연돌-공사설계서(REV.0 12.14-kopec)_1.0t 공사설계서(1021일) 9" xfId="32210"/>
    <cellStyle name=" _CC-01 부지정지 및 법면보호(예상)_1 당진78-연돌-공사설계서(REV.0 12.14-kopec)_태안78연돌공사설계서(2005099)C2" xfId="4470"/>
    <cellStyle name=" _CC-01 부지정지 및 법면보호(예상)_1 당진78-연돌-공사설계서(REV.0 12.14-kopec)_태안78연돌공사설계서(2005099)C2 10" xfId="32211"/>
    <cellStyle name=" _CC-01 부지정지 및 법면보호(예상)_1 당진78-연돌-공사설계서(REV.0 12.14-kopec)_태안78연돌공사설계서(2005099)C2 2" xfId="4471"/>
    <cellStyle name=" _CC-01 부지정지 및 법면보호(예상)_1 당진78-연돌-공사설계서(REV.0 12.14-kopec)_태안78연돌공사설계서(2005099)C2 3" xfId="4472"/>
    <cellStyle name=" _CC-01 부지정지 및 법면보호(예상)_1 당진78-연돌-공사설계서(REV.0 12.14-kopec)_태안78연돌공사설계서(2005099)C2 4" xfId="18523"/>
    <cellStyle name=" _CC-01 부지정지 및 법면보호(예상)_1 당진78-연돌-공사설계서(REV.0 12.14-kopec)_태안78연돌공사설계서(2005099)C2 5" xfId="32212"/>
    <cellStyle name=" _CC-01 부지정지 및 법면보호(예상)_1 당진78-연돌-공사설계서(REV.0 12.14-kopec)_태안78연돌공사설계서(2005099)C2 6" xfId="32213"/>
    <cellStyle name=" _CC-01 부지정지 및 법면보호(예상)_1 당진78-연돌-공사설계서(REV.0 12.14-kopec)_태안78연돌공사설계서(2005099)C2 7" xfId="32214"/>
    <cellStyle name=" _CC-01 부지정지 및 법면보호(예상)_1 당진78-연돌-공사설계서(REV.0 12.14-kopec)_태안78연돌공사설계서(2005099)C2 8" xfId="32215"/>
    <cellStyle name=" _CC-01 부지정지 및 법면보호(예상)_1 당진78-연돌-공사설계서(REV.0 12.14-kopec)_태안78연돌공사설계서(2005099)C2 9" xfId="32216"/>
    <cellStyle name=" _CC-01 부지정지 및 법면보호(예상)_1.0t 당진78-연돌-수량산출서(REV.0 12.27-kopec)" xfId="4473"/>
    <cellStyle name=" _CC-01 부지정지 및 법면보호(예상)_1.0t 당진78-연돌-수량산출서(REV.0 12.27-kopec) 10" xfId="32217"/>
    <cellStyle name=" _CC-01 부지정지 및 법면보호(예상)_1.0t 당진78-연돌-수량산출서(REV.0 12.27-kopec) 2" xfId="4474"/>
    <cellStyle name=" _CC-01 부지정지 및 법면보호(예상)_1.0t 당진78-연돌-수량산출서(REV.0 12.27-kopec) 3" xfId="4475"/>
    <cellStyle name=" _CC-01 부지정지 및 법면보호(예상)_1.0t 당진78-연돌-수량산출서(REV.0 12.27-kopec) 4" xfId="18524"/>
    <cellStyle name=" _CC-01 부지정지 및 법면보호(예상)_1.0t 당진78-연돌-수량산출서(REV.0 12.27-kopec) 5" xfId="32218"/>
    <cellStyle name=" _CC-01 부지정지 및 법면보호(예상)_1.0t 당진78-연돌-수량산출서(REV.0 12.27-kopec) 6" xfId="32219"/>
    <cellStyle name=" _CC-01 부지정지 및 법면보호(예상)_1.0t 당진78-연돌-수량산출서(REV.0 12.27-kopec) 7" xfId="32220"/>
    <cellStyle name=" _CC-01 부지정지 및 법면보호(예상)_1.0t 당진78-연돌-수량산출서(REV.0 12.27-kopec) 8" xfId="32221"/>
    <cellStyle name=" _CC-01 부지정지 및 법면보호(예상)_1.0t 당진78-연돌-수량산출서(REV.0 12.27-kopec) 9" xfId="32222"/>
    <cellStyle name=" _CC-01 부지정지 및 법면보호(예상)_1.0t 당진78-연돌-수량산출서(REV.0 12.27-kopec)_1.0t 공사설계서(1021일)" xfId="4476"/>
    <cellStyle name=" _CC-01 부지정지 및 법면보호(예상)_1.0t 당진78-연돌-수량산출서(REV.0 12.27-kopec)_1.0t 공사설계서(1021일) 10" xfId="32223"/>
    <cellStyle name=" _CC-01 부지정지 및 법면보호(예상)_1.0t 당진78-연돌-수량산출서(REV.0 12.27-kopec)_1.0t 공사설계서(1021일) 2" xfId="4477"/>
    <cellStyle name=" _CC-01 부지정지 및 법면보호(예상)_1.0t 당진78-연돌-수량산출서(REV.0 12.27-kopec)_1.0t 공사설계서(1021일) 3" xfId="4478"/>
    <cellStyle name=" _CC-01 부지정지 및 법면보호(예상)_1.0t 당진78-연돌-수량산출서(REV.0 12.27-kopec)_1.0t 공사설계서(1021일) 4" xfId="18525"/>
    <cellStyle name=" _CC-01 부지정지 및 법면보호(예상)_1.0t 당진78-연돌-수량산출서(REV.0 12.27-kopec)_1.0t 공사설계서(1021일) 5" xfId="32224"/>
    <cellStyle name=" _CC-01 부지정지 및 법면보호(예상)_1.0t 당진78-연돌-수량산출서(REV.0 12.27-kopec)_1.0t 공사설계서(1021일) 6" xfId="32225"/>
    <cellStyle name=" _CC-01 부지정지 및 법면보호(예상)_1.0t 당진78-연돌-수량산출서(REV.0 12.27-kopec)_1.0t 공사설계서(1021일) 7" xfId="32226"/>
    <cellStyle name=" _CC-01 부지정지 및 법면보호(예상)_1.0t 당진78-연돌-수량산출서(REV.0 12.27-kopec)_1.0t 공사설계서(1021일) 8" xfId="32227"/>
    <cellStyle name=" _CC-01 부지정지 및 법면보호(예상)_1.0t 당진78-연돌-수량산출서(REV.0 12.27-kopec)_1.0t 공사설계서(1021일) 9" xfId="32228"/>
    <cellStyle name=" _CC-01 부지정지 및 법면보호(예상)_1-온배수 양식장 가설계서" xfId="32229"/>
    <cellStyle name=" _CC-01 부지정지 및 법면보호(예상)_2.관리동" xfId="32230"/>
    <cellStyle name=" _CC-01 부지정지 및 법면보호(예상)_CC-02 본관기초굴착 예상" xfId="4551"/>
    <cellStyle name=" _CC-01 부지정지 및 법면보호(예상)_CC-02 본관기초굴착 예상 10" xfId="32389"/>
    <cellStyle name=" _CC-01 부지정지 및 법면보호(예상)_CC-02 본관기초굴착 예상 2" xfId="4552"/>
    <cellStyle name=" _CC-01 부지정지 및 법면보호(예상)_CC-02 본관기초굴착 예상 3" xfId="4553"/>
    <cellStyle name=" _CC-01 부지정지 및 법면보호(예상)_CC-02 본관기초굴착 예상 4" xfId="18549"/>
    <cellStyle name=" _CC-01 부지정지 및 법면보호(예상)_CC-02 본관기초굴착 예상 5" xfId="32390"/>
    <cellStyle name=" _CC-01 부지정지 및 법면보호(예상)_CC-02 본관기초굴착 예상 6" xfId="32391"/>
    <cellStyle name=" _CC-01 부지정지 및 법면보호(예상)_CC-02 본관기초굴착 예상 7" xfId="32392"/>
    <cellStyle name=" _CC-01 부지정지 및 법면보호(예상)_CC-02 본관기초굴착 예상 8" xfId="32393"/>
    <cellStyle name=" _CC-01 부지정지 및 법면보호(예상)_CC-02 본관기초굴착 예상 9" xfId="32394"/>
    <cellStyle name=" _CC-01 부지정지 및 법면보호(예상)_CC-02 본관기초굴착 예상_1 당진78-연돌-공사설계서(REV.0 12.14-kopec)" xfId="4554"/>
    <cellStyle name=" _CC-01 부지정지 및 법면보호(예상)_CC-02 본관기초굴착 예상_1 당진78-연돌-공사설계서(REV.0 12.14-kopec) 10" xfId="32395"/>
    <cellStyle name=" _CC-01 부지정지 및 법면보호(예상)_CC-02 본관기초굴착 예상_1 당진78-연돌-공사설계서(REV.0 12.14-kopec) 2" xfId="4555"/>
    <cellStyle name=" _CC-01 부지정지 및 법면보호(예상)_CC-02 본관기초굴착 예상_1 당진78-연돌-공사설계서(REV.0 12.14-kopec) 3" xfId="4556"/>
    <cellStyle name=" _CC-01 부지정지 및 법면보호(예상)_CC-02 본관기초굴착 예상_1 당진78-연돌-공사설계서(REV.0 12.14-kopec) 4" xfId="18550"/>
    <cellStyle name=" _CC-01 부지정지 및 법면보호(예상)_CC-02 본관기초굴착 예상_1 당진78-연돌-공사설계서(REV.0 12.14-kopec) 5" xfId="32396"/>
    <cellStyle name=" _CC-01 부지정지 및 법면보호(예상)_CC-02 본관기초굴착 예상_1 당진78-연돌-공사설계서(REV.0 12.14-kopec) 6" xfId="32397"/>
    <cellStyle name=" _CC-01 부지정지 및 법면보호(예상)_CC-02 본관기초굴착 예상_1 당진78-연돌-공사설계서(REV.0 12.14-kopec) 7" xfId="32398"/>
    <cellStyle name=" _CC-01 부지정지 및 법면보호(예상)_CC-02 본관기초굴착 예상_1 당진78-연돌-공사설계서(REV.0 12.14-kopec) 8" xfId="32399"/>
    <cellStyle name=" _CC-01 부지정지 및 법면보호(예상)_CC-02 본관기초굴착 예상_1 당진78-연돌-공사설계서(REV.0 12.14-kopec) 9" xfId="32400"/>
    <cellStyle name=" _CC-01 부지정지 및 법면보호(예상)_CC-02 본관기초굴착 예상_1 당진78-연돌-공사설계서(REV.0 12.14-kopec)_0 태안78-연돌-공사설계서(2005082)" xfId="4557"/>
    <cellStyle name=" _CC-01 부지정지 및 법면보호(예상)_CC-02 본관기초굴착 예상_1 당진78-연돌-공사설계서(REV.0 12.14-kopec)_0 태안78-연돌-공사설계서(2005082) 10" xfId="32401"/>
    <cellStyle name=" _CC-01 부지정지 및 법면보호(예상)_CC-02 본관기초굴착 예상_1 당진78-연돌-공사설계서(REV.0 12.14-kopec)_0 태안78-연돌-공사설계서(2005082) 2" xfId="4558"/>
    <cellStyle name=" _CC-01 부지정지 및 법면보호(예상)_CC-02 본관기초굴착 예상_1 당진78-연돌-공사설계서(REV.0 12.14-kopec)_0 태안78-연돌-공사설계서(2005082) 3" xfId="4559"/>
    <cellStyle name=" _CC-01 부지정지 및 법면보호(예상)_CC-02 본관기초굴착 예상_1 당진78-연돌-공사설계서(REV.0 12.14-kopec)_0 태안78-연돌-공사설계서(2005082) 4" xfId="18551"/>
    <cellStyle name=" _CC-01 부지정지 및 법면보호(예상)_CC-02 본관기초굴착 예상_1 당진78-연돌-공사설계서(REV.0 12.14-kopec)_0 태안78-연돌-공사설계서(2005082) 5" xfId="32402"/>
    <cellStyle name=" _CC-01 부지정지 및 법면보호(예상)_CC-02 본관기초굴착 예상_1 당진78-연돌-공사설계서(REV.0 12.14-kopec)_0 태안78-연돌-공사설계서(2005082) 6" xfId="32403"/>
    <cellStyle name=" _CC-01 부지정지 및 법면보호(예상)_CC-02 본관기초굴착 예상_1 당진78-연돌-공사설계서(REV.0 12.14-kopec)_0 태안78-연돌-공사설계서(2005082) 7" xfId="32404"/>
    <cellStyle name=" _CC-01 부지정지 및 법면보호(예상)_CC-02 본관기초굴착 예상_1 당진78-연돌-공사설계서(REV.0 12.14-kopec)_0 태안78-연돌-공사설계서(2005082) 8" xfId="32405"/>
    <cellStyle name=" _CC-01 부지정지 및 법면보호(예상)_CC-02 본관기초굴착 예상_1 당진78-연돌-공사설계서(REV.0 12.14-kopec)_0 태안78-연돌-공사설계서(2005082) 9" xfId="32406"/>
    <cellStyle name=" _CC-01 부지정지 및 법면보호(예상)_CC-02 본관기초굴착 예상_1 당진78-연돌-공사설계서(REV.0 12.14-kopec)_1.0t 공사설계서(1021일)" xfId="4560"/>
    <cellStyle name=" _CC-01 부지정지 및 법면보호(예상)_CC-02 본관기초굴착 예상_1 당진78-연돌-공사설계서(REV.0 12.14-kopec)_1.0t 공사설계서(1021일) 10" xfId="32407"/>
    <cellStyle name=" _CC-01 부지정지 및 법면보호(예상)_CC-02 본관기초굴착 예상_1 당진78-연돌-공사설계서(REV.0 12.14-kopec)_1.0t 공사설계서(1021일) 2" xfId="4561"/>
    <cellStyle name=" _CC-01 부지정지 및 법면보호(예상)_CC-02 본관기초굴착 예상_1 당진78-연돌-공사설계서(REV.0 12.14-kopec)_1.0t 공사설계서(1021일) 3" xfId="4562"/>
    <cellStyle name=" _CC-01 부지정지 및 법면보호(예상)_CC-02 본관기초굴착 예상_1 당진78-연돌-공사설계서(REV.0 12.14-kopec)_1.0t 공사설계서(1021일) 4" xfId="18552"/>
    <cellStyle name=" _CC-01 부지정지 및 법면보호(예상)_CC-02 본관기초굴착 예상_1 당진78-연돌-공사설계서(REV.0 12.14-kopec)_1.0t 공사설계서(1021일) 5" xfId="32408"/>
    <cellStyle name=" _CC-01 부지정지 및 법면보호(예상)_CC-02 본관기초굴착 예상_1 당진78-연돌-공사설계서(REV.0 12.14-kopec)_1.0t 공사설계서(1021일) 6" xfId="32409"/>
    <cellStyle name=" _CC-01 부지정지 및 법면보호(예상)_CC-02 본관기초굴착 예상_1 당진78-연돌-공사설계서(REV.0 12.14-kopec)_1.0t 공사설계서(1021일) 7" xfId="32410"/>
    <cellStyle name=" _CC-01 부지정지 및 법면보호(예상)_CC-02 본관기초굴착 예상_1 당진78-연돌-공사설계서(REV.0 12.14-kopec)_1.0t 공사설계서(1021일) 8" xfId="32411"/>
    <cellStyle name=" _CC-01 부지정지 및 법면보호(예상)_CC-02 본관기초굴착 예상_1 당진78-연돌-공사설계서(REV.0 12.14-kopec)_1.0t 공사설계서(1021일) 9" xfId="32412"/>
    <cellStyle name=" _CC-01 부지정지 및 법면보호(예상)_CC-02 본관기초굴착 예상_1 당진78-연돌-공사설계서(REV.0 12.14-kopec)_태안78연돌공사설계서(2005099)C2" xfId="4563"/>
    <cellStyle name=" _CC-01 부지정지 및 법면보호(예상)_CC-02 본관기초굴착 예상_1 당진78-연돌-공사설계서(REV.0 12.14-kopec)_태안78연돌공사설계서(2005099)C2 10" xfId="32413"/>
    <cellStyle name=" _CC-01 부지정지 및 법면보호(예상)_CC-02 본관기초굴착 예상_1 당진78-연돌-공사설계서(REV.0 12.14-kopec)_태안78연돌공사설계서(2005099)C2 2" xfId="4564"/>
    <cellStyle name=" _CC-01 부지정지 및 법면보호(예상)_CC-02 본관기초굴착 예상_1 당진78-연돌-공사설계서(REV.0 12.14-kopec)_태안78연돌공사설계서(2005099)C2 3" xfId="4565"/>
    <cellStyle name=" _CC-01 부지정지 및 법면보호(예상)_CC-02 본관기초굴착 예상_1 당진78-연돌-공사설계서(REV.0 12.14-kopec)_태안78연돌공사설계서(2005099)C2 4" xfId="18553"/>
    <cellStyle name=" _CC-01 부지정지 및 법면보호(예상)_CC-02 본관기초굴착 예상_1 당진78-연돌-공사설계서(REV.0 12.14-kopec)_태안78연돌공사설계서(2005099)C2 5" xfId="32414"/>
    <cellStyle name=" _CC-01 부지정지 및 법면보호(예상)_CC-02 본관기초굴착 예상_1 당진78-연돌-공사설계서(REV.0 12.14-kopec)_태안78연돌공사설계서(2005099)C2 6" xfId="32415"/>
    <cellStyle name=" _CC-01 부지정지 및 법면보호(예상)_CC-02 본관기초굴착 예상_1 당진78-연돌-공사설계서(REV.0 12.14-kopec)_태안78연돌공사설계서(2005099)C2 7" xfId="32416"/>
    <cellStyle name=" _CC-01 부지정지 및 법면보호(예상)_CC-02 본관기초굴착 예상_1 당진78-연돌-공사설계서(REV.0 12.14-kopec)_태안78연돌공사설계서(2005099)C2 8" xfId="32417"/>
    <cellStyle name=" _CC-01 부지정지 및 법면보호(예상)_CC-02 본관기초굴착 예상_1 당진78-연돌-공사설계서(REV.0 12.14-kopec)_태안78연돌공사설계서(2005099)C2 9" xfId="32418"/>
    <cellStyle name=" _CC-01 부지정지 및 법면보호(예상)_CC-02 본관기초굴착 예상_1.0t 당진78-연돌-수량산출서(REV.0 12.27-kopec)" xfId="4566"/>
    <cellStyle name=" _CC-01 부지정지 및 법면보호(예상)_CC-02 본관기초굴착 예상_1.0t 당진78-연돌-수량산출서(REV.0 12.27-kopec) 10" xfId="32419"/>
    <cellStyle name=" _CC-01 부지정지 및 법면보호(예상)_CC-02 본관기초굴착 예상_1.0t 당진78-연돌-수량산출서(REV.0 12.27-kopec) 2" xfId="4567"/>
    <cellStyle name=" _CC-01 부지정지 및 법면보호(예상)_CC-02 본관기초굴착 예상_1.0t 당진78-연돌-수량산출서(REV.0 12.27-kopec) 3" xfId="4568"/>
    <cellStyle name=" _CC-01 부지정지 및 법면보호(예상)_CC-02 본관기초굴착 예상_1.0t 당진78-연돌-수량산출서(REV.0 12.27-kopec) 4" xfId="18554"/>
    <cellStyle name=" _CC-01 부지정지 및 법면보호(예상)_CC-02 본관기초굴착 예상_1.0t 당진78-연돌-수량산출서(REV.0 12.27-kopec) 5" xfId="32420"/>
    <cellStyle name=" _CC-01 부지정지 및 법면보호(예상)_CC-02 본관기초굴착 예상_1.0t 당진78-연돌-수량산출서(REV.0 12.27-kopec) 6" xfId="32421"/>
    <cellStyle name=" _CC-01 부지정지 및 법면보호(예상)_CC-02 본관기초굴착 예상_1.0t 당진78-연돌-수량산출서(REV.0 12.27-kopec) 7" xfId="32422"/>
    <cellStyle name=" _CC-01 부지정지 및 법면보호(예상)_CC-02 본관기초굴착 예상_1.0t 당진78-연돌-수량산출서(REV.0 12.27-kopec) 8" xfId="32423"/>
    <cellStyle name=" _CC-01 부지정지 및 법면보호(예상)_CC-02 본관기초굴착 예상_1.0t 당진78-연돌-수량산출서(REV.0 12.27-kopec) 9" xfId="32424"/>
    <cellStyle name=" _CC-01 부지정지 및 법면보호(예상)_CC-02 본관기초굴착 예상_1.0t 당진78-연돌-수량산출서(REV.0 12.27-kopec)_1.0t 공사설계서(1021일)" xfId="4569"/>
    <cellStyle name=" _CC-01 부지정지 및 법면보호(예상)_CC-02 본관기초굴착 예상_1.0t 당진78-연돌-수량산출서(REV.0 12.27-kopec)_1.0t 공사설계서(1021일) 10" xfId="32425"/>
    <cellStyle name=" _CC-01 부지정지 및 법면보호(예상)_CC-02 본관기초굴착 예상_1.0t 당진78-연돌-수량산출서(REV.0 12.27-kopec)_1.0t 공사설계서(1021일) 2" xfId="4570"/>
    <cellStyle name=" _CC-01 부지정지 및 법면보호(예상)_CC-02 본관기초굴착 예상_1.0t 당진78-연돌-수량산출서(REV.0 12.27-kopec)_1.0t 공사설계서(1021일) 3" xfId="4571"/>
    <cellStyle name=" _CC-01 부지정지 및 법면보호(예상)_CC-02 본관기초굴착 예상_1.0t 당진78-연돌-수량산출서(REV.0 12.27-kopec)_1.0t 공사설계서(1021일) 4" xfId="18555"/>
    <cellStyle name=" _CC-01 부지정지 및 법면보호(예상)_CC-02 본관기초굴착 예상_1.0t 당진78-연돌-수량산출서(REV.0 12.27-kopec)_1.0t 공사설계서(1021일) 5" xfId="32426"/>
    <cellStyle name=" _CC-01 부지정지 및 법면보호(예상)_CC-02 본관기초굴착 예상_1.0t 당진78-연돌-수량산출서(REV.0 12.27-kopec)_1.0t 공사설계서(1021일) 6" xfId="32427"/>
    <cellStyle name=" _CC-01 부지정지 및 법면보호(예상)_CC-02 본관기초굴착 예상_1.0t 당진78-연돌-수량산출서(REV.0 12.27-kopec)_1.0t 공사설계서(1021일) 7" xfId="32428"/>
    <cellStyle name=" _CC-01 부지정지 및 법면보호(예상)_CC-02 본관기초굴착 예상_1.0t 당진78-연돌-수량산출서(REV.0 12.27-kopec)_1.0t 공사설계서(1021일) 8" xfId="32429"/>
    <cellStyle name=" _CC-01 부지정지 및 법면보호(예상)_CC-02 본관기초굴착 예상_1.0t 당진78-연돌-수량산출서(REV.0 12.27-kopec)_1.0t 공사설계서(1021일) 9" xfId="32430"/>
    <cellStyle name=" _CC-01 부지정지 및 법면보호(예상)_CC-02 본관기초굴착 예상_1-온배수 양식장 가설계서" xfId="32431"/>
    <cellStyle name=" _CC-01 부지정지 및 법면보호(예상)_CC-02 본관기초굴착 예상_2.관리동" xfId="32432"/>
    <cellStyle name=" _CC-01 부지정지 및 법면보호(예상)_CC-02 본관기초굴착 예상_경상정비 가설계서(12.07)" xfId="32433"/>
    <cellStyle name=" _CC-01 부지정지 및 법면보호(예상)_CC-02 본관기초굴착 예상_경상정비 설계서(최종결재본)" xfId="32434"/>
    <cellStyle name=" _CC-01 부지정지 및 법면보호(예상)_CC-02 본관기초굴착 예상_경상정비 설계서(최종분11월19)" xfId="32435"/>
    <cellStyle name=" _CC-01 부지정지 및 법면보호(예상)_CC-02 본관기초굴착 예상_당진78-연돌-개략공사비" xfId="4572"/>
    <cellStyle name=" _CC-01 부지정지 및 법면보호(예상)_CC-02 본관기초굴착 예상_당진78-연돌-개략공사비 10" xfId="32436"/>
    <cellStyle name=" _CC-01 부지정지 및 법면보호(예상)_CC-02 본관기초굴착 예상_당진78-연돌-개략공사비 2" xfId="4573"/>
    <cellStyle name=" _CC-01 부지정지 및 법면보호(예상)_CC-02 본관기초굴착 예상_당진78-연돌-개략공사비 3" xfId="4574"/>
    <cellStyle name=" _CC-01 부지정지 및 법면보호(예상)_CC-02 본관기초굴착 예상_당진78-연돌-개략공사비 4" xfId="18556"/>
    <cellStyle name=" _CC-01 부지정지 및 법면보호(예상)_CC-02 본관기초굴착 예상_당진78-연돌-개략공사비 5" xfId="32437"/>
    <cellStyle name=" _CC-01 부지정지 및 법면보호(예상)_CC-02 본관기초굴착 예상_당진78-연돌-개략공사비 6" xfId="32438"/>
    <cellStyle name=" _CC-01 부지정지 및 법면보호(예상)_CC-02 본관기초굴착 예상_당진78-연돌-개략공사비 7" xfId="32439"/>
    <cellStyle name=" _CC-01 부지정지 및 법면보호(예상)_CC-02 본관기초굴착 예상_당진78-연돌-개략공사비 8" xfId="32440"/>
    <cellStyle name=" _CC-01 부지정지 및 법면보호(예상)_CC-02 본관기초굴착 예상_당진78-연돌-개략공사비 9" xfId="32441"/>
    <cellStyle name=" _CC-01 부지정지 및 법면보호(예상)_CC-02 본관기초굴착 예상_당진78-연돌-개략공사비_0 태안78-연돌-공사설계서(2005082)" xfId="4575"/>
    <cellStyle name=" _CC-01 부지정지 및 법면보호(예상)_CC-02 본관기초굴착 예상_당진78-연돌-개략공사비_0 태안78-연돌-공사설계서(2005082) 10" xfId="32442"/>
    <cellStyle name=" _CC-01 부지정지 및 법면보호(예상)_CC-02 본관기초굴착 예상_당진78-연돌-개략공사비_0 태안78-연돌-공사설계서(2005082) 2" xfId="4576"/>
    <cellStyle name=" _CC-01 부지정지 및 법면보호(예상)_CC-02 본관기초굴착 예상_당진78-연돌-개략공사비_0 태안78-연돌-공사설계서(2005082) 3" xfId="4577"/>
    <cellStyle name=" _CC-01 부지정지 및 법면보호(예상)_CC-02 본관기초굴착 예상_당진78-연돌-개략공사비_0 태안78-연돌-공사설계서(2005082) 4" xfId="18557"/>
    <cellStyle name=" _CC-01 부지정지 및 법면보호(예상)_CC-02 본관기초굴착 예상_당진78-연돌-개략공사비_0 태안78-연돌-공사설계서(2005082) 5" xfId="32443"/>
    <cellStyle name=" _CC-01 부지정지 및 법면보호(예상)_CC-02 본관기초굴착 예상_당진78-연돌-개략공사비_0 태안78-연돌-공사설계서(2005082) 6" xfId="32444"/>
    <cellStyle name=" _CC-01 부지정지 및 법면보호(예상)_CC-02 본관기초굴착 예상_당진78-연돌-개략공사비_0 태안78-연돌-공사설계서(2005082) 7" xfId="32445"/>
    <cellStyle name=" _CC-01 부지정지 및 법면보호(예상)_CC-02 본관기초굴착 예상_당진78-연돌-개략공사비_0 태안78-연돌-공사설계서(2005082) 8" xfId="32446"/>
    <cellStyle name=" _CC-01 부지정지 및 법면보호(예상)_CC-02 본관기초굴착 예상_당진78-연돌-개략공사비_0 태안78-연돌-공사설계서(2005082) 9" xfId="32447"/>
    <cellStyle name=" _CC-01 부지정지 및 법면보호(예상)_CC-02 본관기초굴착 예상_당진78-연돌-개략공사비_1.0t 공사설계서(1021일)" xfId="4578"/>
    <cellStyle name=" _CC-01 부지정지 및 법면보호(예상)_CC-02 본관기초굴착 예상_당진78-연돌-개략공사비_1.0t 공사설계서(1021일) 10" xfId="32448"/>
    <cellStyle name=" _CC-01 부지정지 및 법면보호(예상)_CC-02 본관기초굴착 예상_당진78-연돌-개략공사비_1.0t 공사설계서(1021일) 2" xfId="4579"/>
    <cellStyle name=" _CC-01 부지정지 및 법면보호(예상)_CC-02 본관기초굴착 예상_당진78-연돌-개략공사비_1.0t 공사설계서(1021일) 3" xfId="4580"/>
    <cellStyle name=" _CC-01 부지정지 및 법면보호(예상)_CC-02 본관기초굴착 예상_당진78-연돌-개략공사비_1.0t 공사설계서(1021일) 4" xfId="18558"/>
    <cellStyle name=" _CC-01 부지정지 및 법면보호(예상)_CC-02 본관기초굴착 예상_당진78-연돌-개략공사비_1.0t 공사설계서(1021일) 5" xfId="32449"/>
    <cellStyle name=" _CC-01 부지정지 및 법면보호(예상)_CC-02 본관기초굴착 예상_당진78-연돌-개략공사비_1.0t 공사설계서(1021일) 6" xfId="32450"/>
    <cellStyle name=" _CC-01 부지정지 및 법면보호(예상)_CC-02 본관기초굴착 예상_당진78-연돌-개략공사비_1.0t 공사설계서(1021일) 7" xfId="32451"/>
    <cellStyle name=" _CC-01 부지정지 및 법면보호(예상)_CC-02 본관기초굴착 예상_당진78-연돌-개략공사비_1.0t 공사설계서(1021일) 8" xfId="32452"/>
    <cellStyle name=" _CC-01 부지정지 및 법면보호(예상)_CC-02 본관기초굴착 예상_당진78-연돌-개략공사비_1.0t 공사설계서(1021일) 9" xfId="32453"/>
    <cellStyle name=" _CC-01 부지정지 및 법면보호(예상)_CC-02 본관기초굴착 예상_당진78-연돌-개략공사비_1-온배수 양식장 가설계서" xfId="32454"/>
    <cellStyle name=" _CC-01 부지정지 및 법면보호(예상)_CC-02 본관기초굴착 예상_당진78-연돌-개략공사비_경상정비 가설계서(12.07)" xfId="32455"/>
    <cellStyle name=" _CC-01 부지정지 및 법면보호(예상)_CC-02 본관기초굴착 예상_당진78-연돌-개략공사비_경상정비 설계서(최종결재본)" xfId="32456"/>
    <cellStyle name=" _CC-01 부지정지 및 법면보호(예상)_CC-02 본관기초굴착 예상_당진78-연돌-개략공사비_경상정비 설계서(최종분11월19)" xfId="32457"/>
    <cellStyle name=" _CC-01 부지정지 및 법면보호(예상)_CC-02 본관기초굴착 예상_당진78-연돌-개략공사비_부품" xfId="32458"/>
    <cellStyle name=" _CC-01 부지정지 및 법면보호(예상)_CC-02 본관기초굴착 예상_당진78-연돌-개략공사비_태안78연돌공사설계서(2005099)C2" xfId="4581"/>
    <cellStyle name=" _CC-01 부지정지 및 법면보호(예상)_CC-02 본관기초굴착 예상_당진78-연돌-개략공사비_태안78연돌공사설계서(2005099)C2 10" xfId="32459"/>
    <cellStyle name=" _CC-01 부지정지 및 법면보호(예상)_CC-02 본관기초굴착 예상_당진78-연돌-개략공사비_태안78연돌공사설계서(2005099)C2 2" xfId="4582"/>
    <cellStyle name=" _CC-01 부지정지 및 법면보호(예상)_CC-02 본관기초굴착 예상_당진78-연돌-개략공사비_태안78연돌공사설계서(2005099)C2 3" xfId="4583"/>
    <cellStyle name=" _CC-01 부지정지 및 법면보호(예상)_CC-02 본관기초굴착 예상_당진78-연돌-개략공사비_태안78연돌공사설계서(2005099)C2 4" xfId="18559"/>
    <cellStyle name=" _CC-01 부지정지 및 법면보호(예상)_CC-02 본관기초굴착 예상_당진78-연돌-개략공사비_태안78연돌공사설계서(2005099)C2 5" xfId="32460"/>
    <cellStyle name=" _CC-01 부지정지 및 법면보호(예상)_CC-02 본관기초굴착 예상_당진78-연돌-개략공사비_태안78연돌공사설계서(2005099)C2 6" xfId="32461"/>
    <cellStyle name=" _CC-01 부지정지 및 법면보호(예상)_CC-02 본관기초굴착 예상_당진78-연돌-개략공사비_태안78연돌공사설계서(2005099)C2 7" xfId="32462"/>
    <cellStyle name=" _CC-01 부지정지 및 법면보호(예상)_CC-02 본관기초굴착 예상_당진78-연돌-개략공사비_태안78연돌공사설계서(2005099)C2 8" xfId="32463"/>
    <cellStyle name=" _CC-01 부지정지 및 법면보호(예상)_CC-02 본관기초굴착 예상_당진78-연돌-개략공사비_태안78연돌공사설계서(2005099)C2 9" xfId="32464"/>
    <cellStyle name=" _CC-01 부지정지 및 법면보호(예상)_CC-02 본관기초굴착 예상_부품" xfId="32465"/>
    <cellStyle name=" _CC-01 부지정지 및 법면보호(예상)_CC-02 본관기초굴착 예상_연돌 현장타설말뚝(RCD)설계서" xfId="4584"/>
    <cellStyle name=" _CC-01 부지정지 및 법면보호(예상)_CC-02 본관기초굴착 예상_연돌 현장타설말뚝(RCD)설계서 10" xfId="32466"/>
    <cellStyle name=" _CC-01 부지정지 및 법면보호(예상)_CC-02 본관기초굴착 예상_연돌 현장타설말뚝(RCD)설계서 2" xfId="4585"/>
    <cellStyle name=" _CC-01 부지정지 및 법면보호(예상)_CC-02 본관기초굴착 예상_연돌 현장타설말뚝(RCD)설계서 3" xfId="4586"/>
    <cellStyle name=" _CC-01 부지정지 및 법면보호(예상)_CC-02 본관기초굴착 예상_연돌 현장타설말뚝(RCD)설계서 4" xfId="18560"/>
    <cellStyle name=" _CC-01 부지정지 및 법면보호(예상)_CC-02 본관기초굴착 예상_연돌 현장타설말뚝(RCD)설계서 5" xfId="32467"/>
    <cellStyle name=" _CC-01 부지정지 및 법면보호(예상)_CC-02 본관기초굴착 예상_연돌 현장타설말뚝(RCD)설계서 6" xfId="32468"/>
    <cellStyle name=" _CC-01 부지정지 및 법면보호(예상)_CC-02 본관기초굴착 예상_연돌 현장타설말뚝(RCD)설계서 7" xfId="32469"/>
    <cellStyle name=" _CC-01 부지정지 및 법면보호(예상)_CC-02 본관기초굴착 예상_연돌 현장타설말뚝(RCD)설계서 8" xfId="32470"/>
    <cellStyle name=" _CC-01 부지정지 및 법면보호(예상)_CC-02 본관기초굴착 예상_연돌 현장타설말뚝(RCD)설계서 9" xfId="32471"/>
    <cellStyle name=" _CC-01 부지정지 및 법면보호(예상)_CC-02 본관기초굴착 예상_연돌 현장타설말뚝(RCD)설계서_0 태안78-연돌-공사설계서(2005082)" xfId="4587"/>
    <cellStyle name=" _CC-01 부지정지 및 법면보호(예상)_CC-02 본관기초굴착 예상_연돌 현장타설말뚝(RCD)설계서_0 태안78-연돌-공사설계서(2005082) 10" xfId="32472"/>
    <cellStyle name=" _CC-01 부지정지 및 법면보호(예상)_CC-02 본관기초굴착 예상_연돌 현장타설말뚝(RCD)설계서_0 태안78-연돌-공사설계서(2005082) 2" xfId="4588"/>
    <cellStyle name=" _CC-01 부지정지 및 법면보호(예상)_CC-02 본관기초굴착 예상_연돌 현장타설말뚝(RCD)설계서_0 태안78-연돌-공사설계서(2005082) 3" xfId="4589"/>
    <cellStyle name=" _CC-01 부지정지 및 법면보호(예상)_CC-02 본관기초굴착 예상_연돌 현장타설말뚝(RCD)설계서_0 태안78-연돌-공사설계서(2005082) 4" xfId="18561"/>
    <cellStyle name=" _CC-01 부지정지 및 법면보호(예상)_CC-02 본관기초굴착 예상_연돌 현장타설말뚝(RCD)설계서_0 태안78-연돌-공사설계서(2005082) 5" xfId="32473"/>
    <cellStyle name=" _CC-01 부지정지 및 법면보호(예상)_CC-02 본관기초굴착 예상_연돌 현장타설말뚝(RCD)설계서_0 태안78-연돌-공사설계서(2005082) 6" xfId="32474"/>
    <cellStyle name=" _CC-01 부지정지 및 법면보호(예상)_CC-02 본관기초굴착 예상_연돌 현장타설말뚝(RCD)설계서_0 태안78-연돌-공사설계서(2005082) 7" xfId="32475"/>
    <cellStyle name=" _CC-01 부지정지 및 법면보호(예상)_CC-02 본관기초굴착 예상_연돌 현장타설말뚝(RCD)설계서_0 태안78-연돌-공사설계서(2005082) 8" xfId="32476"/>
    <cellStyle name=" _CC-01 부지정지 및 법면보호(예상)_CC-02 본관기초굴착 예상_연돌 현장타설말뚝(RCD)설계서_0 태안78-연돌-공사설계서(2005082) 9" xfId="32477"/>
    <cellStyle name=" _CC-01 부지정지 및 법면보호(예상)_CC-02 본관기초굴착 예상_연돌 현장타설말뚝(RCD)설계서_1.0t 공사설계서(1021일)" xfId="4590"/>
    <cellStyle name=" _CC-01 부지정지 및 법면보호(예상)_CC-02 본관기초굴착 예상_연돌 현장타설말뚝(RCD)설계서_1.0t 공사설계서(1021일) 10" xfId="32478"/>
    <cellStyle name=" _CC-01 부지정지 및 법면보호(예상)_CC-02 본관기초굴착 예상_연돌 현장타설말뚝(RCD)설계서_1.0t 공사설계서(1021일) 2" xfId="4591"/>
    <cellStyle name=" _CC-01 부지정지 및 법면보호(예상)_CC-02 본관기초굴착 예상_연돌 현장타설말뚝(RCD)설계서_1.0t 공사설계서(1021일) 3" xfId="4592"/>
    <cellStyle name=" _CC-01 부지정지 및 법면보호(예상)_CC-02 본관기초굴착 예상_연돌 현장타설말뚝(RCD)설계서_1.0t 공사설계서(1021일) 4" xfId="18562"/>
    <cellStyle name=" _CC-01 부지정지 및 법면보호(예상)_CC-02 본관기초굴착 예상_연돌 현장타설말뚝(RCD)설계서_1.0t 공사설계서(1021일) 5" xfId="32479"/>
    <cellStyle name=" _CC-01 부지정지 및 법면보호(예상)_CC-02 본관기초굴착 예상_연돌 현장타설말뚝(RCD)설계서_1.0t 공사설계서(1021일) 6" xfId="32480"/>
    <cellStyle name=" _CC-01 부지정지 및 법면보호(예상)_CC-02 본관기초굴착 예상_연돌 현장타설말뚝(RCD)설계서_1.0t 공사설계서(1021일) 7" xfId="32481"/>
    <cellStyle name=" _CC-01 부지정지 및 법면보호(예상)_CC-02 본관기초굴착 예상_연돌 현장타설말뚝(RCD)설계서_1.0t 공사설계서(1021일) 8" xfId="32482"/>
    <cellStyle name=" _CC-01 부지정지 및 법면보호(예상)_CC-02 본관기초굴착 예상_연돌 현장타설말뚝(RCD)설계서_1.0t 공사설계서(1021일) 9" xfId="32483"/>
    <cellStyle name=" _CC-01 부지정지 및 법면보호(예상)_CC-02 본관기초굴착 예상_연돌 현장타설말뚝(RCD)설계서_태안78연돌공사설계서(2005099)C2" xfId="4593"/>
    <cellStyle name=" _CC-01 부지정지 및 법면보호(예상)_CC-02 본관기초굴착 예상_연돌 현장타설말뚝(RCD)설계서_태안78연돌공사설계서(2005099)C2 10" xfId="32484"/>
    <cellStyle name=" _CC-01 부지정지 및 법면보호(예상)_CC-02 본관기초굴착 예상_연돌 현장타설말뚝(RCD)설계서_태안78연돌공사설계서(2005099)C2 2" xfId="4594"/>
    <cellStyle name=" _CC-01 부지정지 및 법면보호(예상)_CC-02 본관기초굴착 예상_연돌 현장타설말뚝(RCD)설계서_태안78연돌공사설계서(2005099)C2 3" xfId="4595"/>
    <cellStyle name=" _CC-01 부지정지 및 법면보호(예상)_CC-02 본관기초굴착 예상_연돌 현장타설말뚝(RCD)설계서_태안78연돌공사설계서(2005099)C2 4" xfId="18563"/>
    <cellStyle name=" _CC-01 부지정지 및 법면보호(예상)_CC-02 본관기초굴착 예상_연돌 현장타설말뚝(RCD)설계서_태안78연돌공사설계서(2005099)C2 5" xfId="32485"/>
    <cellStyle name=" _CC-01 부지정지 및 법면보호(예상)_CC-02 본관기초굴착 예상_연돌 현장타설말뚝(RCD)설계서_태안78연돌공사설계서(2005099)C2 6" xfId="32486"/>
    <cellStyle name=" _CC-01 부지정지 및 법면보호(예상)_CC-02 본관기초굴착 예상_연돌 현장타설말뚝(RCD)설계서_태안78연돌공사설계서(2005099)C2 7" xfId="32487"/>
    <cellStyle name=" _CC-01 부지정지 및 법면보호(예상)_CC-02 본관기초굴착 예상_연돌 현장타설말뚝(RCD)설계서_태안78연돌공사설계서(2005099)C2 8" xfId="32488"/>
    <cellStyle name=" _CC-01 부지정지 및 법면보호(예상)_CC-02 본관기초굴착 예상_연돌 현장타설말뚝(RCD)설계서_태안78연돌공사설계서(2005099)C2 9" xfId="32489"/>
    <cellStyle name=" _CC-01 부지정지 및 법면보호(예상)_경상정비 가설계서(12.07)" xfId="32231"/>
    <cellStyle name=" _CC-01 부지정지 및 법면보호(예상)_경상정비 설계서(최종결재본)" xfId="32232"/>
    <cellStyle name=" _CC-01 부지정지 및 법면보호(예상)_경상정비 설계서(최종분11월19)" xfId="32233"/>
    <cellStyle name=" _CC-01 부지정지 및 법면보호(예상)_당진78-연돌-개략공사비" xfId="4479"/>
    <cellStyle name=" _CC-01 부지정지 및 법면보호(예상)_당진78-연돌-개략공사비 10" xfId="32234"/>
    <cellStyle name=" _CC-01 부지정지 및 법면보호(예상)_당진78-연돌-개략공사비 2" xfId="4480"/>
    <cellStyle name=" _CC-01 부지정지 및 법면보호(예상)_당진78-연돌-개략공사비 3" xfId="4481"/>
    <cellStyle name=" _CC-01 부지정지 및 법면보호(예상)_당진78-연돌-개략공사비 4" xfId="18526"/>
    <cellStyle name=" _CC-01 부지정지 및 법면보호(예상)_당진78-연돌-개략공사비 5" xfId="32235"/>
    <cellStyle name=" _CC-01 부지정지 및 법면보호(예상)_당진78-연돌-개략공사비 6" xfId="32236"/>
    <cellStyle name=" _CC-01 부지정지 및 법면보호(예상)_당진78-연돌-개략공사비 7" xfId="32237"/>
    <cellStyle name=" _CC-01 부지정지 및 법면보호(예상)_당진78-연돌-개략공사비 8" xfId="32238"/>
    <cellStyle name=" _CC-01 부지정지 및 법면보호(예상)_당진78-연돌-개략공사비 9" xfId="32239"/>
    <cellStyle name=" _CC-01 부지정지 및 법면보호(예상)_당진78-연돌-개략공사비_0 태안78-연돌-공사설계서(2005082)" xfId="4482"/>
    <cellStyle name=" _CC-01 부지정지 및 법면보호(예상)_당진78-연돌-개략공사비_0 태안78-연돌-공사설계서(2005082) 10" xfId="32240"/>
    <cellStyle name=" _CC-01 부지정지 및 법면보호(예상)_당진78-연돌-개략공사비_0 태안78-연돌-공사설계서(2005082) 2" xfId="4483"/>
    <cellStyle name=" _CC-01 부지정지 및 법면보호(예상)_당진78-연돌-개략공사비_0 태안78-연돌-공사설계서(2005082) 3" xfId="4484"/>
    <cellStyle name=" _CC-01 부지정지 및 법면보호(예상)_당진78-연돌-개략공사비_0 태안78-연돌-공사설계서(2005082) 4" xfId="18527"/>
    <cellStyle name=" _CC-01 부지정지 및 법면보호(예상)_당진78-연돌-개략공사비_0 태안78-연돌-공사설계서(2005082) 5" xfId="32241"/>
    <cellStyle name=" _CC-01 부지정지 및 법면보호(예상)_당진78-연돌-개략공사비_0 태안78-연돌-공사설계서(2005082) 6" xfId="32242"/>
    <cellStyle name=" _CC-01 부지정지 및 법면보호(예상)_당진78-연돌-개략공사비_0 태안78-연돌-공사설계서(2005082) 7" xfId="32243"/>
    <cellStyle name=" _CC-01 부지정지 및 법면보호(예상)_당진78-연돌-개략공사비_0 태안78-연돌-공사설계서(2005082) 8" xfId="32244"/>
    <cellStyle name=" _CC-01 부지정지 및 법면보호(예상)_당진78-연돌-개략공사비_0 태안78-연돌-공사설계서(2005082) 9" xfId="32245"/>
    <cellStyle name=" _CC-01 부지정지 및 법면보호(예상)_당진78-연돌-개략공사비_1.0t 공사설계서(1021일)" xfId="4485"/>
    <cellStyle name=" _CC-01 부지정지 및 법면보호(예상)_당진78-연돌-개략공사비_1.0t 공사설계서(1021일) 10" xfId="32246"/>
    <cellStyle name=" _CC-01 부지정지 및 법면보호(예상)_당진78-연돌-개략공사비_1.0t 공사설계서(1021일) 2" xfId="4486"/>
    <cellStyle name=" _CC-01 부지정지 및 법면보호(예상)_당진78-연돌-개략공사비_1.0t 공사설계서(1021일) 3" xfId="4487"/>
    <cellStyle name=" _CC-01 부지정지 및 법면보호(예상)_당진78-연돌-개략공사비_1.0t 공사설계서(1021일) 4" xfId="18528"/>
    <cellStyle name=" _CC-01 부지정지 및 법면보호(예상)_당진78-연돌-개략공사비_1.0t 공사설계서(1021일) 5" xfId="32247"/>
    <cellStyle name=" _CC-01 부지정지 및 법면보호(예상)_당진78-연돌-개략공사비_1.0t 공사설계서(1021일) 6" xfId="32248"/>
    <cellStyle name=" _CC-01 부지정지 및 법면보호(예상)_당진78-연돌-개략공사비_1.0t 공사설계서(1021일) 7" xfId="32249"/>
    <cellStyle name=" _CC-01 부지정지 및 법면보호(예상)_당진78-연돌-개략공사비_1.0t 공사설계서(1021일) 8" xfId="32250"/>
    <cellStyle name=" _CC-01 부지정지 및 법면보호(예상)_당진78-연돌-개략공사비_1.0t 공사설계서(1021일) 9" xfId="32251"/>
    <cellStyle name=" _CC-01 부지정지 및 법면보호(예상)_당진78-연돌-개략공사비_1-온배수 양식장 가설계서" xfId="32252"/>
    <cellStyle name=" _CC-01 부지정지 및 법면보호(예상)_당진78-연돌-개략공사비_경상정비 가설계서(12.07)" xfId="32253"/>
    <cellStyle name=" _CC-01 부지정지 및 법면보호(예상)_당진78-연돌-개략공사비_경상정비 설계서(최종결재본)" xfId="32254"/>
    <cellStyle name=" _CC-01 부지정지 및 법면보호(예상)_당진78-연돌-개략공사비_경상정비 설계서(최종분11월19)" xfId="32255"/>
    <cellStyle name=" _CC-01 부지정지 및 법면보호(예상)_당진78-연돌-개략공사비_부품" xfId="32256"/>
    <cellStyle name=" _CC-01 부지정지 및 법면보호(예상)_당진78-연돌-개략공사비_태안78연돌공사설계서(2005099)C2" xfId="4488"/>
    <cellStyle name=" _CC-01 부지정지 및 법면보호(예상)_당진78-연돌-개략공사비_태안78연돌공사설계서(2005099)C2 10" xfId="32257"/>
    <cellStyle name=" _CC-01 부지정지 및 법면보호(예상)_당진78-연돌-개략공사비_태안78연돌공사설계서(2005099)C2 2" xfId="4489"/>
    <cellStyle name=" _CC-01 부지정지 및 법면보호(예상)_당진78-연돌-개략공사비_태안78연돌공사설계서(2005099)C2 3" xfId="4490"/>
    <cellStyle name=" _CC-01 부지정지 및 법면보호(예상)_당진78-연돌-개략공사비_태안78연돌공사설계서(2005099)C2 4" xfId="18529"/>
    <cellStyle name=" _CC-01 부지정지 및 법면보호(예상)_당진78-연돌-개략공사비_태안78연돌공사설계서(2005099)C2 5" xfId="32258"/>
    <cellStyle name=" _CC-01 부지정지 및 법면보호(예상)_당진78-연돌-개략공사비_태안78연돌공사설계서(2005099)C2 6" xfId="32259"/>
    <cellStyle name=" _CC-01 부지정지 및 법면보호(예상)_당진78-연돌-개략공사비_태안78연돌공사설계서(2005099)C2 7" xfId="32260"/>
    <cellStyle name=" _CC-01 부지정지 및 법면보호(예상)_당진78-연돌-개략공사비_태안78연돌공사설계서(2005099)C2 8" xfId="32261"/>
    <cellStyle name=" _CC-01 부지정지 및 법면보호(예상)_당진78-연돌-개략공사비_태안78연돌공사설계서(2005099)C2 9" xfId="32262"/>
    <cellStyle name=" _CC-01 부지정지 및 법면보호(예상)_본관기초굴착 예상도급" xfId="4491"/>
    <cellStyle name=" _CC-01 부지정지 및 법면보호(예상)_본관기초굴착 예상도급 10" xfId="32263"/>
    <cellStyle name=" _CC-01 부지정지 및 법면보호(예상)_본관기초굴착 예상도급 2" xfId="4492"/>
    <cellStyle name=" _CC-01 부지정지 및 법면보호(예상)_본관기초굴착 예상도급 3" xfId="4493"/>
    <cellStyle name=" _CC-01 부지정지 및 법면보호(예상)_본관기초굴착 예상도급 4" xfId="18530"/>
    <cellStyle name=" _CC-01 부지정지 및 법면보호(예상)_본관기초굴착 예상도급 5" xfId="32264"/>
    <cellStyle name=" _CC-01 부지정지 및 법면보호(예상)_본관기초굴착 예상도급 6" xfId="32265"/>
    <cellStyle name=" _CC-01 부지정지 및 법면보호(예상)_본관기초굴착 예상도급 7" xfId="32266"/>
    <cellStyle name=" _CC-01 부지정지 및 법면보호(예상)_본관기초굴착 예상도급 8" xfId="32267"/>
    <cellStyle name=" _CC-01 부지정지 및 법면보호(예상)_본관기초굴착 예상도급 9" xfId="32268"/>
    <cellStyle name=" _CC-01 부지정지 및 법면보호(예상)_본관기초굴착 예상도급_1 당진78-연돌-공사설계서(REV.0 12.14-kopec)" xfId="4494"/>
    <cellStyle name=" _CC-01 부지정지 및 법면보호(예상)_본관기초굴착 예상도급_1 당진78-연돌-공사설계서(REV.0 12.14-kopec) 10" xfId="32269"/>
    <cellStyle name=" _CC-01 부지정지 및 법면보호(예상)_본관기초굴착 예상도급_1 당진78-연돌-공사설계서(REV.0 12.14-kopec) 2" xfId="4495"/>
    <cellStyle name=" _CC-01 부지정지 및 법면보호(예상)_본관기초굴착 예상도급_1 당진78-연돌-공사설계서(REV.0 12.14-kopec) 3" xfId="4496"/>
    <cellStyle name=" _CC-01 부지정지 및 법면보호(예상)_본관기초굴착 예상도급_1 당진78-연돌-공사설계서(REV.0 12.14-kopec) 4" xfId="18531"/>
    <cellStyle name=" _CC-01 부지정지 및 법면보호(예상)_본관기초굴착 예상도급_1 당진78-연돌-공사설계서(REV.0 12.14-kopec) 5" xfId="32270"/>
    <cellStyle name=" _CC-01 부지정지 및 법면보호(예상)_본관기초굴착 예상도급_1 당진78-연돌-공사설계서(REV.0 12.14-kopec) 6" xfId="32271"/>
    <cellStyle name=" _CC-01 부지정지 및 법면보호(예상)_본관기초굴착 예상도급_1 당진78-연돌-공사설계서(REV.0 12.14-kopec) 7" xfId="32272"/>
    <cellStyle name=" _CC-01 부지정지 및 법면보호(예상)_본관기초굴착 예상도급_1 당진78-연돌-공사설계서(REV.0 12.14-kopec) 8" xfId="32273"/>
    <cellStyle name=" _CC-01 부지정지 및 법면보호(예상)_본관기초굴착 예상도급_1 당진78-연돌-공사설계서(REV.0 12.14-kopec) 9" xfId="32274"/>
    <cellStyle name=" _CC-01 부지정지 및 법면보호(예상)_본관기초굴착 예상도급_1 당진78-연돌-공사설계서(REV.0 12.14-kopec)_0 태안78-연돌-공사설계서(2005082)" xfId="4497"/>
    <cellStyle name=" _CC-01 부지정지 및 법면보호(예상)_본관기초굴착 예상도급_1 당진78-연돌-공사설계서(REV.0 12.14-kopec)_0 태안78-연돌-공사설계서(2005082) 10" xfId="32275"/>
    <cellStyle name=" _CC-01 부지정지 및 법면보호(예상)_본관기초굴착 예상도급_1 당진78-연돌-공사설계서(REV.0 12.14-kopec)_0 태안78-연돌-공사설계서(2005082) 2" xfId="4498"/>
    <cellStyle name=" _CC-01 부지정지 및 법면보호(예상)_본관기초굴착 예상도급_1 당진78-연돌-공사설계서(REV.0 12.14-kopec)_0 태안78-연돌-공사설계서(2005082) 3" xfId="4499"/>
    <cellStyle name=" _CC-01 부지정지 및 법면보호(예상)_본관기초굴착 예상도급_1 당진78-연돌-공사설계서(REV.0 12.14-kopec)_0 태안78-연돌-공사설계서(2005082) 4" xfId="18532"/>
    <cellStyle name=" _CC-01 부지정지 및 법면보호(예상)_본관기초굴착 예상도급_1 당진78-연돌-공사설계서(REV.0 12.14-kopec)_0 태안78-연돌-공사설계서(2005082) 5" xfId="32276"/>
    <cellStyle name=" _CC-01 부지정지 및 법면보호(예상)_본관기초굴착 예상도급_1 당진78-연돌-공사설계서(REV.0 12.14-kopec)_0 태안78-연돌-공사설계서(2005082) 6" xfId="32277"/>
    <cellStyle name=" _CC-01 부지정지 및 법면보호(예상)_본관기초굴착 예상도급_1 당진78-연돌-공사설계서(REV.0 12.14-kopec)_0 태안78-연돌-공사설계서(2005082) 7" xfId="32278"/>
    <cellStyle name=" _CC-01 부지정지 및 법면보호(예상)_본관기초굴착 예상도급_1 당진78-연돌-공사설계서(REV.0 12.14-kopec)_0 태안78-연돌-공사설계서(2005082) 8" xfId="32279"/>
    <cellStyle name=" _CC-01 부지정지 및 법면보호(예상)_본관기초굴착 예상도급_1 당진78-연돌-공사설계서(REV.0 12.14-kopec)_0 태안78-연돌-공사설계서(2005082) 9" xfId="32280"/>
    <cellStyle name=" _CC-01 부지정지 및 법면보호(예상)_본관기초굴착 예상도급_1 당진78-연돌-공사설계서(REV.0 12.14-kopec)_1.0t 공사설계서(1021일)" xfId="4500"/>
    <cellStyle name=" _CC-01 부지정지 및 법면보호(예상)_본관기초굴착 예상도급_1 당진78-연돌-공사설계서(REV.0 12.14-kopec)_1.0t 공사설계서(1021일) 10" xfId="32281"/>
    <cellStyle name=" _CC-01 부지정지 및 법면보호(예상)_본관기초굴착 예상도급_1 당진78-연돌-공사설계서(REV.0 12.14-kopec)_1.0t 공사설계서(1021일) 2" xfId="4501"/>
    <cellStyle name=" _CC-01 부지정지 및 법면보호(예상)_본관기초굴착 예상도급_1 당진78-연돌-공사설계서(REV.0 12.14-kopec)_1.0t 공사설계서(1021일) 3" xfId="4502"/>
    <cellStyle name=" _CC-01 부지정지 및 법면보호(예상)_본관기초굴착 예상도급_1 당진78-연돌-공사설계서(REV.0 12.14-kopec)_1.0t 공사설계서(1021일) 4" xfId="18533"/>
    <cellStyle name=" _CC-01 부지정지 및 법면보호(예상)_본관기초굴착 예상도급_1 당진78-연돌-공사설계서(REV.0 12.14-kopec)_1.0t 공사설계서(1021일) 5" xfId="32282"/>
    <cellStyle name=" _CC-01 부지정지 및 법면보호(예상)_본관기초굴착 예상도급_1 당진78-연돌-공사설계서(REV.0 12.14-kopec)_1.0t 공사설계서(1021일) 6" xfId="32283"/>
    <cellStyle name=" _CC-01 부지정지 및 법면보호(예상)_본관기초굴착 예상도급_1 당진78-연돌-공사설계서(REV.0 12.14-kopec)_1.0t 공사설계서(1021일) 7" xfId="32284"/>
    <cellStyle name=" _CC-01 부지정지 및 법면보호(예상)_본관기초굴착 예상도급_1 당진78-연돌-공사설계서(REV.0 12.14-kopec)_1.0t 공사설계서(1021일) 8" xfId="32285"/>
    <cellStyle name=" _CC-01 부지정지 및 법면보호(예상)_본관기초굴착 예상도급_1 당진78-연돌-공사설계서(REV.0 12.14-kopec)_1.0t 공사설계서(1021일) 9" xfId="32286"/>
    <cellStyle name=" _CC-01 부지정지 및 법면보호(예상)_본관기초굴착 예상도급_1 당진78-연돌-공사설계서(REV.0 12.14-kopec)_태안78연돌공사설계서(2005099)C2" xfId="4503"/>
    <cellStyle name=" _CC-01 부지정지 및 법면보호(예상)_본관기초굴착 예상도급_1 당진78-연돌-공사설계서(REV.0 12.14-kopec)_태안78연돌공사설계서(2005099)C2 10" xfId="32287"/>
    <cellStyle name=" _CC-01 부지정지 및 법면보호(예상)_본관기초굴착 예상도급_1 당진78-연돌-공사설계서(REV.0 12.14-kopec)_태안78연돌공사설계서(2005099)C2 2" xfId="4504"/>
    <cellStyle name=" _CC-01 부지정지 및 법면보호(예상)_본관기초굴착 예상도급_1 당진78-연돌-공사설계서(REV.0 12.14-kopec)_태안78연돌공사설계서(2005099)C2 3" xfId="4505"/>
    <cellStyle name=" _CC-01 부지정지 및 법면보호(예상)_본관기초굴착 예상도급_1 당진78-연돌-공사설계서(REV.0 12.14-kopec)_태안78연돌공사설계서(2005099)C2 4" xfId="18534"/>
    <cellStyle name=" _CC-01 부지정지 및 법면보호(예상)_본관기초굴착 예상도급_1 당진78-연돌-공사설계서(REV.0 12.14-kopec)_태안78연돌공사설계서(2005099)C2 5" xfId="32288"/>
    <cellStyle name=" _CC-01 부지정지 및 법면보호(예상)_본관기초굴착 예상도급_1 당진78-연돌-공사설계서(REV.0 12.14-kopec)_태안78연돌공사설계서(2005099)C2 6" xfId="32289"/>
    <cellStyle name=" _CC-01 부지정지 및 법면보호(예상)_본관기초굴착 예상도급_1 당진78-연돌-공사설계서(REV.0 12.14-kopec)_태안78연돌공사설계서(2005099)C2 7" xfId="32290"/>
    <cellStyle name=" _CC-01 부지정지 및 법면보호(예상)_본관기초굴착 예상도급_1 당진78-연돌-공사설계서(REV.0 12.14-kopec)_태안78연돌공사설계서(2005099)C2 8" xfId="32291"/>
    <cellStyle name=" _CC-01 부지정지 및 법면보호(예상)_본관기초굴착 예상도급_1 당진78-연돌-공사설계서(REV.0 12.14-kopec)_태안78연돌공사설계서(2005099)C2 9" xfId="32292"/>
    <cellStyle name=" _CC-01 부지정지 및 법면보호(예상)_본관기초굴착 예상도급_1.0t 당진78-연돌-수량산출서(REV.0 12.27-kopec)" xfId="4506"/>
    <cellStyle name=" _CC-01 부지정지 및 법면보호(예상)_본관기초굴착 예상도급_1.0t 당진78-연돌-수량산출서(REV.0 12.27-kopec) 10" xfId="32293"/>
    <cellStyle name=" _CC-01 부지정지 및 법면보호(예상)_본관기초굴착 예상도급_1.0t 당진78-연돌-수량산출서(REV.0 12.27-kopec) 2" xfId="4507"/>
    <cellStyle name=" _CC-01 부지정지 및 법면보호(예상)_본관기초굴착 예상도급_1.0t 당진78-연돌-수량산출서(REV.0 12.27-kopec) 3" xfId="4508"/>
    <cellStyle name=" _CC-01 부지정지 및 법면보호(예상)_본관기초굴착 예상도급_1.0t 당진78-연돌-수량산출서(REV.0 12.27-kopec) 4" xfId="18535"/>
    <cellStyle name=" _CC-01 부지정지 및 법면보호(예상)_본관기초굴착 예상도급_1.0t 당진78-연돌-수량산출서(REV.0 12.27-kopec) 5" xfId="32294"/>
    <cellStyle name=" _CC-01 부지정지 및 법면보호(예상)_본관기초굴착 예상도급_1.0t 당진78-연돌-수량산출서(REV.0 12.27-kopec) 6" xfId="32295"/>
    <cellStyle name=" _CC-01 부지정지 및 법면보호(예상)_본관기초굴착 예상도급_1.0t 당진78-연돌-수량산출서(REV.0 12.27-kopec) 7" xfId="32296"/>
    <cellStyle name=" _CC-01 부지정지 및 법면보호(예상)_본관기초굴착 예상도급_1.0t 당진78-연돌-수량산출서(REV.0 12.27-kopec) 8" xfId="32297"/>
    <cellStyle name=" _CC-01 부지정지 및 법면보호(예상)_본관기초굴착 예상도급_1.0t 당진78-연돌-수량산출서(REV.0 12.27-kopec) 9" xfId="32298"/>
    <cellStyle name=" _CC-01 부지정지 및 법면보호(예상)_본관기초굴착 예상도급_1.0t 당진78-연돌-수량산출서(REV.0 12.27-kopec)_1.0t 공사설계서(1021일)" xfId="4509"/>
    <cellStyle name=" _CC-01 부지정지 및 법면보호(예상)_본관기초굴착 예상도급_1.0t 당진78-연돌-수량산출서(REV.0 12.27-kopec)_1.0t 공사설계서(1021일) 10" xfId="32299"/>
    <cellStyle name=" _CC-01 부지정지 및 법면보호(예상)_본관기초굴착 예상도급_1.0t 당진78-연돌-수량산출서(REV.0 12.27-kopec)_1.0t 공사설계서(1021일) 2" xfId="4510"/>
    <cellStyle name=" _CC-01 부지정지 및 법면보호(예상)_본관기초굴착 예상도급_1.0t 당진78-연돌-수량산출서(REV.0 12.27-kopec)_1.0t 공사설계서(1021일) 3" xfId="4511"/>
    <cellStyle name=" _CC-01 부지정지 및 법면보호(예상)_본관기초굴착 예상도급_1.0t 당진78-연돌-수량산출서(REV.0 12.27-kopec)_1.0t 공사설계서(1021일) 4" xfId="18536"/>
    <cellStyle name=" _CC-01 부지정지 및 법면보호(예상)_본관기초굴착 예상도급_1.0t 당진78-연돌-수량산출서(REV.0 12.27-kopec)_1.0t 공사설계서(1021일) 5" xfId="32300"/>
    <cellStyle name=" _CC-01 부지정지 및 법면보호(예상)_본관기초굴착 예상도급_1.0t 당진78-연돌-수량산출서(REV.0 12.27-kopec)_1.0t 공사설계서(1021일) 6" xfId="32301"/>
    <cellStyle name=" _CC-01 부지정지 및 법면보호(예상)_본관기초굴착 예상도급_1.0t 당진78-연돌-수량산출서(REV.0 12.27-kopec)_1.0t 공사설계서(1021일) 7" xfId="32302"/>
    <cellStyle name=" _CC-01 부지정지 및 법면보호(예상)_본관기초굴착 예상도급_1.0t 당진78-연돌-수량산출서(REV.0 12.27-kopec)_1.0t 공사설계서(1021일) 8" xfId="32303"/>
    <cellStyle name=" _CC-01 부지정지 및 법면보호(예상)_본관기초굴착 예상도급_1.0t 당진78-연돌-수량산출서(REV.0 12.27-kopec)_1.0t 공사설계서(1021일) 9" xfId="32304"/>
    <cellStyle name=" _CC-01 부지정지 및 법면보호(예상)_본관기초굴착 예상도급_1-온배수 양식장 가설계서" xfId="32305"/>
    <cellStyle name=" _CC-01 부지정지 및 법면보호(예상)_본관기초굴착 예상도급_2.관리동" xfId="32306"/>
    <cellStyle name=" _CC-01 부지정지 및 법면보호(예상)_본관기초굴착 예상도급_경상정비 가설계서(12.07)" xfId="32307"/>
    <cellStyle name=" _CC-01 부지정지 및 법면보호(예상)_본관기초굴착 예상도급_경상정비 설계서(최종결재본)" xfId="32308"/>
    <cellStyle name=" _CC-01 부지정지 및 법면보호(예상)_본관기초굴착 예상도급_경상정비 설계서(최종분11월19)" xfId="32309"/>
    <cellStyle name=" _CC-01 부지정지 및 법면보호(예상)_본관기초굴착 예상도급_당진78-연돌-개략공사비" xfId="4512"/>
    <cellStyle name=" _CC-01 부지정지 및 법면보호(예상)_본관기초굴착 예상도급_당진78-연돌-개략공사비 10" xfId="32310"/>
    <cellStyle name=" _CC-01 부지정지 및 법면보호(예상)_본관기초굴착 예상도급_당진78-연돌-개략공사비 2" xfId="4513"/>
    <cellStyle name=" _CC-01 부지정지 및 법면보호(예상)_본관기초굴착 예상도급_당진78-연돌-개략공사비 3" xfId="4514"/>
    <cellStyle name=" _CC-01 부지정지 및 법면보호(예상)_본관기초굴착 예상도급_당진78-연돌-개략공사비 4" xfId="18537"/>
    <cellStyle name=" _CC-01 부지정지 및 법면보호(예상)_본관기초굴착 예상도급_당진78-연돌-개략공사비 5" xfId="32311"/>
    <cellStyle name=" _CC-01 부지정지 및 법면보호(예상)_본관기초굴착 예상도급_당진78-연돌-개략공사비 6" xfId="32312"/>
    <cellStyle name=" _CC-01 부지정지 및 법면보호(예상)_본관기초굴착 예상도급_당진78-연돌-개략공사비 7" xfId="32313"/>
    <cellStyle name=" _CC-01 부지정지 및 법면보호(예상)_본관기초굴착 예상도급_당진78-연돌-개략공사비 8" xfId="32314"/>
    <cellStyle name=" _CC-01 부지정지 및 법면보호(예상)_본관기초굴착 예상도급_당진78-연돌-개략공사비 9" xfId="32315"/>
    <cellStyle name=" _CC-01 부지정지 및 법면보호(예상)_본관기초굴착 예상도급_당진78-연돌-개략공사비_0 태안78-연돌-공사설계서(2005082)" xfId="4515"/>
    <cellStyle name=" _CC-01 부지정지 및 법면보호(예상)_본관기초굴착 예상도급_당진78-연돌-개략공사비_0 태안78-연돌-공사설계서(2005082) 10" xfId="32316"/>
    <cellStyle name=" _CC-01 부지정지 및 법면보호(예상)_본관기초굴착 예상도급_당진78-연돌-개략공사비_0 태안78-연돌-공사설계서(2005082) 2" xfId="4516"/>
    <cellStyle name=" _CC-01 부지정지 및 법면보호(예상)_본관기초굴착 예상도급_당진78-연돌-개략공사비_0 태안78-연돌-공사설계서(2005082) 3" xfId="4517"/>
    <cellStyle name=" _CC-01 부지정지 및 법면보호(예상)_본관기초굴착 예상도급_당진78-연돌-개략공사비_0 태안78-연돌-공사설계서(2005082) 4" xfId="18538"/>
    <cellStyle name=" _CC-01 부지정지 및 법면보호(예상)_본관기초굴착 예상도급_당진78-연돌-개략공사비_0 태안78-연돌-공사설계서(2005082) 5" xfId="32317"/>
    <cellStyle name=" _CC-01 부지정지 및 법면보호(예상)_본관기초굴착 예상도급_당진78-연돌-개략공사비_0 태안78-연돌-공사설계서(2005082) 6" xfId="32318"/>
    <cellStyle name=" _CC-01 부지정지 및 법면보호(예상)_본관기초굴착 예상도급_당진78-연돌-개략공사비_0 태안78-연돌-공사설계서(2005082) 7" xfId="32319"/>
    <cellStyle name=" _CC-01 부지정지 및 법면보호(예상)_본관기초굴착 예상도급_당진78-연돌-개략공사비_0 태안78-연돌-공사설계서(2005082) 8" xfId="32320"/>
    <cellStyle name=" _CC-01 부지정지 및 법면보호(예상)_본관기초굴착 예상도급_당진78-연돌-개략공사비_0 태안78-연돌-공사설계서(2005082) 9" xfId="32321"/>
    <cellStyle name=" _CC-01 부지정지 및 법면보호(예상)_본관기초굴착 예상도급_당진78-연돌-개략공사비_1.0t 공사설계서(1021일)" xfId="4518"/>
    <cellStyle name=" _CC-01 부지정지 및 법면보호(예상)_본관기초굴착 예상도급_당진78-연돌-개략공사비_1.0t 공사설계서(1021일) 10" xfId="32322"/>
    <cellStyle name=" _CC-01 부지정지 및 법면보호(예상)_본관기초굴착 예상도급_당진78-연돌-개략공사비_1.0t 공사설계서(1021일) 2" xfId="4519"/>
    <cellStyle name=" _CC-01 부지정지 및 법면보호(예상)_본관기초굴착 예상도급_당진78-연돌-개략공사비_1.0t 공사설계서(1021일) 3" xfId="4520"/>
    <cellStyle name=" _CC-01 부지정지 및 법면보호(예상)_본관기초굴착 예상도급_당진78-연돌-개략공사비_1.0t 공사설계서(1021일) 4" xfId="18539"/>
    <cellStyle name=" _CC-01 부지정지 및 법면보호(예상)_본관기초굴착 예상도급_당진78-연돌-개략공사비_1.0t 공사설계서(1021일) 5" xfId="32323"/>
    <cellStyle name=" _CC-01 부지정지 및 법면보호(예상)_본관기초굴착 예상도급_당진78-연돌-개략공사비_1.0t 공사설계서(1021일) 6" xfId="32324"/>
    <cellStyle name=" _CC-01 부지정지 및 법면보호(예상)_본관기초굴착 예상도급_당진78-연돌-개략공사비_1.0t 공사설계서(1021일) 7" xfId="32325"/>
    <cellStyle name=" _CC-01 부지정지 및 법면보호(예상)_본관기초굴착 예상도급_당진78-연돌-개략공사비_1.0t 공사설계서(1021일) 8" xfId="32326"/>
    <cellStyle name=" _CC-01 부지정지 및 법면보호(예상)_본관기초굴착 예상도급_당진78-연돌-개략공사비_1.0t 공사설계서(1021일) 9" xfId="32327"/>
    <cellStyle name=" _CC-01 부지정지 및 법면보호(예상)_본관기초굴착 예상도급_당진78-연돌-개략공사비_1-온배수 양식장 가설계서" xfId="32328"/>
    <cellStyle name=" _CC-01 부지정지 및 법면보호(예상)_본관기초굴착 예상도급_당진78-연돌-개략공사비_경상정비 가설계서(12.07)" xfId="32329"/>
    <cellStyle name=" _CC-01 부지정지 및 법면보호(예상)_본관기초굴착 예상도급_당진78-연돌-개략공사비_경상정비 설계서(최종결재본)" xfId="32330"/>
    <cellStyle name=" _CC-01 부지정지 및 법면보호(예상)_본관기초굴착 예상도급_당진78-연돌-개략공사비_경상정비 설계서(최종분11월19)" xfId="32331"/>
    <cellStyle name=" _CC-01 부지정지 및 법면보호(예상)_본관기초굴착 예상도급_당진78-연돌-개략공사비_부품" xfId="32332"/>
    <cellStyle name=" _CC-01 부지정지 및 법면보호(예상)_본관기초굴착 예상도급_당진78-연돌-개략공사비_태안78연돌공사설계서(2005099)C2" xfId="4521"/>
    <cellStyle name=" _CC-01 부지정지 및 법면보호(예상)_본관기초굴착 예상도급_당진78-연돌-개략공사비_태안78연돌공사설계서(2005099)C2 10" xfId="32333"/>
    <cellStyle name=" _CC-01 부지정지 및 법면보호(예상)_본관기초굴착 예상도급_당진78-연돌-개략공사비_태안78연돌공사설계서(2005099)C2 2" xfId="4522"/>
    <cellStyle name=" _CC-01 부지정지 및 법면보호(예상)_본관기초굴착 예상도급_당진78-연돌-개략공사비_태안78연돌공사설계서(2005099)C2 3" xfId="4523"/>
    <cellStyle name=" _CC-01 부지정지 및 법면보호(예상)_본관기초굴착 예상도급_당진78-연돌-개략공사비_태안78연돌공사설계서(2005099)C2 4" xfId="18540"/>
    <cellStyle name=" _CC-01 부지정지 및 법면보호(예상)_본관기초굴착 예상도급_당진78-연돌-개략공사비_태안78연돌공사설계서(2005099)C2 5" xfId="32334"/>
    <cellStyle name=" _CC-01 부지정지 및 법면보호(예상)_본관기초굴착 예상도급_당진78-연돌-개략공사비_태안78연돌공사설계서(2005099)C2 6" xfId="32335"/>
    <cellStyle name=" _CC-01 부지정지 및 법면보호(예상)_본관기초굴착 예상도급_당진78-연돌-개략공사비_태안78연돌공사설계서(2005099)C2 7" xfId="32336"/>
    <cellStyle name=" _CC-01 부지정지 및 법면보호(예상)_본관기초굴착 예상도급_당진78-연돌-개략공사비_태안78연돌공사설계서(2005099)C2 8" xfId="32337"/>
    <cellStyle name=" _CC-01 부지정지 및 법면보호(예상)_본관기초굴착 예상도급_당진78-연돌-개략공사비_태안78연돌공사설계서(2005099)C2 9" xfId="32338"/>
    <cellStyle name=" _CC-01 부지정지 및 법면보호(예상)_본관기초굴착 예상도급_부품" xfId="32339"/>
    <cellStyle name=" _CC-01 부지정지 및 법면보호(예상)_본관기초굴착 예상도급_연돌 현장타설말뚝(RCD)설계서" xfId="4524"/>
    <cellStyle name=" _CC-01 부지정지 및 법면보호(예상)_본관기초굴착 예상도급_연돌 현장타설말뚝(RCD)설계서 10" xfId="32340"/>
    <cellStyle name=" _CC-01 부지정지 및 법면보호(예상)_본관기초굴착 예상도급_연돌 현장타설말뚝(RCD)설계서 2" xfId="4525"/>
    <cellStyle name=" _CC-01 부지정지 및 법면보호(예상)_본관기초굴착 예상도급_연돌 현장타설말뚝(RCD)설계서 3" xfId="4526"/>
    <cellStyle name=" _CC-01 부지정지 및 법면보호(예상)_본관기초굴착 예상도급_연돌 현장타설말뚝(RCD)설계서 4" xfId="18541"/>
    <cellStyle name=" _CC-01 부지정지 및 법면보호(예상)_본관기초굴착 예상도급_연돌 현장타설말뚝(RCD)설계서 5" xfId="32341"/>
    <cellStyle name=" _CC-01 부지정지 및 법면보호(예상)_본관기초굴착 예상도급_연돌 현장타설말뚝(RCD)설계서 6" xfId="32342"/>
    <cellStyle name=" _CC-01 부지정지 및 법면보호(예상)_본관기초굴착 예상도급_연돌 현장타설말뚝(RCD)설계서 7" xfId="32343"/>
    <cellStyle name=" _CC-01 부지정지 및 법면보호(예상)_본관기초굴착 예상도급_연돌 현장타설말뚝(RCD)설계서 8" xfId="32344"/>
    <cellStyle name=" _CC-01 부지정지 및 법면보호(예상)_본관기초굴착 예상도급_연돌 현장타설말뚝(RCD)설계서 9" xfId="32345"/>
    <cellStyle name=" _CC-01 부지정지 및 법면보호(예상)_본관기초굴착 예상도급_연돌 현장타설말뚝(RCD)설계서_0 태안78-연돌-공사설계서(2005082)" xfId="4527"/>
    <cellStyle name=" _CC-01 부지정지 및 법면보호(예상)_본관기초굴착 예상도급_연돌 현장타설말뚝(RCD)설계서_0 태안78-연돌-공사설계서(2005082) 10" xfId="32346"/>
    <cellStyle name=" _CC-01 부지정지 및 법면보호(예상)_본관기초굴착 예상도급_연돌 현장타설말뚝(RCD)설계서_0 태안78-연돌-공사설계서(2005082) 2" xfId="4528"/>
    <cellStyle name=" _CC-01 부지정지 및 법면보호(예상)_본관기초굴착 예상도급_연돌 현장타설말뚝(RCD)설계서_0 태안78-연돌-공사설계서(2005082) 3" xfId="4529"/>
    <cellStyle name=" _CC-01 부지정지 및 법면보호(예상)_본관기초굴착 예상도급_연돌 현장타설말뚝(RCD)설계서_0 태안78-연돌-공사설계서(2005082) 4" xfId="18542"/>
    <cellStyle name=" _CC-01 부지정지 및 법면보호(예상)_본관기초굴착 예상도급_연돌 현장타설말뚝(RCD)설계서_0 태안78-연돌-공사설계서(2005082) 5" xfId="32347"/>
    <cellStyle name=" _CC-01 부지정지 및 법면보호(예상)_본관기초굴착 예상도급_연돌 현장타설말뚝(RCD)설계서_0 태안78-연돌-공사설계서(2005082) 6" xfId="32348"/>
    <cellStyle name=" _CC-01 부지정지 및 법면보호(예상)_본관기초굴착 예상도급_연돌 현장타설말뚝(RCD)설계서_0 태안78-연돌-공사설계서(2005082) 7" xfId="32349"/>
    <cellStyle name=" _CC-01 부지정지 및 법면보호(예상)_본관기초굴착 예상도급_연돌 현장타설말뚝(RCD)설계서_0 태안78-연돌-공사설계서(2005082) 8" xfId="32350"/>
    <cellStyle name=" _CC-01 부지정지 및 법면보호(예상)_본관기초굴착 예상도급_연돌 현장타설말뚝(RCD)설계서_0 태안78-연돌-공사설계서(2005082) 9" xfId="32351"/>
    <cellStyle name=" _CC-01 부지정지 및 법면보호(예상)_본관기초굴착 예상도급_연돌 현장타설말뚝(RCD)설계서_1.0t 공사설계서(1021일)" xfId="4530"/>
    <cellStyle name=" _CC-01 부지정지 및 법면보호(예상)_본관기초굴착 예상도급_연돌 현장타설말뚝(RCD)설계서_1.0t 공사설계서(1021일) 10" xfId="32352"/>
    <cellStyle name=" _CC-01 부지정지 및 법면보호(예상)_본관기초굴착 예상도급_연돌 현장타설말뚝(RCD)설계서_1.0t 공사설계서(1021일) 2" xfId="4531"/>
    <cellStyle name=" _CC-01 부지정지 및 법면보호(예상)_본관기초굴착 예상도급_연돌 현장타설말뚝(RCD)설계서_1.0t 공사설계서(1021일) 3" xfId="4532"/>
    <cellStyle name=" _CC-01 부지정지 및 법면보호(예상)_본관기초굴착 예상도급_연돌 현장타설말뚝(RCD)설계서_1.0t 공사설계서(1021일) 4" xfId="18543"/>
    <cellStyle name=" _CC-01 부지정지 및 법면보호(예상)_본관기초굴착 예상도급_연돌 현장타설말뚝(RCD)설계서_1.0t 공사설계서(1021일) 5" xfId="32353"/>
    <cellStyle name=" _CC-01 부지정지 및 법면보호(예상)_본관기초굴착 예상도급_연돌 현장타설말뚝(RCD)설계서_1.0t 공사설계서(1021일) 6" xfId="32354"/>
    <cellStyle name=" _CC-01 부지정지 및 법면보호(예상)_본관기초굴착 예상도급_연돌 현장타설말뚝(RCD)설계서_1.0t 공사설계서(1021일) 7" xfId="32355"/>
    <cellStyle name=" _CC-01 부지정지 및 법면보호(예상)_본관기초굴착 예상도급_연돌 현장타설말뚝(RCD)설계서_1.0t 공사설계서(1021일) 8" xfId="32356"/>
    <cellStyle name=" _CC-01 부지정지 및 법면보호(예상)_본관기초굴착 예상도급_연돌 현장타설말뚝(RCD)설계서_1.0t 공사설계서(1021일) 9" xfId="32357"/>
    <cellStyle name=" _CC-01 부지정지 및 법면보호(예상)_본관기초굴착 예상도급_연돌 현장타설말뚝(RCD)설계서_태안78연돌공사설계서(2005099)C2" xfId="4533"/>
    <cellStyle name=" _CC-01 부지정지 및 법면보호(예상)_본관기초굴착 예상도급_연돌 현장타설말뚝(RCD)설계서_태안78연돌공사설계서(2005099)C2 10" xfId="32358"/>
    <cellStyle name=" _CC-01 부지정지 및 법면보호(예상)_본관기초굴착 예상도급_연돌 현장타설말뚝(RCD)설계서_태안78연돌공사설계서(2005099)C2 2" xfId="4534"/>
    <cellStyle name=" _CC-01 부지정지 및 법면보호(예상)_본관기초굴착 예상도급_연돌 현장타설말뚝(RCD)설계서_태안78연돌공사설계서(2005099)C2 3" xfId="4535"/>
    <cellStyle name=" _CC-01 부지정지 및 법면보호(예상)_본관기초굴착 예상도급_연돌 현장타설말뚝(RCD)설계서_태안78연돌공사설계서(2005099)C2 4" xfId="18544"/>
    <cellStyle name=" _CC-01 부지정지 및 법면보호(예상)_본관기초굴착 예상도급_연돌 현장타설말뚝(RCD)설계서_태안78연돌공사설계서(2005099)C2 5" xfId="32359"/>
    <cellStyle name=" _CC-01 부지정지 및 법면보호(예상)_본관기초굴착 예상도급_연돌 현장타설말뚝(RCD)설계서_태안78연돌공사설계서(2005099)C2 6" xfId="32360"/>
    <cellStyle name=" _CC-01 부지정지 및 법면보호(예상)_본관기초굴착 예상도급_연돌 현장타설말뚝(RCD)설계서_태안78연돌공사설계서(2005099)C2 7" xfId="32361"/>
    <cellStyle name=" _CC-01 부지정지 및 법면보호(예상)_본관기초굴착 예상도급_연돌 현장타설말뚝(RCD)설계서_태안78연돌공사설계서(2005099)C2 8" xfId="32362"/>
    <cellStyle name=" _CC-01 부지정지 및 법면보호(예상)_본관기초굴착 예상도급_연돌 현장타설말뚝(RCD)설계서_태안78연돌공사설계서(2005099)C2 9" xfId="32363"/>
    <cellStyle name=" _CC-01 부지정지 및 법면보호(예상)_본관기초굴착(REV1)" xfId="4537"/>
    <cellStyle name=" _CC-01 부지정지 및 법면보호(예상)_본관기초굴착(남경)" xfId="4536"/>
    <cellStyle name=" _CC-01 부지정지 및 법면보호(예상)_부품" xfId="32364"/>
    <cellStyle name=" _CC-01 부지정지 및 법면보호(예상)_소나무가이식 하도급대상금액대비" xfId="4538"/>
    <cellStyle name=" _CC-01 부지정지 및 법면보호(예상)_연돌 현장타설말뚝(RCD)설계서" xfId="4539"/>
    <cellStyle name=" _CC-01 부지정지 및 법면보호(예상)_연돌 현장타설말뚝(RCD)설계서 10" xfId="32365"/>
    <cellStyle name=" _CC-01 부지정지 및 법면보호(예상)_연돌 현장타설말뚝(RCD)설계서 2" xfId="4540"/>
    <cellStyle name=" _CC-01 부지정지 및 법면보호(예상)_연돌 현장타설말뚝(RCD)설계서 3" xfId="4541"/>
    <cellStyle name=" _CC-01 부지정지 및 법면보호(예상)_연돌 현장타설말뚝(RCD)설계서 4" xfId="18545"/>
    <cellStyle name=" _CC-01 부지정지 및 법면보호(예상)_연돌 현장타설말뚝(RCD)설계서 5" xfId="32366"/>
    <cellStyle name=" _CC-01 부지정지 및 법면보호(예상)_연돌 현장타설말뚝(RCD)설계서 6" xfId="32367"/>
    <cellStyle name=" _CC-01 부지정지 및 법면보호(예상)_연돌 현장타설말뚝(RCD)설계서 7" xfId="32368"/>
    <cellStyle name=" _CC-01 부지정지 및 법면보호(예상)_연돌 현장타설말뚝(RCD)설계서 8" xfId="32369"/>
    <cellStyle name=" _CC-01 부지정지 및 법면보호(예상)_연돌 현장타설말뚝(RCD)설계서 9" xfId="32370"/>
    <cellStyle name=" _CC-01 부지정지 및 법면보호(예상)_연돌 현장타설말뚝(RCD)설계서_0 태안78-연돌-공사설계서(2005082)" xfId="4542"/>
    <cellStyle name=" _CC-01 부지정지 및 법면보호(예상)_연돌 현장타설말뚝(RCD)설계서_0 태안78-연돌-공사설계서(2005082) 10" xfId="32371"/>
    <cellStyle name=" _CC-01 부지정지 및 법면보호(예상)_연돌 현장타설말뚝(RCD)설계서_0 태안78-연돌-공사설계서(2005082) 2" xfId="4543"/>
    <cellStyle name=" _CC-01 부지정지 및 법면보호(예상)_연돌 현장타설말뚝(RCD)설계서_0 태안78-연돌-공사설계서(2005082) 3" xfId="4544"/>
    <cellStyle name=" _CC-01 부지정지 및 법면보호(예상)_연돌 현장타설말뚝(RCD)설계서_0 태안78-연돌-공사설계서(2005082) 4" xfId="18546"/>
    <cellStyle name=" _CC-01 부지정지 및 법면보호(예상)_연돌 현장타설말뚝(RCD)설계서_0 태안78-연돌-공사설계서(2005082) 5" xfId="32372"/>
    <cellStyle name=" _CC-01 부지정지 및 법면보호(예상)_연돌 현장타설말뚝(RCD)설계서_0 태안78-연돌-공사설계서(2005082) 6" xfId="32373"/>
    <cellStyle name=" _CC-01 부지정지 및 법면보호(예상)_연돌 현장타설말뚝(RCD)설계서_0 태안78-연돌-공사설계서(2005082) 7" xfId="32374"/>
    <cellStyle name=" _CC-01 부지정지 및 법면보호(예상)_연돌 현장타설말뚝(RCD)설계서_0 태안78-연돌-공사설계서(2005082) 8" xfId="32375"/>
    <cellStyle name=" _CC-01 부지정지 및 법면보호(예상)_연돌 현장타설말뚝(RCD)설계서_0 태안78-연돌-공사설계서(2005082) 9" xfId="32376"/>
    <cellStyle name=" _CC-01 부지정지 및 법면보호(예상)_연돌 현장타설말뚝(RCD)설계서_1.0t 공사설계서(1021일)" xfId="4545"/>
    <cellStyle name=" _CC-01 부지정지 및 법면보호(예상)_연돌 현장타설말뚝(RCD)설계서_1.0t 공사설계서(1021일) 10" xfId="32377"/>
    <cellStyle name=" _CC-01 부지정지 및 법면보호(예상)_연돌 현장타설말뚝(RCD)설계서_1.0t 공사설계서(1021일) 2" xfId="4546"/>
    <cellStyle name=" _CC-01 부지정지 및 법면보호(예상)_연돌 현장타설말뚝(RCD)설계서_1.0t 공사설계서(1021일) 3" xfId="4547"/>
    <cellStyle name=" _CC-01 부지정지 및 법면보호(예상)_연돌 현장타설말뚝(RCD)설계서_1.0t 공사설계서(1021일) 4" xfId="18547"/>
    <cellStyle name=" _CC-01 부지정지 및 법면보호(예상)_연돌 현장타설말뚝(RCD)설계서_1.0t 공사설계서(1021일) 5" xfId="32378"/>
    <cellStyle name=" _CC-01 부지정지 및 법면보호(예상)_연돌 현장타설말뚝(RCD)설계서_1.0t 공사설계서(1021일) 6" xfId="32379"/>
    <cellStyle name=" _CC-01 부지정지 및 법면보호(예상)_연돌 현장타설말뚝(RCD)설계서_1.0t 공사설계서(1021일) 7" xfId="32380"/>
    <cellStyle name=" _CC-01 부지정지 및 법면보호(예상)_연돌 현장타설말뚝(RCD)설계서_1.0t 공사설계서(1021일) 8" xfId="32381"/>
    <cellStyle name=" _CC-01 부지정지 및 법면보호(예상)_연돌 현장타설말뚝(RCD)설계서_1.0t 공사설계서(1021일) 9" xfId="32382"/>
    <cellStyle name=" _CC-01 부지정지 및 법면보호(예상)_연돌 현장타설말뚝(RCD)설계서_태안78연돌공사설계서(2005099)C2" xfId="4548"/>
    <cellStyle name=" _CC-01 부지정지 및 법면보호(예상)_연돌 현장타설말뚝(RCD)설계서_태안78연돌공사설계서(2005099)C2 10" xfId="32383"/>
    <cellStyle name=" _CC-01 부지정지 및 법면보호(예상)_연돌 현장타설말뚝(RCD)설계서_태안78연돌공사설계서(2005099)C2 2" xfId="4549"/>
    <cellStyle name=" _CC-01 부지정지 및 법면보호(예상)_연돌 현장타설말뚝(RCD)설계서_태안78연돌공사설계서(2005099)C2 3" xfId="4550"/>
    <cellStyle name=" _CC-01 부지정지 및 법면보호(예상)_연돌 현장타설말뚝(RCD)설계서_태안78연돌공사설계서(2005099)C2 4" xfId="18548"/>
    <cellStyle name=" _CC-01 부지정지 및 법면보호(예상)_연돌 현장타설말뚝(RCD)설계서_태안78연돌공사설계서(2005099)C2 5" xfId="32384"/>
    <cellStyle name=" _CC-01 부지정지 및 법면보호(예상)_연돌 현장타설말뚝(RCD)설계서_태안78연돌공사설계서(2005099)C2 6" xfId="32385"/>
    <cellStyle name=" _CC-01 부지정지 및 법면보호(예상)_연돌 현장타설말뚝(RCD)설계서_태안78연돌공사설계서(2005099)C2 7" xfId="32386"/>
    <cellStyle name=" _CC-01 부지정지 및 법면보호(예상)_연돌 현장타설말뚝(RCD)설계서_태안78연돌공사설계서(2005099)C2 8" xfId="32387"/>
    <cellStyle name=" _CC-01 부지정지 및 법면보호(예상)_연돌 현장타설말뚝(RCD)설계서_태안78연돌공사설계서(2005099)C2 9" xfId="32388"/>
    <cellStyle name=" _CC-02 본관기초굴착 예상" xfId="4596"/>
    <cellStyle name=" _CC-02 본관기초굴착 예상 10" xfId="32490"/>
    <cellStyle name=" _CC-02 본관기초굴착 예상 2" xfId="4597"/>
    <cellStyle name=" _CC-02 본관기초굴착 예상 3" xfId="4598"/>
    <cellStyle name=" _CC-02 본관기초굴착 예상 4" xfId="18564"/>
    <cellStyle name=" _CC-02 본관기초굴착 예상 5" xfId="32491"/>
    <cellStyle name=" _CC-02 본관기초굴착 예상 6" xfId="32492"/>
    <cellStyle name=" _CC-02 본관기초굴착 예상 7" xfId="32493"/>
    <cellStyle name=" _CC-02 본관기초굴착 예상 8" xfId="32494"/>
    <cellStyle name=" _CC-02 본관기초굴착 예상 9" xfId="32495"/>
    <cellStyle name=" _CC-02 본관기초굴착 예상_1 당진78-연돌-공사설계서(REV.0 12.14-kopec)" xfId="4599"/>
    <cellStyle name=" _CC-02 본관기초굴착 예상_1 당진78-연돌-공사설계서(REV.0 12.14-kopec) 10" xfId="32496"/>
    <cellStyle name=" _CC-02 본관기초굴착 예상_1 당진78-연돌-공사설계서(REV.0 12.14-kopec) 2" xfId="4600"/>
    <cellStyle name=" _CC-02 본관기초굴착 예상_1 당진78-연돌-공사설계서(REV.0 12.14-kopec) 3" xfId="4601"/>
    <cellStyle name=" _CC-02 본관기초굴착 예상_1 당진78-연돌-공사설계서(REV.0 12.14-kopec) 4" xfId="18565"/>
    <cellStyle name=" _CC-02 본관기초굴착 예상_1 당진78-연돌-공사설계서(REV.0 12.14-kopec) 5" xfId="32497"/>
    <cellStyle name=" _CC-02 본관기초굴착 예상_1 당진78-연돌-공사설계서(REV.0 12.14-kopec) 6" xfId="32498"/>
    <cellStyle name=" _CC-02 본관기초굴착 예상_1 당진78-연돌-공사설계서(REV.0 12.14-kopec) 7" xfId="32499"/>
    <cellStyle name=" _CC-02 본관기초굴착 예상_1 당진78-연돌-공사설계서(REV.0 12.14-kopec) 8" xfId="32500"/>
    <cellStyle name=" _CC-02 본관기초굴착 예상_1 당진78-연돌-공사설계서(REV.0 12.14-kopec) 9" xfId="32501"/>
    <cellStyle name=" _CC-02 본관기초굴착 예상_1 당진78-연돌-공사설계서(REV.0 12.14-kopec)_0 태안78-연돌-공사설계서(2005082)" xfId="4602"/>
    <cellStyle name=" _CC-02 본관기초굴착 예상_1 당진78-연돌-공사설계서(REV.0 12.14-kopec)_0 태안78-연돌-공사설계서(2005082) 10" xfId="32502"/>
    <cellStyle name=" _CC-02 본관기초굴착 예상_1 당진78-연돌-공사설계서(REV.0 12.14-kopec)_0 태안78-연돌-공사설계서(2005082) 2" xfId="4603"/>
    <cellStyle name=" _CC-02 본관기초굴착 예상_1 당진78-연돌-공사설계서(REV.0 12.14-kopec)_0 태안78-연돌-공사설계서(2005082) 3" xfId="4604"/>
    <cellStyle name=" _CC-02 본관기초굴착 예상_1 당진78-연돌-공사설계서(REV.0 12.14-kopec)_0 태안78-연돌-공사설계서(2005082) 4" xfId="18566"/>
    <cellStyle name=" _CC-02 본관기초굴착 예상_1 당진78-연돌-공사설계서(REV.0 12.14-kopec)_0 태안78-연돌-공사설계서(2005082) 5" xfId="32503"/>
    <cellStyle name=" _CC-02 본관기초굴착 예상_1 당진78-연돌-공사설계서(REV.0 12.14-kopec)_0 태안78-연돌-공사설계서(2005082) 6" xfId="32504"/>
    <cellStyle name=" _CC-02 본관기초굴착 예상_1 당진78-연돌-공사설계서(REV.0 12.14-kopec)_0 태안78-연돌-공사설계서(2005082) 7" xfId="32505"/>
    <cellStyle name=" _CC-02 본관기초굴착 예상_1 당진78-연돌-공사설계서(REV.0 12.14-kopec)_0 태안78-연돌-공사설계서(2005082) 8" xfId="32506"/>
    <cellStyle name=" _CC-02 본관기초굴착 예상_1 당진78-연돌-공사설계서(REV.0 12.14-kopec)_0 태안78-연돌-공사설계서(2005082) 9" xfId="32507"/>
    <cellStyle name=" _CC-02 본관기초굴착 예상_1 당진78-연돌-공사설계서(REV.0 12.14-kopec)_1.0t 공사설계서(1021일)" xfId="4605"/>
    <cellStyle name=" _CC-02 본관기초굴착 예상_1 당진78-연돌-공사설계서(REV.0 12.14-kopec)_1.0t 공사설계서(1021일) 10" xfId="32508"/>
    <cellStyle name=" _CC-02 본관기초굴착 예상_1 당진78-연돌-공사설계서(REV.0 12.14-kopec)_1.0t 공사설계서(1021일) 2" xfId="4606"/>
    <cellStyle name=" _CC-02 본관기초굴착 예상_1 당진78-연돌-공사설계서(REV.0 12.14-kopec)_1.0t 공사설계서(1021일) 3" xfId="4607"/>
    <cellStyle name=" _CC-02 본관기초굴착 예상_1 당진78-연돌-공사설계서(REV.0 12.14-kopec)_1.0t 공사설계서(1021일) 4" xfId="18567"/>
    <cellStyle name=" _CC-02 본관기초굴착 예상_1 당진78-연돌-공사설계서(REV.0 12.14-kopec)_1.0t 공사설계서(1021일) 5" xfId="32509"/>
    <cellStyle name=" _CC-02 본관기초굴착 예상_1 당진78-연돌-공사설계서(REV.0 12.14-kopec)_1.0t 공사설계서(1021일) 6" xfId="32510"/>
    <cellStyle name=" _CC-02 본관기초굴착 예상_1 당진78-연돌-공사설계서(REV.0 12.14-kopec)_1.0t 공사설계서(1021일) 7" xfId="32511"/>
    <cellStyle name=" _CC-02 본관기초굴착 예상_1 당진78-연돌-공사설계서(REV.0 12.14-kopec)_1.0t 공사설계서(1021일) 8" xfId="32512"/>
    <cellStyle name=" _CC-02 본관기초굴착 예상_1 당진78-연돌-공사설계서(REV.0 12.14-kopec)_1.0t 공사설계서(1021일) 9" xfId="32513"/>
    <cellStyle name=" _CC-02 본관기초굴착 예상_1 당진78-연돌-공사설계서(REV.0 12.14-kopec)_태안78연돌공사설계서(2005099)C2" xfId="4608"/>
    <cellStyle name=" _CC-02 본관기초굴착 예상_1 당진78-연돌-공사설계서(REV.0 12.14-kopec)_태안78연돌공사설계서(2005099)C2 10" xfId="32514"/>
    <cellStyle name=" _CC-02 본관기초굴착 예상_1 당진78-연돌-공사설계서(REV.0 12.14-kopec)_태안78연돌공사설계서(2005099)C2 2" xfId="4609"/>
    <cellStyle name=" _CC-02 본관기초굴착 예상_1 당진78-연돌-공사설계서(REV.0 12.14-kopec)_태안78연돌공사설계서(2005099)C2 3" xfId="4610"/>
    <cellStyle name=" _CC-02 본관기초굴착 예상_1 당진78-연돌-공사설계서(REV.0 12.14-kopec)_태안78연돌공사설계서(2005099)C2 4" xfId="18568"/>
    <cellStyle name=" _CC-02 본관기초굴착 예상_1 당진78-연돌-공사설계서(REV.0 12.14-kopec)_태안78연돌공사설계서(2005099)C2 5" xfId="32515"/>
    <cellStyle name=" _CC-02 본관기초굴착 예상_1 당진78-연돌-공사설계서(REV.0 12.14-kopec)_태안78연돌공사설계서(2005099)C2 6" xfId="32516"/>
    <cellStyle name=" _CC-02 본관기초굴착 예상_1 당진78-연돌-공사설계서(REV.0 12.14-kopec)_태안78연돌공사설계서(2005099)C2 7" xfId="32517"/>
    <cellStyle name=" _CC-02 본관기초굴착 예상_1 당진78-연돌-공사설계서(REV.0 12.14-kopec)_태안78연돌공사설계서(2005099)C2 8" xfId="32518"/>
    <cellStyle name=" _CC-02 본관기초굴착 예상_1 당진78-연돌-공사설계서(REV.0 12.14-kopec)_태안78연돌공사설계서(2005099)C2 9" xfId="32519"/>
    <cellStyle name=" _CC-02 본관기초굴착 예상_1.0t 당진78-연돌-수량산출서(REV.0 12.27-kopec)" xfId="4611"/>
    <cellStyle name=" _CC-02 본관기초굴착 예상_1.0t 당진78-연돌-수량산출서(REV.0 12.27-kopec) 10" xfId="32520"/>
    <cellStyle name=" _CC-02 본관기초굴착 예상_1.0t 당진78-연돌-수량산출서(REV.0 12.27-kopec) 2" xfId="4612"/>
    <cellStyle name=" _CC-02 본관기초굴착 예상_1.0t 당진78-연돌-수량산출서(REV.0 12.27-kopec) 3" xfId="4613"/>
    <cellStyle name=" _CC-02 본관기초굴착 예상_1.0t 당진78-연돌-수량산출서(REV.0 12.27-kopec) 4" xfId="18569"/>
    <cellStyle name=" _CC-02 본관기초굴착 예상_1.0t 당진78-연돌-수량산출서(REV.0 12.27-kopec) 5" xfId="32521"/>
    <cellStyle name=" _CC-02 본관기초굴착 예상_1.0t 당진78-연돌-수량산출서(REV.0 12.27-kopec) 6" xfId="32522"/>
    <cellStyle name=" _CC-02 본관기초굴착 예상_1.0t 당진78-연돌-수량산출서(REV.0 12.27-kopec) 7" xfId="32523"/>
    <cellStyle name=" _CC-02 본관기초굴착 예상_1.0t 당진78-연돌-수량산출서(REV.0 12.27-kopec) 8" xfId="32524"/>
    <cellStyle name=" _CC-02 본관기초굴착 예상_1.0t 당진78-연돌-수량산출서(REV.0 12.27-kopec) 9" xfId="32525"/>
    <cellStyle name=" _CC-02 본관기초굴착 예상_1.0t 당진78-연돌-수량산출서(REV.0 12.27-kopec)_1.0t 공사설계서(1021일)" xfId="4614"/>
    <cellStyle name=" _CC-02 본관기초굴착 예상_1.0t 당진78-연돌-수량산출서(REV.0 12.27-kopec)_1.0t 공사설계서(1021일) 10" xfId="32526"/>
    <cellStyle name=" _CC-02 본관기초굴착 예상_1.0t 당진78-연돌-수량산출서(REV.0 12.27-kopec)_1.0t 공사설계서(1021일) 2" xfId="4615"/>
    <cellStyle name=" _CC-02 본관기초굴착 예상_1.0t 당진78-연돌-수량산출서(REV.0 12.27-kopec)_1.0t 공사설계서(1021일) 3" xfId="4616"/>
    <cellStyle name=" _CC-02 본관기초굴착 예상_1.0t 당진78-연돌-수량산출서(REV.0 12.27-kopec)_1.0t 공사설계서(1021일) 4" xfId="18570"/>
    <cellStyle name=" _CC-02 본관기초굴착 예상_1.0t 당진78-연돌-수량산출서(REV.0 12.27-kopec)_1.0t 공사설계서(1021일) 5" xfId="32527"/>
    <cellStyle name=" _CC-02 본관기초굴착 예상_1.0t 당진78-연돌-수량산출서(REV.0 12.27-kopec)_1.0t 공사설계서(1021일) 6" xfId="32528"/>
    <cellStyle name=" _CC-02 본관기초굴착 예상_1.0t 당진78-연돌-수량산출서(REV.0 12.27-kopec)_1.0t 공사설계서(1021일) 7" xfId="32529"/>
    <cellStyle name=" _CC-02 본관기초굴착 예상_1.0t 당진78-연돌-수량산출서(REV.0 12.27-kopec)_1.0t 공사설계서(1021일) 8" xfId="32530"/>
    <cellStyle name=" _CC-02 본관기초굴착 예상_1.0t 당진78-연돌-수량산출서(REV.0 12.27-kopec)_1.0t 공사설계서(1021일) 9" xfId="32531"/>
    <cellStyle name=" _CC-02 본관기초굴착 예상_2.관리동" xfId="32532"/>
    <cellStyle name=" _CC-02 본관기초굴착 예상_당진78-연돌-개략공사비" xfId="4617"/>
    <cellStyle name=" _CC-02 본관기초굴착 예상_당진78-연돌-개략공사비 10" xfId="32533"/>
    <cellStyle name=" _CC-02 본관기초굴착 예상_당진78-연돌-개략공사비 2" xfId="4618"/>
    <cellStyle name=" _CC-02 본관기초굴착 예상_당진78-연돌-개략공사비 3" xfId="4619"/>
    <cellStyle name=" _CC-02 본관기초굴착 예상_당진78-연돌-개략공사비 4" xfId="18571"/>
    <cellStyle name=" _CC-02 본관기초굴착 예상_당진78-연돌-개략공사비 5" xfId="32534"/>
    <cellStyle name=" _CC-02 본관기초굴착 예상_당진78-연돌-개략공사비 6" xfId="32535"/>
    <cellStyle name=" _CC-02 본관기초굴착 예상_당진78-연돌-개략공사비 7" xfId="32536"/>
    <cellStyle name=" _CC-02 본관기초굴착 예상_당진78-연돌-개략공사비 8" xfId="32537"/>
    <cellStyle name=" _CC-02 본관기초굴착 예상_당진78-연돌-개략공사비 9" xfId="32538"/>
    <cellStyle name=" _CC-02 본관기초굴착 예상_당진78-연돌-개략공사비_0 태안78-연돌-공사설계서(2005082)" xfId="4620"/>
    <cellStyle name=" _CC-02 본관기초굴착 예상_당진78-연돌-개략공사비_0 태안78-연돌-공사설계서(2005082) 10" xfId="32539"/>
    <cellStyle name=" _CC-02 본관기초굴착 예상_당진78-연돌-개략공사비_0 태안78-연돌-공사설계서(2005082) 2" xfId="4621"/>
    <cellStyle name=" _CC-02 본관기초굴착 예상_당진78-연돌-개략공사비_0 태안78-연돌-공사설계서(2005082) 3" xfId="4622"/>
    <cellStyle name=" _CC-02 본관기초굴착 예상_당진78-연돌-개략공사비_0 태안78-연돌-공사설계서(2005082) 4" xfId="18572"/>
    <cellStyle name=" _CC-02 본관기초굴착 예상_당진78-연돌-개략공사비_0 태안78-연돌-공사설계서(2005082) 5" xfId="32540"/>
    <cellStyle name=" _CC-02 본관기초굴착 예상_당진78-연돌-개략공사비_0 태안78-연돌-공사설계서(2005082) 6" xfId="32541"/>
    <cellStyle name=" _CC-02 본관기초굴착 예상_당진78-연돌-개략공사비_0 태안78-연돌-공사설계서(2005082) 7" xfId="32542"/>
    <cellStyle name=" _CC-02 본관기초굴착 예상_당진78-연돌-개략공사비_0 태안78-연돌-공사설계서(2005082) 8" xfId="32543"/>
    <cellStyle name=" _CC-02 본관기초굴착 예상_당진78-연돌-개략공사비_0 태안78-연돌-공사설계서(2005082) 9" xfId="32544"/>
    <cellStyle name=" _CC-02 본관기초굴착 예상_당진78-연돌-개략공사비_1.0t 공사설계서(1021일)" xfId="4623"/>
    <cellStyle name=" _CC-02 본관기초굴착 예상_당진78-연돌-개략공사비_1.0t 공사설계서(1021일) 10" xfId="32545"/>
    <cellStyle name=" _CC-02 본관기초굴착 예상_당진78-연돌-개략공사비_1.0t 공사설계서(1021일) 2" xfId="4624"/>
    <cellStyle name=" _CC-02 본관기초굴착 예상_당진78-연돌-개략공사비_1.0t 공사설계서(1021일) 3" xfId="4625"/>
    <cellStyle name=" _CC-02 본관기초굴착 예상_당진78-연돌-개략공사비_1.0t 공사설계서(1021일) 4" xfId="18573"/>
    <cellStyle name=" _CC-02 본관기초굴착 예상_당진78-연돌-개략공사비_1.0t 공사설계서(1021일) 5" xfId="32546"/>
    <cellStyle name=" _CC-02 본관기초굴착 예상_당진78-연돌-개략공사비_1.0t 공사설계서(1021일) 6" xfId="32547"/>
    <cellStyle name=" _CC-02 본관기초굴착 예상_당진78-연돌-개략공사비_1.0t 공사설계서(1021일) 7" xfId="32548"/>
    <cellStyle name=" _CC-02 본관기초굴착 예상_당진78-연돌-개략공사비_1.0t 공사설계서(1021일) 8" xfId="32549"/>
    <cellStyle name=" _CC-02 본관기초굴착 예상_당진78-연돌-개략공사비_1.0t 공사설계서(1021일) 9" xfId="32550"/>
    <cellStyle name=" _CC-02 본관기초굴착 예상_당진78-연돌-개략공사비_태안78연돌공사설계서(2005099)C2" xfId="4626"/>
    <cellStyle name=" _CC-02 본관기초굴착 예상_당진78-연돌-개략공사비_태안78연돌공사설계서(2005099)C2 10" xfId="32551"/>
    <cellStyle name=" _CC-02 본관기초굴착 예상_당진78-연돌-개략공사비_태안78연돌공사설계서(2005099)C2 2" xfId="4627"/>
    <cellStyle name=" _CC-02 본관기초굴착 예상_당진78-연돌-개략공사비_태안78연돌공사설계서(2005099)C2 3" xfId="4628"/>
    <cellStyle name=" _CC-02 본관기초굴착 예상_당진78-연돌-개략공사비_태안78연돌공사설계서(2005099)C2 4" xfId="18574"/>
    <cellStyle name=" _CC-02 본관기초굴착 예상_당진78-연돌-개략공사비_태안78연돌공사설계서(2005099)C2 5" xfId="32552"/>
    <cellStyle name=" _CC-02 본관기초굴착 예상_당진78-연돌-개략공사비_태안78연돌공사설계서(2005099)C2 6" xfId="32553"/>
    <cellStyle name=" _CC-02 본관기초굴착 예상_당진78-연돌-개략공사비_태안78연돌공사설계서(2005099)C2 7" xfId="32554"/>
    <cellStyle name=" _CC-02 본관기초굴착 예상_당진78-연돌-개략공사비_태안78연돌공사설계서(2005099)C2 8" xfId="32555"/>
    <cellStyle name=" _CC-02 본관기초굴착 예상_당진78-연돌-개략공사비_태안78연돌공사설계서(2005099)C2 9" xfId="32556"/>
    <cellStyle name=" _CC-02 본관기초굴착 예상_연돌 현장타설말뚝(RCD)설계서" xfId="4629"/>
    <cellStyle name=" _CC-02 본관기초굴착 예상_연돌 현장타설말뚝(RCD)설계서 10" xfId="32557"/>
    <cellStyle name=" _CC-02 본관기초굴착 예상_연돌 현장타설말뚝(RCD)설계서 2" xfId="4630"/>
    <cellStyle name=" _CC-02 본관기초굴착 예상_연돌 현장타설말뚝(RCD)설계서 3" xfId="4631"/>
    <cellStyle name=" _CC-02 본관기초굴착 예상_연돌 현장타설말뚝(RCD)설계서 4" xfId="18575"/>
    <cellStyle name=" _CC-02 본관기초굴착 예상_연돌 현장타설말뚝(RCD)설계서 5" xfId="32558"/>
    <cellStyle name=" _CC-02 본관기초굴착 예상_연돌 현장타설말뚝(RCD)설계서 6" xfId="32559"/>
    <cellStyle name=" _CC-02 본관기초굴착 예상_연돌 현장타설말뚝(RCD)설계서 7" xfId="32560"/>
    <cellStyle name=" _CC-02 본관기초굴착 예상_연돌 현장타설말뚝(RCD)설계서 8" xfId="32561"/>
    <cellStyle name=" _CC-02 본관기초굴착 예상_연돌 현장타설말뚝(RCD)설계서 9" xfId="32562"/>
    <cellStyle name=" _CC-02 본관기초굴착 예상_연돌 현장타설말뚝(RCD)설계서_0 태안78-연돌-공사설계서(2005082)" xfId="4632"/>
    <cellStyle name=" _CC-02 본관기초굴착 예상_연돌 현장타설말뚝(RCD)설계서_0 태안78-연돌-공사설계서(2005082) 10" xfId="32563"/>
    <cellStyle name=" _CC-02 본관기초굴착 예상_연돌 현장타설말뚝(RCD)설계서_0 태안78-연돌-공사설계서(2005082) 2" xfId="4633"/>
    <cellStyle name=" _CC-02 본관기초굴착 예상_연돌 현장타설말뚝(RCD)설계서_0 태안78-연돌-공사설계서(2005082) 3" xfId="4634"/>
    <cellStyle name=" _CC-02 본관기초굴착 예상_연돌 현장타설말뚝(RCD)설계서_0 태안78-연돌-공사설계서(2005082) 4" xfId="18576"/>
    <cellStyle name=" _CC-02 본관기초굴착 예상_연돌 현장타설말뚝(RCD)설계서_0 태안78-연돌-공사설계서(2005082) 5" xfId="32564"/>
    <cellStyle name=" _CC-02 본관기초굴착 예상_연돌 현장타설말뚝(RCD)설계서_0 태안78-연돌-공사설계서(2005082) 6" xfId="32565"/>
    <cellStyle name=" _CC-02 본관기초굴착 예상_연돌 현장타설말뚝(RCD)설계서_0 태안78-연돌-공사설계서(2005082) 7" xfId="32566"/>
    <cellStyle name=" _CC-02 본관기초굴착 예상_연돌 현장타설말뚝(RCD)설계서_0 태안78-연돌-공사설계서(2005082) 8" xfId="32567"/>
    <cellStyle name=" _CC-02 본관기초굴착 예상_연돌 현장타설말뚝(RCD)설계서_0 태안78-연돌-공사설계서(2005082) 9" xfId="32568"/>
    <cellStyle name=" _CC-02 본관기초굴착 예상_연돌 현장타설말뚝(RCD)설계서_1.0t 공사설계서(1021일)" xfId="4635"/>
    <cellStyle name=" _CC-02 본관기초굴착 예상_연돌 현장타설말뚝(RCD)설계서_1.0t 공사설계서(1021일) 10" xfId="32569"/>
    <cellStyle name=" _CC-02 본관기초굴착 예상_연돌 현장타설말뚝(RCD)설계서_1.0t 공사설계서(1021일) 2" xfId="4636"/>
    <cellStyle name=" _CC-02 본관기초굴착 예상_연돌 현장타설말뚝(RCD)설계서_1.0t 공사설계서(1021일) 3" xfId="4637"/>
    <cellStyle name=" _CC-02 본관기초굴착 예상_연돌 현장타설말뚝(RCD)설계서_1.0t 공사설계서(1021일) 4" xfId="18577"/>
    <cellStyle name=" _CC-02 본관기초굴착 예상_연돌 현장타설말뚝(RCD)설계서_1.0t 공사설계서(1021일) 5" xfId="32570"/>
    <cellStyle name=" _CC-02 본관기초굴착 예상_연돌 현장타설말뚝(RCD)설계서_1.0t 공사설계서(1021일) 6" xfId="32571"/>
    <cellStyle name=" _CC-02 본관기초굴착 예상_연돌 현장타설말뚝(RCD)설계서_1.0t 공사설계서(1021일) 7" xfId="32572"/>
    <cellStyle name=" _CC-02 본관기초굴착 예상_연돌 현장타설말뚝(RCD)설계서_1.0t 공사설계서(1021일) 8" xfId="32573"/>
    <cellStyle name=" _CC-02 본관기초굴착 예상_연돌 현장타설말뚝(RCD)설계서_1.0t 공사설계서(1021일) 9" xfId="32574"/>
    <cellStyle name=" _CC-02 본관기초굴착 예상_연돌 현장타설말뚝(RCD)설계서_태안78연돌공사설계서(2005099)C2" xfId="4638"/>
    <cellStyle name=" _CC-02 본관기초굴착 예상_연돌 현장타설말뚝(RCD)설계서_태안78연돌공사설계서(2005099)C2 10" xfId="32575"/>
    <cellStyle name=" _CC-02 본관기초굴착 예상_연돌 현장타설말뚝(RCD)설계서_태안78연돌공사설계서(2005099)C2 2" xfId="4639"/>
    <cellStyle name=" _CC-02 본관기초굴착 예상_연돌 현장타설말뚝(RCD)설계서_태안78연돌공사설계서(2005099)C2 3" xfId="4640"/>
    <cellStyle name=" _CC-02 본관기초굴착 예상_연돌 현장타설말뚝(RCD)설계서_태안78연돌공사설계서(2005099)C2 4" xfId="18578"/>
    <cellStyle name=" _CC-02 본관기초굴착 예상_연돌 현장타설말뚝(RCD)설계서_태안78연돌공사설계서(2005099)C2 5" xfId="32576"/>
    <cellStyle name=" _CC-02 본관기초굴착 예상_연돌 현장타설말뚝(RCD)설계서_태안78연돌공사설계서(2005099)C2 6" xfId="32577"/>
    <cellStyle name=" _CC-02 본관기초굴착 예상_연돌 현장타설말뚝(RCD)설계서_태안78연돌공사설계서(2005099)C2 7" xfId="32578"/>
    <cellStyle name=" _CC-02 본관기초굴착 예상_연돌 현장타설말뚝(RCD)설계서_태안78연돌공사설계서(2005099)C2 8" xfId="32579"/>
    <cellStyle name=" _CC-02 본관기초굴착 예상_연돌 현장타설말뚝(RCD)설계서_태안78연돌공사설계서(2005099)C2 9" xfId="32580"/>
    <cellStyle name=" _CC-03 취수로 축조(예상)" xfId="4641"/>
    <cellStyle name=" _CC-04 취수펌프장 축조(단가)" xfId="4642"/>
    <cellStyle name=" _CC-04 취수펌프장 축조(단가)_2006년1차" xfId="4643"/>
    <cellStyle name=" _CC-04 취수펌프장 축조(단가)_토웅0412월기성" xfId="4644"/>
    <cellStyle name=" _CC-05 설계서(0428)" xfId="4645"/>
    <cellStyle name=" _CC-05 취수관로 축조(단가)" xfId="4646"/>
    <cellStyle name=" _CC-05 취수관로 축조(단가) 10" xfId="32581"/>
    <cellStyle name=" _CC-05 취수관로 축조(단가) 2" xfId="4647"/>
    <cellStyle name=" _CC-05 취수관로 축조(단가) 3" xfId="4648"/>
    <cellStyle name=" _CC-05 취수관로 축조(단가) 4" xfId="18579"/>
    <cellStyle name=" _CC-05 취수관로 축조(단가) 5" xfId="32582"/>
    <cellStyle name=" _CC-05 취수관로 축조(단가) 6" xfId="32583"/>
    <cellStyle name=" _CC-05 취수관로 축조(단가) 7" xfId="32584"/>
    <cellStyle name=" _CC-05 취수관로 축조(단가) 8" xfId="32585"/>
    <cellStyle name=" _CC-05 취수관로 축조(단가) 9" xfId="32586"/>
    <cellStyle name=" _CC-05 취수관로 축조(단가)_1 당진78-연돌-공사설계서(REV.0 12.14-kopec)" xfId="4649"/>
    <cellStyle name=" _CC-05 취수관로 축조(단가)_1 당진78-연돌-공사설계서(REV.0 12.14-kopec) 10" xfId="32587"/>
    <cellStyle name=" _CC-05 취수관로 축조(단가)_1 당진78-연돌-공사설계서(REV.0 12.14-kopec) 2" xfId="4650"/>
    <cellStyle name=" _CC-05 취수관로 축조(단가)_1 당진78-연돌-공사설계서(REV.0 12.14-kopec) 3" xfId="4651"/>
    <cellStyle name=" _CC-05 취수관로 축조(단가)_1 당진78-연돌-공사설계서(REV.0 12.14-kopec) 4" xfId="18580"/>
    <cellStyle name=" _CC-05 취수관로 축조(단가)_1 당진78-연돌-공사설계서(REV.0 12.14-kopec) 5" xfId="32588"/>
    <cellStyle name=" _CC-05 취수관로 축조(단가)_1 당진78-연돌-공사설계서(REV.0 12.14-kopec) 6" xfId="32589"/>
    <cellStyle name=" _CC-05 취수관로 축조(단가)_1 당진78-연돌-공사설계서(REV.0 12.14-kopec) 7" xfId="32590"/>
    <cellStyle name=" _CC-05 취수관로 축조(단가)_1 당진78-연돌-공사설계서(REV.0 12.14-kopec) 8" xfId="32591"/>
    <cellStyle name=" _CC-05 취수관로 축조(단가)_1 당진78-연돌-공사설계서(REV.0 12.14-kopec) 9" xfId="32592"/>
    <cellStyle name=" _CC-05 취수관로 축조(단가)_1 당진78-연돌-공사설계서(REV.0 12.14-kopec)_0 태안78-연돌-공사설계서(2005082)" xfId="4652"/>
    <cellStyle name=" _CC-05 취수관로 축조(단가)_1 당진78-연돌-공사설계서(REV.0 12.14-kopec)_0 태안78-연돌-공사설계서(2005082) 10" xfId="32593"/>
    <cellStyle name=" _CC-05 취수관로 축조(단가)_1 당진78-연돌-공사설계서(REV.0 12.14-kopec)_0 태안78-연돌-공사설계서(2005082) 2" xfId="4653"/>
    <cellStyle name=" _CC-05 취수관로 축조(단가)_1 당진78-연돌-공사설계서(REV.0 12.14-kopec)_0 태안78-연돌-공사설계서(2005082) 3" xfId="4654"/>
    <cellStyle name=" _CC-05 취수관로 축조(단가)_1 당진78-연돌-공사설계서(REV.0 12.14-kopec)_0 태안78-연돌-공사설계서(2005082) 4" xfId="18581"/>
    <cellStyle name=" _CC-05 취수관로 축조(단가)_1 당진78-연돌-공사설계서(REV.0 12.14-kopec)_0 태안78-연돌-공사설계서(2005082) 5" xfId="32594"/>
    <cellStyle name=" _CC-05 취수관로 축조(단가)_1 당진78-연돌-공사설계서(REV.0 12.14-kopec)_0 태안78-연돌-공사설계서(2005082) 6" xfId="32595"/>
    <cellStyle name=" _CC-05 취수관로 축조(단가)_1 당진78-연돌-공사설계서(REV.0 12.14-kopec)_0 태안78-연돌-공사설계서(2005082) 7" xfId="32596"/>
    <cellStyle name=" _CC-05 취수관로 축조(단가)_1 당진78-연돌-공사설계서(REV.0 12.14-kopec)_0 태안78-연돌-공사설계서(2005082) 8" xfId="32597"/>
    <cellStyle name=" _CC-05 취수관로 축조(단가)_1 당진78-연돌-공사설계서(REV.0 12.14-kopec)_0 태안78-연돌-공사설계서(2005082) 9" xfId="32598"/>
    <cellStyle name=" _CC-05 취수관로 축조(단가)_1 당진78-연돌-공사설계서(REV.0 12.14-kopec)_1.0t 공사설계서(1021일)" xfId="4655"/>
    <cellStyle name=" _CC-05 취수관로 축조(단가)_1 당진78-연돌-공사설계서(REV.0 12.14-kopec)_1.0t 공사설계서(1021일) 10" xfId="32599"/>
    <cellStyle name=" _CC-05 취수관로 축조(단가)_1 당진78-연돌-공사설계서(REV.0 12.14-kopec)_1.0t 공사설계서(1021일) 2" xfId="4656"/>
    <cellStyle name=" _CC-05 취수관로 축조(단가)_1 당진78-연돌-공사설계서(REV.0 12.14-kopec)_1.0t 공사설계서(1021일) 3" xfId="4657"/>
    <cellStyle name=" _CC-05 취수관로 축조(단가)_1 당진78-연돌-공사설계서(REV.0 12.14-kopec)_1.0t 공사설계서(1021일) 4" xfId="18582"/>
    <cellStyle name=" _CC-05 취수관로 축조(단가)_1 당진78-연돌-공사설계서(REV.0 12.14-kopec)_1.0t 공사설계서(1021일) 5" xfId="32600"/>
    <cellStyle name=" _CC-05 취수관로 축조(단가)_1 당진78-연돌-공사설계서(REV.0 12.14-kopec)_1.0t 공사설계서(1021일) 6" xfId="32601"/>
    <cellStyle name=" _CC-05 취수관로 축조(단가)_1 당진78-연돌-공사설계서(REV.0 12.14-kopec)_1.0t 공사설계서(1021일) 7" xfId="32602"/>
    <cellStyle name=" _CC-05 취수관로 축조(단가)_1 당진78-연돌-공사설계서(REV.0 12.14-kopec)_1.0t 공사설계서(1021일) 8" xfId="32603"/>
    <cellStyle name=" _CC-05 취수관로 축조(단가)_1 당진78-연돌-공사설계서(REV.0 12.14-kopec)_1.0t 공사설계서(1021일) 9" xfId="32604"/>
    <cellStyle name=" _CC-05 취수관로 축조(단가)_1 당진78-연돌-공사설계서(REV.0 12.14-kopec)_태안78연돌공사설계서(2005099)C2" xfId="4658"/>
    <cellStyle name=" _CC-05 취수관로 축조(단가)_1 당진78-연돌-공사설계서(REV.0 12.14-kopec)_태안78연돌공사설계서(2005099)C2 10" xfId="32605"/>
    <cellStyle name=" _CC-05 취수관로 축조(단가)_1 당진78-연돌-공사설계서(REV.0 12.14-kopec)_태안78연돌공사설계서(2005099)C2 2" xfId="4659"/>
    <cellStyle name=" _CC-05 취수관로 축조(단가)_1 당진78-연돌-공사설계서(REV.0 12.14-kopec)_태안78연돌공사설계서(2005099)C2 3" xfId="4660"/>
    <cellStyle name=" _CC-05 취수관로 축조(단가)_1 당진78-연돌-공사설계서(REV.0 12.14-kopec)_태안78연돌공사설계서(2005099)C2 4" xfId="18583"/>
    <cellStyle name=" _CC-05 취수관로 축조(단가)_1 당진78-연돌-공사설계서(REV.0 12.14-kopec)_태안78연돌공사설계서(2005099)C2 5" xfId="32606"/>
    <cellStyle name=" _CC-05 취수관로 축조(단가)_1 당진78-연돌-공사설계서(REV.0 12.14-kopec)_태안78연돌공사설계서(2005099)C2 6" xfId="32607"/>
    <cellStyle name=" _CC-05 취수관로 축조(단가)_1 당진78-연돌-공사설계서(REV.0 12.14-kopec)_태안78연돌공사설계서(2005099)C2 7" xfId="32608"/>
    <cellStyle name=" _CC-05 취수관로 축조(단가)_1 당진78-연돌-공사설계서(REV.0 12.14-kopec)_태안78연돌공사설계서(2005099)C2 8" xfId="32609"/>
    <cellStyle name=" _CC-05 취수관로 축조(단가)_1 당진78-연돌-공사설계서(REV.0 12.14-kopec)_태안78연돌공사설계서(2005099)C2 9" xfId="32610"/>
    <cellStyle name=" _CC-05 취수관로 축조(단가)_1.0t 당진78-연돌-수량산출서(REV.0 12.27-kopec)" xfId="4661"/>
    <cellStyle name=" _CC-05 취수관로 축조(단가)_1.0t 당진78-연돌-수량산출서(REV.0 12.27-kopec) 10" xfId="32611"/>
    <cellStyle name=" _CC-05 취수관로 축조(단가)_1.0t 당진78-연돌-수량산출서(REV.0 12.27-kopec) 2" xfId="4662"/>
    <cellStyle name=" _CC-05 취수관로 축조(단가)_1.0t 당진78-연돌-수량산출서(REV.0 12.27-kopec) 3" xfId="4663"/>
    <cellStyle name=" _CC-05 취수관로 축조(단가)_1.0t 당진78-연돌-수량산출서(REV.0 12.27-kopec) 4" xfId="18584"/>
    <cellStyle name=" _CC-05 취수관로 축조(단가)_1.0t 당진78-연돌-수량산출서(REV.0 12.27-kopec) 5" xfId="32612"/>
    <cellStyle name=" _CC-05 취수관로 축조(단가)_1.0t 당진78-연돌-수량산출서(REV.0 12.27-kopec) 6" xfId="32613"/>
    <cellStyle name=" _CC-05 취수관로 축조(단가)_1.0t 당진78-연돌-수량산출서(REV.0 12.27-kopec) 7" xfId="32614"/>
    <cellStyle name=" _CC-05 취수관로 축조(단가)_1.0t 당진78-연돌-수량산출서(REV.0 12.27-kopec) 8" xfId="32615"/>
    <cellStyle name=" _CC-05 취수관로 축조(단가)_1.0t 당진78-연돌-수량산출서(REV.0 12.27-kopec) 9" xfId="32616"/>
    <cellStyle name=" _CC-05 취수관로 축조(단가)_1.0t 당진78-연돌-수량산출서(REV.0 12.27-kopec)_1.0t 공사설계서(1021일)" xfId="4664"/>
    <cellStyle name=" _CC-05 취수관로 축조(단가)_1.0t 당진78-연돌-수량산출서(REV.0 12.27-kopec)_1.0t 공사설계서(1021일) 10" xfId="32617"/>
    <cellStyle name=" _CC-05 취수관로 축조(단가)_1.0t 당진78-연돌-수량산출서(REV.0 12.27-kopec)_1.0t 공사설계서(1021일) 2" xfId="4665"/>
    <cellStyle name=" _CC-05 취수관로 축조(단가)_1.0t 당진78-연돌-수량산출서(REV.0 12.27-kopec)_1.0t 공사설계서(1021일) 3" xfId="4666"/>
    <cellStyle name=" _CC-05 취수관로 축조(단가)_1.0t 당진78-연돌-수량산출서(REV.0 12.27-kopec)_1.0t 공사설계서(1021일) 4" xfId="18585"/>
    <cellStyle name=" _CC-05 취수관로 축조(단가)_1.0t 당진78-연돌-수량산출서(REV.0 12.27-kopec)_1.0t 공사설계서(1021일) 5" xfId="32618"/>
    <cellStyle name=" _CC-05 취수관로 축조(단가)_1.0t 당진78-연돌-수량산출서(REV.0 12.27-kopec)_1.0t 공사설계서(1021일) 6" xfId="32619"/>
    <cellStyle name=" _CC-05 취수관로 축조(단가)_1.0t 당진78-연돌-수량산출서(REV.0 12.27-kopec)_1.0t 공사설계서(1021일) 7" xfId="32620"/>
    <cellStyle name=" _CC-05 취수관로 축조(단가)_1.0t 당진78-연돌-수량산출서(REV.0 12.27-kopec)_1.0t 공사설계서(1021일) 8" xfId="32621"/>
    <cellStyle name=" _CC-05 취수관로 축조(단가)_1.0t 당진78-연돌-수량산출서(REV.0 12.27-kopec)_1.0t 공사설계서(1021일) 9" xfId="32622"/>
    <cellStyle name=" _CC-05 취수관로 축조(단가)_2.관리동" xfId="32623"/>
    <cellStyle name=" _CC-05 취수관로 축조(단가)_2006년1차" xfId="4667"/>
    <cellStyle name=" _CC-05 취수관로 축조(단가)_CC-02 본관기초굴착 예상" xfId="4795"/>
    <cellStyle name=" _CC-05 취수관로 축조(단가)_CC-02 본관기초굴착 예상 10" xfId="32866"/>
    <cellStyle name=" _CC-05 취수관로 축조(단가)_CC-02 본관기초굴착 예상 2" xfId="4796"/>
    <cellStyle name=" _CC-05 취수관로 축조(단가)_CC-02 본관기초굴착 예상 3" xfId="4797"/>
    <cellStyle name=" _CC-05 취수관로 축조(단가)_CC-02 본관기초굴착 예상 4" xfId="18626"/>
    <cellStyle name=" _CC-05 취수관로 축조(단가)_CC-02 본관기초굴착 예상 5" xfId="32867"/>
    <cellStyle name=" _CC-05 취수관로 축조(단가)_CC-02 본관기초굴착 예상 6" xfId="32868"/>
    <cellStyle name=" _CC-05 취수관로 축조(단가)_CC-02 본관기초굴착 예상 7" xfId="32869"/>
    <cellStyle name=" _CC-05 취수관로 축조(단가)_CC-02 본관기초굴착 예상 8" xfId="32870"/>
    <cellStyle name=" _CC-05 취수관로 축조(단가)_CC-02 본관기초굴착 예상 9" xfId="32871"/>
    <cellStyle name=" _CC-05 취수관로 축조(단가)_CC-02 본관기초굴착 예상_1 당진78-연돌-공사설계서(REV.0 12.14-kopec)" xfId="4798"/>
    <cellStyle name=" _CC-05 취수관로 축조(단가)_CC-02 본관기초굴착 예상_1 당진78-연돌-공사설계서(REV.0 12.14-kopec) 10" xfId="32872"/>
    <cellStyle name=" _CC-05 취수관로 축조(단가)_CC-02 본관기초굴착 예상_1 당진78-연돌-공사설계서(REV.0 12.14-kopec) 2" xfId="4799"/>
    <cellStyle name=" _CC-05 취수관로 축조(단가)_CC-02 본관기초굴착 예상_1 당진78-연돌-공사설계서(REV.0 12.14-kopec) 3" xfId="4800"/>
    <cellStyle name=" _CC-05 취수관로 축조(단가)_CC-02 본관기초굴착 예상_1 당진78-연돌-공사설계서(REV.0 12.14-kopec) 4" xfId="18627"/>
    <cellStyle name=" _CC-05 취수관로 축조(단가)_CC-02 본관기초굴착 예상_1 당진78-연돌-공사설계서(REV.0 12.14-kopec) 5" xfId="32873"/>
    <cellStyle name=" _CC-05 취수관로 축조(단가)_CC-02 본관기초굴착 예상_1 당진78-연돌-공사설계서(REV.0 12.14-kopec) 6" xfId="32874"/>
    <cellStyle name=" _CC-05 취수관로 축조(단가)_CC-02 본관기초굴착 예상_1 당진78-연돌-공사설계서(REV.0 12.14-kopec) 7" xfId="32875"/>
    <cellStyle name=" _CC-05 취수관로 축조(단가)_CC-02 본관기초굴착 예상_1 당진78-연돌-공사설계서(REV.0 12.14-kopec) 8" xfId="32876"/>
    <cellStyle name=" _CC-05 취수관로 축조(단가)_CC-02 본관기초굴착 예상_1 당진78-연돌-공사설계서(REV.0 12.14-kopec) 9" xfId="32877"/>
    <cellStyle name=" _CC-05 취수관로 축조(단가)_CC-02 본관기초굴착 예상_1 당진78-연돌-공사설계서(REV.0 12.14-kopec)_0 태안78-연돌-공사설계서(2005082)" xfId="4801"/>
    <cellStyle name=" _CC-05 취수관로 축조(단가)_CC-02 본관기초굴착 예상_1 당진78-연돌-공사설계서(REV.0 12.14-kopec)_0 태안78-연돌-공사설계서(2005082) 10" xfId="32878"/>
    <cellStyle name=" _CC-05 취수관로 축조(단가)_CC-02 본관기초굴착 예상_1 당진78-연돌-공사설계서(REV.0 12.14-kopec)_0 태안78-연돌-공사설계서(2005082) 2" xfId="4802"/>
    <cellStyle name=" _CC-05 취수관로 축조(단가)_CC-02 본관기초굴착 예상_1 당진78-연돌-공사설계서(REV.0 12.14-kopec)_0 태안78-연돌-공사설계서(2005082) 3" xfId="4803"/>
    <cellStyle name=" _CC-05 취수관로 축조(단가)_CC-02 본관기초굴착 예상_1 당진78-연돌-공사설계서(REV.0 12.14-kopec)_0 태안78-연돌-공사설계서(2005082) 4" xfId="18628"/>
    <cellStyle name=" _CC-05 취수관로 축조(단가)_CC-02 본관기초굴착 예상_1 당진78-연돌-공사설계서(REV.0 12.14-kopec)_0 태안78-연돌-공사설계서(2005082) 5" xfId="32879"/>
    <cellStyle name=" _CC-05 취수관로 축조(단가)_CC-02 본관기초굴착 예상_1 당진78-연돌-공사설계서(REV.0 12.14-kopec)_0 태안78-연돌-공사설계서(2005082) 6" xfId="32880"/>
    <cellStyle name=" _CC-05 취수관로 축조(단가)_CC-02 본관기초굴착 예상_1 당진78-연돌-공사설계서(REV.0 12.14-kopec)_0 태안78-연돌-공사설계서(2005082) 7" xfId="32881"/>
    <cellStyle name=" _CC-05 취수관로 축조(단가)_CC-02 본관기초굴착 예상_1 당진78-연돌-공사설계서(REV.0 12.14-kopec)_0 태안78-연돌-공사설계서(2005082) 8" xfId="32882"/>
    <cellStyle name=" _CC-05 취수관로 축조(단가)_CC-02 본관기초굴착 예상_1 당진78-연돌-공사설계서(REV.0 12.14-kopec)_0 태안78-연돌-공사설계서(2005082) 9" xfId="32883"/>
    <cellStyle name=" _CC-05 취수관로 축조(단가)_CC-02 본관기초굴착 예상_1 당진78-연돌-공사설계서(REV.0 12.14-kopec)_1.0t 공사설계서(1021일)" xfId="4804"/>
    <cellStyle name=" _CC-05 취수관로 축조(단가)_CC-02 본관기초굴착 예상_1 당진78-연돌-공사설계서(REV.0 12.14-kopec)_1.0t 공사설계서(1021일) 10" xfId="32884"/>
    <cellStyle name=" _CC-05 취수관로 축조(단가)_CC-02 본관기초굴착 예상_1 당진78-연돌-공사설계서(REV.0 12.14-kopec)_1.0t 공사설계서(1021일) 2" xfId="4805"/>
    <cellStyle name=" _CC-05 취수관로 축조(단가)_CC-02 본관기초굴착 예상_1 당진78-연돌-공사설계서(REV.0 12.14-kopec)_1.0t 공사설계서(1021일) 3" xfId="4806"/>
    <cellStyle name=" _CC-05 취수관로 축조(단가)_CC-02 본관기초굴착 예상_1 당진78-연돌-공사설계서(REV.0 12.14-kopec)_1.0t 공사설계서(1021일) 4" xfId="18629"/>
    <cellStyle name=" _CC-05 취수관로 축조(단가)_CC-02 본관기초굴착 예상_1 당진78-연돌-공사설계서(REV.0 12.14-kopec)_1.0t 공사설계서(1021일) 5" xfId="32885"/>
    <cellStyle name=" _CC-05 취수관로 축조(단가)_CC-02 본관기초굴착 예상_1 당진78-연돌-공사설계서(REV.0 12.14-kopec)_1.0t 공사설계서(1021일) 6" xfId="32886"/>
    <cellStyle name=" _CC-05 취수관로 축조(단가)_CC-02 본관기초굴착 예상_1 당진78-연돌-공사설계서(REV.0 12.14-kopec)_1.0t 공사설계서(1021일) 7" xfId="32887"/>
    <cellStyle name=" _CC-05 취수관로 축조(단가)_CC-02 본관기초굴착 예상_1 당진78-연돌-공사설계서(REV.0 12.14-kopec)_1.0t 공사설계서(1021일) 8" xfId="32888"/>
    <cellStyle name=" _CC-05 취수관로 축조(단가)_CC-02 본관기초굴착 예상_1 당진78-연돌-공사설계서(REV.0 12.14-kopec)_1.0t 공사설계서(1021일) 9" xfId="32889"/>
    <cellStyle name=" _CC-05 취수관로 축조(단가)_CC-02 본관기초굴착 예상_1 당진78-연돌-공사설계서(REV.0 12.14-kopec)_태안78연돌공사설계서(2005099)C2" xfId="4807"/>
    <cellStyle name=" _CC-05 취수관로 축조(단가)_CC-02 본관기초굴착 예상_1 당진78-연돌-공사설계서(REV.0 12.14-kopec)_태안78연돌공사설계서(2005099)C2 10" xfId="32890"/>
    <cellStyle name=" _CC-05 취수관로 축조(단가)_CC-02 본관기초굴착 예상_1 당진78-연돌-공사설계서(REV.0 12.14-kopec)_태안78연돌공사설계서(2005099)C2 2" xfId="4808"/>
    <cellStyle name=" _CC-05 취수관로 축조(단가)_CC-02 본관기초굴착 예상_1 당진78-연돌-공사설계서(REV.0 12.14-kopec)_태안78연돌공사설계서(2005099)C2 3" xfId="4809"/>
    <cellStyle name=" _CC-05 취수관로 축조(단가)_CC-02 본관기초굴착 예상_1 당진78-연돌-공사설계서(REV.0 12.14-kopec)_태안78연돌공사설계서(2005099)C2 4" xfId="18630"/>
    <cellStyle name=" _CC-05 취수관로 축조(단가)_CC-02 본관기초굴착 예상_1 당진78-연돌-공사설계서(REV.0 12.14-kopec)_태안78연돌공사설계서(2005099)C2 5" xfId="32891"/>
    <cellStyle name=" _CC-05 취수관로 축조(단가)_CC-02 본관기초굴착 예상_1 당진78-연돌-공사설계서(REV.0 12.14-kopec)_태안78연돌공사설계서(2005099)C2 6" xfId="32892"/>
    <cellStyle name=" _CC-05 취수관로 축조(단가)_CC-02 본관기초굴착 예상_1 당진78-연돌-공사설계서(REV.0 12.14-kopec)_태안78연돌공사설계서(2005099)C2 7" xfId="32893"/>
    <cellStyle name=" _CC-05 취수관로 축조(단가)_CC-02 본관기초굴착 예상_1 당진78-연돌-공사설계서(REV.0 12.14-kopec)_태안78연돌공사설계서(2005099)C2 8" xfId="32894"/>
    <cellStyle name=" _CC-05 취수관로 축조(단가)_CC-02 본관기초굴착 예상_1 당진78-연돌-공사설계서(REV.0 12.14-kopec)_태안78연돌공사설계서(2005099)C2 9" xfId="32895"/>
    <cellStyle name=" _CC-05 취수관로 축조(단가)_CC-02 본관기초굴착 예상_1.0t 당진78-연돌-수량산출서(REV.0 12.27-kopec)" xfId="4810"/>
    <cellStyle name=" _CC-05 취수관로 축조(단가)_CC-02 본관기초굴착 예상_1.0t 당진78-연돌-수량산출서(REV.0 12.27-kopec) 10" xfId="32896"/>
    <cellStyle name=" _CC-05 취수관로 축조(단가)_CC-02 본관기초굴착 예상_1.0t 당진78-연돌-수량산출서(REV.0 12.27-kopec) 2" xfId="4811"/>
    <cellStyle name=" _CC-05 취수관로 축조(단가)_CC-02 본관기초굴착 예상_1.0t 당진78-연돌-수량산출서(REV.0 12.27-kopec) 3" xfId="4812"/>
    <cellStyle name=" _CC-05 취수관로 축조(단가)_CC-02 본관기초굴착 예상_1.0t 당진78-연돌-수량산출서(REV.0 12.27-kopec) 4" xfId="18631"/>
    <cellStyle name=" _CC-05 취수관로 축조(단가)_CC-02 본관기초굴착 예상_1.0t 당진78-연돌-수량산출서(REV.0 12.27-kopec) 5" xfId="32897"/>
    <cellStyle name=" _CC-05 취수관로 축조(단가)_CC-02 본관기초굴착 예상_1.0t 당진78-연돌-수량산출서(REV.0 12.27-kopec) 6" xfId="32898"/>
    <cellStyle name=" _CC-05 취수관로 축조(단가)_CC-02 본관기초굴착 예상_1.0t 당진78-연돌-수량산출서(REV.0 12.27-kopec) 7" xfId="32899"/>
    <cellStyle name=" _CC-05 취수관로 축조(단가)_CC-02 본관기초굴착 예상_1.0t 당진78-연돌-수량산출서(REV.0 12.27-kopec) 8" xfId="32900"/>
    <cellStyle name=" _CC-05 취수관로 축조(단가)_CC-02 본관기초굴착 예상_1.0t 당진78-연돌-수량산출서(REV.0 12.27-kopec) 9" xfId="32901"/>
    <cellStyle name=" _CC-05 취수관로 축조(단가)_CC-02 본관기초굴착 예상_1.0t 당진78-연돌-수량산출서(REV.0 12.27-kopec)_1.0t 공사설계서(1021일)" xfId="4813"/>
    <cellStyle name=" _CC-05 취수관로 축조(단가)_CC-02 본관기초굴착 예상_1.0t 당진78-연돌-수량산출서(REV.0 12.27-kopec)_1.0t 공사설계서(1021일) 10" xfId="32902"/>
    <cellStyle name=" _CC-05 취수관로 축조(단가)_CC-02 본관기초굴착 예상_1.0t 당진78-연돌-수량산출서(REV.0 12.27-kopec)_1.0t 공사설계서(1021일) 2" xfId="4814"/>
    <cellStyle name=" _CC-05 취수관로 축조(단가)_CC-02 본관기초굴착 예상_1.0t 당진78-연돌-수량산출서(REV.0 12.27-kopec)_1.0t 공사설계서(1021일) 3" xfId="4815"/>
    <cellStyle name=" _CC-05 취수관로 축조(단가)_CC-02 본관기초굴착 예상_1.0t 당진78-연돌-수량산출서(REV.0 12.27-kopec)_1.0t 공사설계서(1021일) 4" xfId="18632"/>
    <cellStyle name=" _CC-05 취수관로 축조(단가)_CC-02 본관기초굴착 예상_1.0t 당진78-연돌-수량산출서(REV.0 12.27-kopec)_1.0t 공사설계서(1021일) 5" xfId="32903"/>
    <cellStyle name=" _CC-05 취수관로 축조(단가)_CC-02 본관기초굴착 예상_1.0t 당진78-연돌-수량산출서(REV.0 12.27-kopec)_1.0t 공사설계서(1021일) 6" xfId="32904"/>
    <cellStyle name=" _CC-05 취수관로 축조(단가)_CC-02 본관기초굴착 예상_1.0t 당진78-연돌-수량산출서(REV.0 12.27-kopec)_1.0t 공사설계서(1021일) 7" xfId="32905"/>
    <cellStyle name=" _CC-05 취수관로 축조(단가)_CC-02 본관기초굴착 예상_1.0t 당진78-연돌-수량산출서(REV.0 12.27-kopec)_1.0t 공사설계서(1021일) 8" xfId="32906"/>
    <cellStyle name=" _CC-05 취수관로 축조(단가)_CC-02 본관기초굴착 예상_1.0t 당진78-연돌-수량산출서(REV.0 12.27-kopec)_1.0t 공사설계서(1021일) 9" xfId="32907"/>
    <cellStyle name=" _CC-05 취수관로 축조(단가)_CC-02 본관기초굴착 예상_2.관리동" xfId="32908"/>
    <cellStyle name=" _CC-05 취수관로 축조(단가)_CC-02 본관기초굴착 예상_당진78-연돌-개략공사비" xfId="4816"/>
    <cellStyle name=" _CC-05 취수관로 축조(단가)_CC-02 본관기초굴착 예상_당진78-연돌-개략공사비 10" xfId="32909"/>
    <cellStyle name=" _CC-05 취수관로 축조(단가)_CC-02 본관기초굴착 예상_당진78-연돌-개략공사비 2" xfId="4817"/>
    <cellStyle name=" _CC-05 취수관로 축조(단가)_CC-02 본관기초굴착 예상_당진78-연돌-개략공사비 3" xfId="4818"/>
    <cellStyle name=" _CC-05 취수관로 축조(단가)_CC-02 본관기초굴착 예상_당진78-연돌-개략공사비 4" xfId="18633"/>
    <cellStyle name=" _CC-05 취수관로 축조(단가)_CC-02 본관기초굴착 예상_당진78-연돌-개략공사비 5" xfId="32910"/>
    <cellStyle name=" _CC-05 취수관로 축조(단가)_CC-02 본관기초굴착 예상_당진78-연돌-개략공사비 6" xfId="32911"/>
    <cellStyle name=" _CC-05 취수관로 축조(단가)_CC-02 본관기초굴착 예상_당진78-연돌-개략공사비 7" xfId="32912"/>
    <cellStyle name=" _CC-05 취수관로 축조(단가)_CC-02 본관기초굴착 예상_당진78-연돌-개략공사비 8" xfId="32913"/>
    <cellStyle name=" _CC-05 취수관로 축조(단가)_CC-02 본관기초굴착 예상_당진78-연돌-개략공사비 9" xfId="32914"/>
    <cellStyle name=" _CC-05 취수관로 축조(단가)_CC-02 본관기초굴착 예상_당진78-연돌-개략공사비_0 태안78-연돌-공사설계서(2005082)" xfId="4819"/>
    <cellStyle name=" _CC-05 취수관로 축조(단가)_CC-02 본관기초굴착 예상_당진78-연돌-개략공사비_0 태안78-연돌-공사설계서(2005082) 10" xfId="32915"/>
    <cellStyle name=" _CC-05 취수관로 축조(단가)_CC-02 본관기초굴착 예상_당진78-연돌-개략공사비_0 태안78-연돌-공사설계서(2005082) 2" xfId="4820"/>
    <cellStyle name=" _CC-05 취수관로 축조(단가)_CC-02 본관기초굴착 예상_당진78-연돌-개략공사비_0 태안78-연돌-공사설계서(2005082) 3" xfId="4821"/>
    <cellStyle name=" _CC-05 취수관로 축조(단가)_CC-02 본관기초굴착 예상_당진78-연돌-개략공사비_0 태안78-연돌-공사설계서(2005082) 4" xfId="18634"/>
    <cellStyle name=" _CC-05 취수관로 축조(단가)_CC-02 본관기초굴착 예상_당진78-연돌-개략공사비_0 태안78-연돌-공사설계서(2005082) 5" xfId="32916"/>
    <cellStyle name=" _CC-05 취수관로 축조(단가)_CC-02 본관기초굴착 예상_당진78-연돌-개략공사비_0 태안78-연돌-공사설계서(2005082) 6" xfId="32917"/>
    <cellStyle name=" _CC-05 취수관로 축조(단가)_CC-02 본관기초굴착 예상_당진78-연돌-개략공사비_0 태안78-연돌-공사설계서(2005082) 7" xfId="32918"/>
    <cellStyle name=" _CC-05 취수관로 축조(단가)_CC-02 본관기초굴착 예상_당진78-연돌-개략공사비_0 태안78-연돌-공사설계서(2005082) 8" xfId="32919"/>
    <cellStyle name=" _CC-05 취수관로 축조(단가)_CC-02 본관기초굴착 예상_당진78-연돌-개략공사비_0 태안78-연돌-공사설계서(2005082) 9" xfId="32920"/>
    <cellStyle name=" _CC-05 취수관로 축조(단가)_CC-02 본관기초굴착 예상_당진78-연돌-개략공사비_1.0t 공사설계서(1021일)" xfId="4822"/>
    <cellStyle name=" _CC-05 취수관로 축조(단가)_CC-02 본관기초굴착 예상_당진78-연돌-개략공사비_1.0t 공사설계서(1021일) 10" xfId="32921"/>
    <cellStyle name=" _CC-05 취수관로 축조(단가)_CC-02 본관기초굴착 예상_당진78-연돌-개략공사비_1.0t 공사설계서(1021일) 2" xfId="4823"/>
    <cellStyle name=" _CC-05 취수관로 축조(단가)_CC-02 본관기초굴착 예상_당진78-연돌-개략공사비_1.0t 공사설계서(1021일) 3" xfId="4824"/>
    <cellStyle name=" _CC-05 취수관로 축조(단가)_CC-02 본관기초굴착 예상_당진78-연돌-개략공사비_1.0t 공사설계서(1021일) 4" xfId="18635"/>
    <cellStyle name=" _CC-05 취수관로 축조(단가)_CC-02 본관기초굴착 예상_당진78-연돌-개략공사비_1.0t 공사설계서(1021일) 5" xfId="32922"/>
    <cellStyle name=" _CC-05 취수관로 축조(단가)_CC-02 본관기초굴착 예상_당진78-연돌-개략공사비_1.0t 공사설계서(1021일) 6" xfId="32923"/>
    <cellStyle name=" _CC-05 취수관로 축조(단가)_CC-02 본관기초굴착 예상_당진78-연돌-개략공사비_1.0t 공사설계서(1021일) 7" xfId="32924"/>
    <cellStyle name=" _CC-05 취수관로 축조(단가)_CC-02 본관기초굴착 예상_당진78-연돌-개략공사비_1.0t 공사설계서(1021일) 8" xfId="32925"/>
    <cellStyle name=" _CC-05 취수관로 축조(단가)_CC-02 본관기초굴착 예상_당진78-연돌-개략공사비_1.0t 공사설계서(1021일) 9" xfId="32926"/>
    <cellStyle name=" _CC-05 취수관로 축조(단가)_CC-02 본관기초굴착 예상_당진78-연돌-개략공사비_태안78연돌공사설계서(2005099)C2" xfId="4825"/>
    <cellStyle name=" _CC-05 취수관로 축조(단가)_CC-02 본관기초굴착 예상_당진78-연돌-개략공사비_태안78연돌공사설계서(2005099)C2 10" xfId="32927"/>
    <cellStyle name=" _CC-05 취수관로 축조(단가)_CC-02 본관기초굴착 예상_당진78-연돌-개략공사비_태안78연돌공사설계서(2005099)C2 2" xfId="4826"/>
    <cellStyle name=" _CC-05 취수관로 축조(단가)_CC-02 본관기초굴착 예상_당진78-연돌-개략공사비_태안78연돌공사설계서(2005099)C2 3" xfId="4827"/>
    <cellStyle name=" _CC-05 취수관로 축조(단가)_CC-02 본관기초굴착 예상_당진78-연돌-개략공사비_태안78연돌공사설계서(2005099)C2 4" xfId="18636"/>
    <cellStyle name=" _CC-05 취수관로 축조(단가)_CC-02 본관기초굴착 예상_당진78-연돌-개략공사비_태안78연돌공사설계서(2005099)C2 5" xfId="32928"/>
    <cellStyle name=" _CC-05 취수관로 축조(단가)_CC-02 본관기초굴착 예상_당진78-연돌-개략공사비_태안78연돌공사설계서(2005099)C2 6" xfId="32929"/>
    <cellStyle name=" _CC-05 취수관로 축조(단가)_CC-02 본관기초굴착 예상_당진78-연돌-개략공사비_태안78연돌공사설계서(2005099)C2 7" xfId="32930"/>
    <cellStyle name=" _CC-05 취수관로 축조(단가)_CC-02 본관기초굴착 예상_당진78-연돌-개략공사비_태안78연돌공사설계서(2005099)C2 8" xfId="32931"/>
    <cellStyle name=" _CC-05 취수관로 축조(단가)_CC-02 본관기초굴착 예상_당진78-연돌-개략공사비_태안78연돌공사설계서(2005099)C2 9" xfId="32932"/>
    <cellStyle name=" _CC-05 취수관로 축조(단가)_CC-02 본관기초굴착 예상_연돌 현장타설말뚝(RCD)설계서" xfId="4828"/>
    <cellStyle name=" _CC-05 취수관로 축조(단가)_CC-02 본관기초굴착 예상_연돌 현장타설말뚝(RCD)설계서 10" xfId="32933"/>
    <cellStyle name=" _CC-05 취수관로 축조(단가)_CC-02 본관기초굴착 예상_연돌 현장타설말뚝(RCD)설계서 2" xfId="4829"/>
    <cellStyle name=" _CC-05 취수관로 축조(단가)_CC-02 본관기초굴착 예상_연돌 현장타설말뚝(RCD)설계서 3" xfId="4830"/>
    <cellStyle name=" _CC-05 취수관로 축조(단가)_CC-02 본관기초굴착 예상_연돌 현장타설말뚝(RCD)설계서 4" xfId="18637"/>
    <cellStyle name=" _CC-05 취수관로 축조(단가)_CC-02 본관기초굴착 예상_연돌 현장타설말뚝(RCD)설계서 5" xfId="32934"/>
    <cellStyle name=" _CC-05 취수관로 축조(단가)_CC-02 본관기초굴착 예상_연돌 현장타설말뚝(RCD)설계서 6" xfId="32935"/>
    <cellStyle name=" _CC-05 취수관로 축조(단가)_CC-02 본관기초굴착 예상_연돌 현장타설말뚝(RCD)설계서 7" xfId="32936"/>
    <cellStyle name=" _CC-05 취수관로 축조(단가)_CC-02 본관기초굴착 예상_연돌 현장타설말뚝(RCD)설계서 8" xfId="32937"/>
    <cellStyle name=" _CC-05 취수관로 축조(단가)_CC-02 본관기초굴착 예상_연돌 현장타설말뚝(RCD)설계서 9" xfId="32938"/>
    <cellStyle name=" _CC-05 취수관로 축조(단가)_CC-02 본관기초굴착 예상_연돌 현장타설말뚝(RCD)설계서_0 태안78-연돌-공사설계서(2005082)" xfId="4831"/>
    <cellStyle name=" _CC-05 취수관로 축조(단가)_CC-02 본관기초굴착 예상_연돌 현장타설말뚝(RCD)설계서_0 태안78-연돌-공사설계서(2005082) 10" xfId="32939"/>
    <cellStyle name=" _CC-05 취수관로 축조(단가)_CC-02 본관기초굴착 예상_연돌 현장타설말뚝(RCD)설계서_0 태안78-연돌-공사설계서(2005082) 2" xfId="4832"/>
    <cellStyle name=" _CC-05 취수관로 축조(단가)_CC-02 본관기초굴착 예상_연돌 현장타설말뚝(RCD)설계서_0 태안78-연돌-공사설계서(2005082) 3" xfId="4833"/>
    <cellStyle name=" _CC-05 취수관로 축조(단가)_CC-02 본관기초굴착 예상_연돌 현장타설말뚝(RCD)설계서_0 태안78-연돌-공사설계서(2005082) 4" xfId="18638"/>
    <cellStyle name=" _CC-05 취수관로 축조(단가)_CC-02 본관기초굴착 예상_연돌 현장타설말뚝(RCD)설계서_0 태안78-연돌-공사설계서(2005082) 5" xfId="32940"/>
    <cellStyle name=" _CC-05 취수관로 축조(단가)_CC-02 본관기초굴착 예상_연돌 현장타설말뚝(RCD)설계서_0 태안78-연돌-공사설계서(2005082) 6" xfId="32941"/>
    <cellStyle name=" _CC-05 취수관로 축조(단가)_CC-02 본관기초굴착 예상_연돌 현장타설말뚝(RCD)설계서_0 태안78-연돌-공사설계서(2005082) 7" xfId="32942"/>
    <cellStyle name=" _CC-05 취수관로 축조(단가)_CC-02 본관기초굴착 예상_연돌 현장타설말뚝(RCD)설계서_0 태안78-연돌-공사설계서(2005082) 8" xfId="32943"/>
    <cellStyle name=" _CC-05 취수관로 축조(단가)_CC-02 본관기초굴착 예상_연돌 현장타설말뚝(RCD)설계서_0 태안78-연돌-공사설계서(2005082) 9" xfId="32944"/>
    <cellStyle name=" _CC-05 취수관로 축조(단가)_CC-02 본관기초굴착 예상_연돌 현장타설말뚝(RCD)설계서_1.0t 공사설계서(1021일)" xfId="4834"/>
    <cellStyle name=" _CC-05 취수관로 축조(단가)_CC-02 본관기초굴착 예상_연돌 현장타설말뚝(RCD)설계서_1.0t 공사설계서(1021일) 10" xfId="32945"/>
    <cellStyle name=" _CC-05 취수관로 축조(단가)_CC-02 본관기초굴착 예상_연돌 현장타설말뚝(RCD)설계서_1.0t 공사설계서(1021일) 2" xfId="4835"/>
    <cellStyle name=" _CC-05 취수관로 축조(단가)_CC-02 본관기초굴착 예상_연돌 현장타설말뚝(RCD)설계서_1.0t 공사설계서(1021일) 3" xfId="4836"/>
    <cellStyle name=" _CC-05 취수관로 축조(단가)_CC-02 본관기초굴착 예상_연돌 현장타설말뚝(RCD)설계서_1.0t 공사설계서(1021일) 4" xfId="18639"/>
    <cellStyle name=" _CC-05 취수관로 축조(단가)_CC-02 본관기초굴착 예상_연돌 현장타설말뚝(RCD)설계서_1.0t 공사설계서(1021일) 5" xfId="32946"/>
    <cellStyle name=" _CC-05 취수관로 축조(단가)_CC-02 본관기초굴착 예상_연돌 현장타설말뚝(RCD)설계서_1.0t 공사설계서(1021일) 6" xfId="32947"/>
    <cellStyle name=" _CC-05 취수관로 축조(단가)_CC-02 본관기초굴착 예상_연돌 현장타설말뚝(RCD)설계서_1.0t 공사설계서(1021일) 7" xfId="32948"/>
    <cellStyle name=" _CC-05 취수관로 축조(단가)_CC-02 본관기초굴착 예상_연돌 현장타설말뚝(RCD)설계서_1.0t 공사설계서(1021일) 8" xfId="32949"/>
    <cellStyle name=" _CC-05 취수관로 축조(단가)_CC-02 본관기초굴착 예상_연돌 현장타설말뚝(RCD)설계서_1.0t 공사설계서(1021일) 9" xfId="32950"/>
    <cellStyle name=" _CC-05 취수관로 축조(단가)_CC-02 본관기초굴착 예상_연돌 현장타설말뚝(RCD)설계서_태안78연돌공사설계서(2005099)C2" xfId="4837"/>
    <cellStyle name=" _CC-05 취수관로 축조(단가)_CC-02 본관기초굴착 예상_연돌 현장타설말뚝(RCD)설계서_태안78연돌공사설계서(2005099)C2 10" xfId="32951"/>
    <cellStyle name=" _CC-05 취수관로 축조(단가)_CC-02 본관기초굴착 예상_연돌 현장타설말뚝(RCD)설계서_태안78연돌공사설계서(2005099)C2 2" xfId="4838"/>
    <cellStyle name=" _CC-05 취수관로 축조(단가)_CC-02 본관기초굴착 예상_연돌 현장타설말뚝(RCD)설계서_태안78연돌공사설계서(2005099)C2 3" xfId="4839"/>
    <cellStyle name=" _CC-05 취수관로 축조(단가)_CC-02 본관기초굴착 예상_연돌 현장타설말뚝(RCD)설계서_태안78연돌공사설계서(2005099)C2 4" xfId="18640"/>
    <cellStyle name=" _CC-05 취수관로 축조(단가)_CC-02 본관기초굴착 예상_연돌 현장타설말뚝(RCD)설계서_태안78연돌공사설계서(2005099)C2 5" xfId="32952"/>
    <cellStyle name=" _CC-05 취수관로 축조(단가)_CC-02 본관기초굴착 예상_연돌 현장타설말뚝(RCD)설계서_태안78연돌공사설계서(2005099)C2 6" xfId="32953"/>
    <cellStyle name=" _CC-05 취수관로 축조(단가)_CC-02 본관기초굴착 예상_연돌 현장타설말뚝(RCD)설계서_태안78연돌공사설계서(2005099)C2 7" xfId="32954"/>
    <cellStyle name=" _CC-05 취수관로 축조(단가)_CC-02 본관기초굴착 예상_연돌 현장타설말뚝(RCD)설계서_태안78연돌공사설계서(2005099)C2 8" xfId="32955"/>
    <cellStyle name=" _CC-05 취수관로 축조(단가)_CC-02 본관기초굴착 예상_연돌 현장타설말뚝(RCD)설계서_태안78연돌공사설계서(2005099)C2 9" xfId="32956"/>
    <cellStyle name=" _CC-05 취수관로 축조(단가)_개산분 실행" xfId="4668"/>
    <cellStyle name=" _CC-05 취수관로 축조(단가)_견적대비표(REV2)" xfId="4669"/>
    <cellStyle name=" _CC-05 취수관로 축조(단가)_당진78-연돌-개략공사비" xfId="4670"/>
    <cellStyle name=" _CC-05 취수관로 축조(단가)_당진78-연돌-개략공사비 10" xfId="32624"/>
    <cellStyle name=" _CC-05 취수관로 축조(단가)_당진78-연돌-개략공사비 2" xfId="4671"/>
    <cellStyle name=" _CC-05 취수관로 축조(단가)_당진78-연돌-개략공사비 3" xfId="4672"/>
    <cellStyle name=" _CC-05 취수관로 축조(단가)_당진78-연돌-개략공사비 4" xfId="18586"/>
    <cellStyle name=" _CC-05 취수관로 축조(단가)_당진78-연돌-개략공사비 5" xfId="32625"/>
    <cellStyle name=" _CC-05 취수관로 축조(단가)_당진78-연돌-개략공사비 6" xfId="32626"/>
    <cellStyle name=" _CC-05 취수관로 축조(단가)_당진78-연돌-개략공사비 7" xfId="32627"/>
    <cellStyle name=" _CC-05 취수관로 축조(단가)_당진78-연돌-개략공사비 8" xfId="32628"/>
    <cellStyle name=" _CC-05 취수관로 축조(단가)_당진78-연돌-개략공사비 9" xfId="32629"/>
    <cellStyle name=" _CC-05 취수관로 축조(단가)_당진78-연돌-개략공사비_0 태안78-연돌-공사설계서(2005082)" xfId="4673"/>
    <cellStyle name=" _CC-05 취수관로 축조(단가)_당진78-연돌-개략공사비_0 태안78-연돌-공사설계서(2005082) 10" xfId="32630"/>
    <cellStyle name=" _CC-05 취수관로 축조(단가)_당진78-연돌-개략공사비_0 태안78-연돌-공사설계서(2005082) 2" xfId="4674"/>
    <cellStyle name=" _CC-05 취수관로 축조(단가)_당진78-연돌-개략공사비_0 태안78-연돌-공사설계서(2005082) 3" xfId="4675"/>
    <cellStyle name=" _CC-05 취수관로 축조(단가)_당진78-연돌-개략공사비_0 태안78-연돌-공사설계서(2005082) 4" xfId="18587"/>
    <cellStyle name=" _CC-05 취수관로 축조(단가)_당진78-연돌-개략공사비_0 태안78-연돌-공사설계서(2005082) 5" xfId="32631"/>
    <cellStyle name=" _CC-05 취수관로 축조(단가)_당진78-연돌-개략공사비_0 태안78-연돌-공사설계서(2005082) 6" xfId="32632"/>
    <cellStyle name=" _CC-05 취수관로 축조(단가)_당진78-연돌-개략공사비_0 태안78-연돌-공사설계서(2005082) 7" xfId="32633"/>
    <cellStyle name=" _CC-05 취수관로 축조(단가)_당진78-연돌-개략공사비_0 태안78-연돌-공사설계서(2005082) 8" xfId="32634"/>
    <cellStyle name=" _CC-05 취수관로 축조(단가)_당진78-연돌-개략공사비_0 태안78-연돌-공사설계서(2005082) 9" xfId="32635"/>
    <cellStyle name=" _CC-05 취수관로 축조(단가)_당진78-연돌-개략공사비_1.0t 공사설계서(1021일)" xfId="4676"/>
    <cellStyle name=" _CC-05 취수관로 축조(단가)_당진78-연돌-개략공사비_1.0t 공사설계서(1021일) 10" xfId="32636"/>
    <cellStyle name=" _CC-05 취수관로 축조(단가)_당진78-연돌-개략공사비_1.0t 공사설계서(1021일) 2" xfId="4677"/>
    <cellStyle name=" _CC-05 취수관로 축조(단가)_당진78-연돌-개략공사비_1.0t 공사설계서(1021일) 3" xfId="4678"/>
    <cellStyle name=" _CC-05 취수관로 축조(단가)_당진78-연돌-개략공사비_1.0t 공사설계서(1021일) 4" xfId="18588"/>
    <cellStyle name=" _CC-05 취수관로 축조(단가)_당진78-연돌-개략공사비_1.0t 공사설계서(1021일) 5" xfId="32637"/>
    <cellStyle name=" _CC-05 취수관로 축조(단가)_당진78-연돌-개략공사비_1.0t 공사설계서(1021일) 6" xfId="32638"/>
    <cellStyle name=" _CC-05 취수관로 축조(단가)_당진78-연돌-개략공사비_1.0t 공사설계서(1021일) 7" xfId="32639"/>
    <cellStyle name=" _CC-05 취수관로 축조(단가)_당진78-연돌-개략공사비_1.0t 공사설계서(1021일) 8" xfId="32640"/>
    <cellStyle name=" _CC-05 취수관로 축조(단가)_당진78-연돌-개략공사비_1.0t 공사설계서(1021일) 9" xfId="32641"/>
    <cellStyle name=" _CC-05 취수관로 축조(단가)_당진78-연돌-개략공사비_태안78연돌공사설계서(2005099)C2" xfId="4679"/>
    <cellStyle name=" _CC-05 취수관로 축조(단가)_당진78-연돌-개략공사비_태안78연돌공사설계서(2005099)C2 10" xfId="32642"/>
    <cellStyle name=" _CC-05 취수관로 축조(단가)_당진78-연돌-개략공사비_태안78연돌공사설계서(2005099)C2 2" xfId="4680"/>
    <cellStyle name=" _CC-05 취수관로 축조(단가)_당진78-연돌-개략공사비_태안78연돌공사설계서(2005099)C2 3" xfId="4681"/>
    <cellStyle name=" _CC-05 취수관로 축조(단가)_당진78-연돌-개략공사비_태안78연돌공사설계서(2005099)C2 4" xfId="18589"/>
    <cellStyle name=" _CC-05 취수관로 축조(단가)_당진78-연돌-개략공사비_태안78연돌공사설계서(2005099)C2 5" xfId="32643"/>
    <cellStyle name=" _CC-05 취수관로 축조(단가)_당진78-연돌-개략공사비_태안78연돌공사설계서(2005099)C2 6" xfId="32644"/>
    <cellStyle name=" _CC-05 취수관로 축조(단가)_당진78-연돌-개략공사비_태안78연돌공사설계서(2005099)C2 7" xfId="32645"/>
    <cellStyle name=" _CC-05 취수관로 축조(단가)_당진78-연돌-개략공사비_태안78연돌공사설계서(2005099)C2 8" xfId="32646"/>
    <cellStyle name=" _CC-05 취수관로 축조(단가)_당진78-연돌-개략공사비_태안78연돌공사설계서(2005099)C2 9" xfId="32647"/>
    <cellStyle name=" _CC-05 취수관로 축조(단가)_본관기초 가실행" xfId="4682"/>
    <cellStyle name=" _CC-05 취수관로 축조(단가)_본관기초 가실행 10" xfId="32648"/>
    <cellStyle name=" _CC-05 취수관로 축조(단가)_본관기초 가실행 2" xfId="4683"/>
    <cellStyle name=" _CC-05 취수관로 축조(단가)_본관기초 가실행 3" xfId="4684"/>
    <cellStyle name=" _CC-05 취수관로 축조(단가)_본관기초 가실행 4" xfId="18590"/>
    <cellStyle name=" _CC-05 취수관로 축조(단가)_본관기초 가실행 5" xfId="32649"/>
    <cellStyle name=" _CC-05 취수관로 축조(단가)_본관기초 가실행 6" xfId="32650"/>
    <cellStyle name=" _CC-05 취수관로 축조(단가)_본관기초 가실행 7" xfId="32651"/>
    <cellStyle name=" _CC-05 취수관로 축조(단가)_본관기초 가실행 8" xfId="32652"/>
    <cellStyle name=" _CC-05 취수관로 축조(단가)_본관기초 가실행 9" xfId="32653"/>
    <cellStyle name=" _CC-05 취수관로 축조(단가)_본관기초 가실행_1 당진78-연돌-공사설계서(REV.0 12.14-kopec)" xfId="4685"/>
    <cellStyle name=" _CC-05 취수관로 축조(단가)_본관기초 가실행_1 당진78-연돌-공사설계서(REV.0 12.14-kopec) 10" xfId="32654"/>
    <cellStyle name=" _CC-05 취수관로 축조(단가)_본관기초 가실행_1 당진78-연돌-공사설계서(REV.0 12.14-kopec) 2" xfId="4686"/>
    <cellStyle name=" _CC-05 취수관로 축조(단가)_본관기초 가실행_1 당진78-연돌-공사설계서(REV.0 12.14-kopec) 3" xfId="4687"/>
    <cellStyle name=" _CC-05 취수관로 축조(단가)_본관기초 가실행_1 당진78-연돌-공사설계서(REV.0 12.14-kopec) 4" xfId="18591"/>
    <cellStyle name=" _CC-05 취수관로 축조(단가)_본관기초 가실행_1 당진78-연돌-공사설계서(REV.0 12.14-kopec) 5" xfId="32655"/>
    <cellStyle name=" _CC-05 취수관로 축조(단가)_본관기초 가실행_1 당진78-연돌-공사설계서(REV.0 12.14-kopec) 6" xfId="32656"/>
    <cellStyle name=" _CC-05 취수관로 축조(단가)_본관기초 가실행_1 당진78-연돌-공사설계서(REV.0 12.14-kopec) 7" xfId="32657"/>
    <cellStyle name=" _CC-05 취수관로 축조(단가)_본관기초 가실행_1 당진78-연돌-공사설계서(REV.0 12.14-kopec) 8" xfId="32658"/>
    <cellStyle name=" _CC-05 취수관로 축조(단가)_본관기초 가실행_1 당진78-연돌-공사설계서(REV.0 12.14-kopec) 9" xfId="32659"/>
    <cellStyle name=" _CC-05 취수관로 축조(단가)_본관기초 가실행_1 당진78-연돌-공사설계서(REV.0 12.14-kopec)_0 태안78-연돌-공사설계서(2005082)" xfId="4688"/>
    <cellStyle name=" _CC-05 취수관로 축조(단가)_본관기초 가실행_1 당진78-연돌-공사설계서(REV.0 12.14-kopec)_0 태안78-연돌-공사설계서(2005082) 10" xfId="32660"/>
    <cellStyle name=" _CC-05 취수관로 축조(단가)_본관기초 가실행_1 당진78-연돌-공사설계서(REV.0 12.14-kopec)_0 태안78-연돌-공사설계서(2005082) 2" xfId="4689"/>
    <cellStyle name=" _CC-05 취수관로 축조(단가)_본관기초 가실행_1 당진78-연돌-공사설계서(REV.0 12.14-kopec)_0 태안78-연돌-공사설계서(2005082) 3" xfId="4690"/>
    <cellStyle name=" _CC-05 취수관로 축조(단가)_본관기초 가실행_1 당진78-연돌-공사설계서(REV.0 12.14-kopec)_0 태안78-연돌-공사설계서(2005082) 4" xfId="18592"/>
    <cellStyle name=" _CC-05 취수관로 축조(단가)_본관기초 가실행_1 당진78-연돌-공사설계서(REV.0 12.14-kopec)_0 태안78-연돌-공사설계서(2005082) 5" xfId="32661"/>
    <cellStyle name=" _CC-05 취수관로 축조(단가)_본관기초 가실행_1 당진78-연돌-공사설계서(REV.0 12.14-kopec)_0 태안78-연돌-공사설계서(2005082) 6" xfId="32662"/>
    <cellStyle name=" _CC-05 취수관로 축조(단가)_본관기초 가실행_1 당진78-연돌-공사설계서(REV.0 12.14-kopec)_0 태안78-연돌-공사설계서(2005082) 7" xfId="32663"/>
    <cellStyle name=" _CC-05 취수관로 축조(단가)_본관기초 가실행_1 당진78-연돌-공사설계서(REV.0 12.14-kopec)_0 태안78-연돌-공사설계서(2005082) 8" xfId="32664"/>
    <cellStyle name=" _CC-05 취수관로 축조(단가)_본관기초 가실행_1 당진78-연돌-공사설계서(REV.0 12.14-kopec)_0 태안78-연돌-공사설계서(2005082) 9" xfId="32665"/>
    <cellStyle name=" _CC-05 취수관로 축조(단가)_본관기초 가실행_1 당진78-연돌-공사설계서(REV.0 12.14-kopec)_1.0t 공사설계서(1021일)" xfId="4691"/>
    <cellStyle name=" _CC-05 취수관로 축조(단가)_본관기초 가실행_1 당진78-연돌-공사설계서(REV.0 12.14-kopec)_1.0t 공사설계서(1021일) 10" xfId="32666"/>
    <cellStyle name=" _CC-05 취수관로 축조(단가)_본관기초 가실행_1 당진78-연돌-공사설계서(REV.0 12.14-kopec)_1.0t 공사설계서(1021일) 2" xfId="4692"/>
    <cellStyle name=" _CC-05 취수관로 축조(단가)_본관기초 가실행_1 당진78-연돌-공사설계서(REV.0 12.14-kopec)_1.0t 공사설계서(1021일) 3" xfId="4693"/>
    <cellStyle name=" _CC-05 취수관로 축조(단가)_본관기초 가실행_1 당진78-연돌-공사설계서(REV.0 12.14-kopec)_1.0t 공사설계서(1021일) 4" xfId="18593"/>
    <cellStyle name=" _CC-05 취수관로 축조(단가)_본관기초 가실행_1 당진78-연돌-공사설계서(REV.0 12.14-kopec)_1.0t 공사설계서(1021일) 5" xfId="32667"/>
    <cellStyle name=" _CC-05 취수관로 축조(단가)_본관기초 가실행_1 당진78-연돌-공사설계서(REV.0 12.14-kopec)_1.0t 공사설계서(1021일) 6" xfId="32668"/>
    <cellStyle name=" _CC-05 취수관로 축조(단가)_본관기초 가실행_1 당진78-연돌-공사설계서(REV.0 12.14-kopec)_1.0t 공사설계서(1021일) 7" xfId="32669"/>
    <cellStyle name=" _CC-05 취수관로 축조(단가)_본관기초 가실행_1 당진78-연돌-공사설계서(REV.0 12.14-kopec)_1.0t 공사설계서(1021일) 8" xfId="32670"/>
    <cellStyle name=" _CC-05 취수관로 축조(단가)_본관기초 가실행_1 당진78-연돌-공사설계서(REV.0 12.14-kopec)_1.0t 공사설계서(1021일) 9" xfId="32671"/>
    <cellStyle name=" _CC-05 취수관로 축조(단가)_본관기초 가실행_1 당진78-연돌-공사설계서(REV.0 12.14-kopec)_태안78연돌공사설계서(2005099)C2" xfId="4694"/>
    <cellStyle name=" _CC-05 취수관로 축조(단가)_본관기초 가실행_1 당진78-연돌-공사설계서(REV.0 12.14-kopec)_태안78연돌공사설계서(2005099)C2 10" xfId="32672"/>
    <cellStyle name=" _CC-05 취수관로 축조(단가)_본관기초 가실행_1 당진78-연돌-공사설계서(REV.0 12.14-kopec)_태안78연돌공사설계서(2005099)C2 2" xfId="4695"/>
    <cellStyle name=" _CC-05 취수관로 축조(단가)_본관기초 가실행_1 당진78-연돌-공사설계서(REV.0 12.14-kopec)_태안78연돌공사설계서(2005099)C2 3" xfId="4696"/>
    <cellStyle name=" _CC-05 취수관로 축조(단가)_본관기초 가실행_1 당진78-연돌-공사설계서(REV.0 12.14-kopec)_태안78연돌공사설계서(2005099)C2 4" xfId="18594"/>
    <cellStyle name=" _CC-05 취수관로 축조(단가)_본관기초 가실행_1 당진78-연돌-공사설계서(REV.0 12.14-kopec)_태안78연돌공사설계서(2005099)C2 5" xfId="32673"/>
    <cellStyle name=" _CC-05 취수관로 축조(단가)_본관기초 가실행_1 당진78-연돌-공사설계서(REV.0 12.14-kopec)_태안78연돌공사설계서(2005099)C2 6" xfId="32674"/>
    <cellStyle name=" _CC-05 취수관로 축조(단가)_본관기초 가실행_1 당진78-연돌-공사설계서(REV.0 12.14-kopec)_태안78연돌공사설계서(2005099)C2 7" xfId="32675"/>
    <cellStyle name=" _CC-05 취수관로 축조(단가)_본관기초 가실행_1 당진78-연돌-공사설계서(REV.0 12.14-kopec)_태안78연돌공사설계서(2005099)C2 8" xfId="32676"/>
    <cellStyle name=" _CC-05 취수관로 축조(단가)_본관기초 가실행_1 당진78-연돌-공사설계서(REV.0 12.14-kopec)_태안78연돌공사설계서(2005099)C2 9" xfId="32677"/>
    <cellStyle name=" _CC-05 취수관로 축조(단가)_본관기초 가실행_1.0t 당진78-연돌-수량산출서(REV.0 12.27-kopec)" xfId="4697"/>
    <cellStyle name=" _CC-05 취수관로 축조(단가)_본관기초 가실행_1.0t 당진78-연돌-수량산출서(REV.0 12.27-kopec) 10" xfId="32678"/>
    <cellStyle name=" _CC-05 취수관로 축조(단가)_본관기초 가실행_1.0t 당진78-연돌-수량산출서(REV.0 12.27-kopec) 2" xfId="4698"/>
    <cellStyle name=" _CC-05 취수관로 축조(단가)_본관기초 가실행_1.0t 당진78-연돌-수량산출서(REV.0 12.27-kopec) 3" xfId="4699"/>
    <cellStyle name=" _CC-05 취수관로 축조(단가)_본관기초 가실행_1.0t 당진78-연돌-수량산출서(REV.0 12.27-kopec) 4" xfId="18595"/>
    <cellStyle name=" _CC-05 취수관로 축조(단가)_본관기초 가실행_1.0t 당진78-연돌-수량산출서(REV.0 12.27-kopec) 5" xfId="32679"/>
    <cellStyle name=" _CC-05 취수관로 축조(단가)_본관기초 가실행_1.0t 당진78-연돌-수량산출서(REV.0 12.27-kopec) 6" xfId="32680"/>
    <cellStyle name=" _CC-05 취수관로 축조(단가)_본관기초 가실행_1.0t 당진78-연돌-수량산출서(REV.0 12.27-kopec) 7" xfId="32681"/>
    <cellStyle name=" _CC-05 취수관로 축조(단가)_본관기초 가실행_1.0t 당진78-연돌-수량산출서(REV.0 12.27-kopec) 8" xfId="32682"/>
    <cellStyle name=" _CC-05 취수관로 축조(단가)_본관기초 가실행_1.0t 당진78-연돌-수량산출서(REV.0 12.27-kopec) 9" xfId="32683"/>
    <cellStyle name=" _CC-05 취수관로 축조(단가)_본관기초 가실행_1.0t 당진78-연돌-수량산출서(REV.0 12.27-kopec)_1.0t 공사설계서(1021일)" xfId="4700"/>
    <cellStyle name=" _CC-05 취수관로 축조(단가)_본관기초 가실행_1.0t 당진78-연돌-수량산출서(REV.0 12.27-kopec)_1.0t 공사설계서(1021일) 10" xfId="32684"/>
    <cellStyle name=" _CC-05 취수관로 축조(단가)_본관기초 가실행_1.0t 당진78-연돌-수량산출서(REV.0 12.27-kopec)_1.0t 공사설계서(1021일) 2" xfId="4701"/>
    <cellStyle name=" _CC-05 취수관로 축조(단가)_본관기초 가실행_1.0t 당진78-연돌-수량산출서(REV.0 12.27-kopec)_1.0t 공사설계서(1021일) 3" xfId="4702"/>
    <cellStyle name=" _CC-05 취수관로 축조(단가)_본관기초 가실행_1.0t 당진78-연돌-수량산출서(REV.0 12.27-kopec)_1.0t 공사설계서(1021일) 4" xfId="18596"/>
    <cellStyle name=" _CC-05 취수관로 축조(단가)_본관기초 가실행_1.0t 당진78-연돌-수량산출서(REV.0 12.27-kopec)_1.0t 공사설계서(1021일) 5" xfId="32685"/>
    <cellStyle name=" _CC-05 취수관로 축조(단가)_본관기초 가실행_1.0t 당진78-연돌-수량산출서(REV.0 12.27-kopec)_1.0t 공사설계서(1021일) 6" xfId="32686"/>
    <cellStyle name=" _CC-05 취수관로 축조(단가)_본관기초 가실행_1.0t 당진78-연돌-수량산출서(REV.0 12.27-kopec)_1.0t 공사설계서(1021일) 7" xfId="32687"/>
    <cellStyle name=" _CC-05 취수관로 축조(단가)_본관기초 가실행_1.0t 당진78-연돌-수량산출서(REV.0 12.27-kopec)_1.0t 공사설계서(1021일) 8" xfId="32688"/>
    <cellStyle name=" _CC-05 취수관로 축조(단가)_본관기초 가실행_1.0t 당진78-연돌-수량산출서(REV.0 12.27-kopec)_1.0t 공사설계서(1021일) 9" xfId="32689"/>
    <cellStyle name=" _CC-05 취수관로 축조(단가)_본관기초 가실행_2.관리동" xfId="32690"/>
    <cellStyle name=" _CC-05 취수관로 축조(단가)_본관기초 가실행_당진78-연돌-개략공사비" xfId="4703"/>
    <cellStyle name=" _CC-05 취수관로 축조(단가)_본관기초 가실행_당진78-연돌-개략공사비 10" xfId="32691"/>
    <cellStyle name=" _CC-05 취수관로 축조(단가)_본관기초 가실행_당진78-연돌-개략공사비 2" xfId="4704"/>
    <cellStyle name=" _CC-05 취수관로 축조(단가)_본관기초 가실행_당진78-연돌-개략공사비 3" xfId="4705"/>
    <cellStyle name=" _CC-05 취수관로 축조(단가)_본관기초 가실행_당진78-연돌-개략공사비 4" xfId="18597"/>
    <cellStyle name=" _CC-05 취수관로 축조(단가)_본관기초 가실행_당진78-연돌-개략공사비 5" xfId="32692"/>
    <cellStyle name=" _CC-05 취수관로 축조(단가)_본관기초 가실행_당진78-연돌-개략공사비 6" xfId="32693"/>
    <cellStyle name=" _CC-05 취수관로 축조(단가)_본관기초 가실행_당진78-연돌-개략공사비 7" xfId="32694"/>
    <cellStyle name=" _CC-05 취수관로 축조(단가)_본관기초 가실행_당진78-연돌-개략공사비 8" xfId="32695"/>
    <cellStyle name=" _CC-05 취수관로 축조(단가)_본관기초 가실행_당진78-연돌-개략공사비 9" xfId="32696"/>
    <cellStyle name=" _CC-05 취수관로 축조(단가)_본관기초 가실행_당진78-연돌-개략공사비_0 태안78-연돌-공사설계서(2005082)" xfId="4706"/>
    <cellStyle name=" _CC-05 취수관로 축조(단가)_본관기초 가실행_당진78-연돌-개략공사비_0 태안78-연돌-공사설계서(2005082) 10" xfId="32697"/>
    <cellStyle name=" _CC-05 취수관로 축조(단가)_본관기초 가실행_당진78-연돌-개략공사비_0 태안78-연돌-공사설계서(2005082) 2" xfId="4707"/>
    <cellStyle name=" _CC-05 취수관로 축조(단가)_본관기초 가실행_당진78-연돌-개략공사비_0 태안78-연돌-공사설계서(2005082) 3" xfId="4708"/>
    <cellStyle name=" _CC-05 취수관로 축조(단가)_본관기초 가실행_당진78-연돌-개략공사비_0 태안78-연돌-공사설계서(2005082) 4" xfId="18598"/>
    <cellStyle name=" _CC-05 취수관로 축조(단가)_본관기초 가실행_당진78-연돌-개략공사비_0 태안78-연돌-공사설계서(2005082) 5" xfId="32698"/>
    <cellStyle name=" _CC-05 취수관로 축조(단가)_본관기초 가실행_당진78-연돌-개략공사비_0 태안78-연돌-공사설계서(2005082) 6" xfId="32699"/>
    <cellStyle name=" _CC-05 취수관로 축조(단가)_본관기초 가실행_당진78-연돌-개략공사비_0 태안78-연돌-공사설계서(2005082) 7" xfId="32700"/>
    <cellStyle name=" _CC-05 취수관로 축조(단가)_본관기초 가실행_당진78-연돌-개략공사비_0 태안78-연돌-공사설계서(2005082) 8" xfId="32701"/>
    <cellStyle name=" _CC-05 취수관로 축조(단가)_본관기초 가실행_당진78-연돌-개략공사비_0 태안78-연돌-공사설계서(2005082) 9" xfId="32702"/>
    <cellStyle name=" _CC-05 취수관로 축조(단가)_본관기초 가실행_당진78-연돌-개략공사비_1.0t 공사설계서(1021일)" xfId="4709"/>
    <cellStyle name=" _CC-05 취수관로 축조(단가)_본관기초 가실행_당진78-연돌-개략공사비_1.0t 공사설계서(1021일) 10" xfId="32703"/>
    <cellStyle name=" _CC-05 취수관로 축조(단가)_본관기초 가실행_당진78-연돌-개략공사비_1.0t 공사설계서(1021일) 2" xfId="4710"/>
    <cellStyle name=" _CC-05 취수관로 축조(단가)_본관기초 가실행_당진78-연돌-개략공사비_1.0t 공사설계서(1021일) 3" xfId="4711"/>
    <cellStyle name=" _CC-05 취수관로 축조(단가)_본관기초 가실행_당진78-연돌-개략공사비_1.0t 공사설계서(1021일) 4" xfId="18599"/>
    <cellStyle name=" _CC-05 취수관로 축조(단가)_본관기초 가실행_당진78-연돌-개략공사비_1.0t 공사설계서(1021일) 5" xfId="32704"/>
    <cellStyle name=" _CC-05 취수관로 축조(단가)_본관기초 가실행_당진78-연돌-개략공사비_1.0t 공사설계서(1021일) 6" xfId="32705"/>
    <cellStyle name=" _CC-05 취수관로 축조(단가)_본관기초 가실행_당진78-연돌-개략공사비_1.0t 공사설계서(1021일) 7" xfId="32706"/>
    <cellStyle name=" _CC-05 취수관로 축조(단가)_본관기초 가실행_당진78-연돌-개략공사비_1.0t 공사설계서(1021일) 8" xfId="32707"/>
    <cellStyle name=" _CC-05 취수관로 축조(단가)_본관기초 가실행_당진78-연돌-개략공사비_1.0t 공사설계서(1021일) 9" xfId="32708"/>
    <cellStyle name=" _CC-05 취수관로 축조(단가)_본관기초 가실행_당진78-연돌-개략공사비_태안78연돌공사설계서(2005099)C2" xfId="4712"/>
    <cellStyle name=" _CC-05 취수관로 축조(단가)_본관기초 가실행_당진78-연돌-개략공사비_태안78연돌공사설계서(2005099)C2 10" xfId="32709"/>
    <cellStyle name=" _CC-05 취수관로 축조(단가)_본관기초 가실행_당진78-연돌-개략공사비_태안78연돌공사설계서(2005099)C2 2" xfId="4713"/>
    <cellStyle name=" _CC-05 취수관로 축조(단가)_본관기초 가실행_당진78-연돌-개략공사비_태안78연돌공사설계서(2005099)C2 3" xfId="4714"/>
    <cellStyle name=" _CC-05 취수관로 축조(단가)_본관기초 가실행_당진78-연돌-개략공사비_태안78연돌공사설계서(2005099)C2 4" xfId="18600"/>
    <cellStyle name=" _CC-05 취수관로 축조(단가)_본관기초 가실행_당진78-연돌-개략공사비_태안78연돌공사설계서(2005099)C2 5" xfId="32710"/>
    <cellStyle name=" _CC-05 취수관로 축조(단가)_본관기초 가실행_당진78-연돌-개략공사비_태안78연돌공사설계서(2005099)C2 6" xfId="32711"/>
    <cellStyle name=" _CC-05 취수관로 축조(단가)_본관기초 가실행_당진78-연돌-개략공사비_태안78연돌공사설계서(2005099)C2 7" xfId="32712"/>
    <cellStyle name=" _CC-05 취수관로 축조(단가)_본관기초 가실행_당진78-연돌-개략공사비_태안78연돌공사설계서(2005099)C2 8" xfId="32713"/>
    <cellStyle name=" _CC-05 취수관로 축조(단가)_본관기초 가실행_당진78-연돌-개략공사비_태안78연돌공사설계서(2005099)C2 9" xfId="32714"/>
    <cellStyle name=" _CC-05 취수관로 축조(단가)_본관기초 가실행_연돌 현장타설말뚝(RCD)설계서" xfId="4715"/>
    <cellStyle name=" _CC-05 취수관로 축조(단가)_본관기초 가실행_연돌 현장타설말뚝(RCD)설계서 10" xfId="32715"/>
    <cellStyle name=" _CC-05 취수관로 축조(단가)_본관기초 가실행_연돌 현장타설말뚝(RCD)설계서 2" xfId="4716"/>
    <cellStyle name=" _CC-05 취수관로 축조(단가)_본관기초 가실행_연돌 현장타설말뚝(RCD)설계서 3" xfId="4717"/>
    <cellStyle name=" _CC-05 취수관로 축조(단가)_본관기초 가실행_연돌 현장타설말뚝(RCD)설계서 4" xfId="18601"/>
    <cellStyle name=" _CC-05 취수관로 축조(단가)_본관기초 가실행_연돌 현장타설말뚝(RCD)설계서 5" xfId="32716"/>
    <cellStyle name=" _CC-05 취수관로 축조(단가)_본관기초 가실행_연돌 현장타설말뚝(RCD)설계서 6" xfId="32717"/>
    <cellStyle name=" _CC-05 취수관로 축조(단가)_본관기초 가실행_연돌 현장타설말뚝(RCD)설계서 7" xfId="32718"/>
    <cellStyle name=" _CC-05 취수관로 축조(단가)_본관기초 가실행_연돌 현장타설말뚝(RCD)설계서 8" xfId="32719"/>
    <cellStyle name=" _CC-05 취수관로 축조(단가)_본관기초 가실행_연돌 현장타설말뚝(RCD)설계서 9" xfId="32720"/>
    <cellStyle name=" _CC-05 취수관로 축조(단가)_본관기초 가실행_연돌 현장타설말뚝(RCD)설계서_0 태안78-연돌-공사설계서(2005082)" xfId="4718"/>
    <cellStyle name=" _CC-05 취수관로 축조(단가)_본관기초 가실행_연돌 현장타설말뚝(RCD)설계서_0 태안78-연돌-공사설계서(2005082) 10" xfId="32721"/>
    <cellStyle name=" _CC-05 취수관로 축조(단가)_본관기초 가실행_연돌 현장타설말뚝(RCD)설계서_0 태안78-연돌-공사설계서(2005082) 2" xfId="4719"/>
    <cellStyle name=" _CC-05 취수관로 축조(단가)_본관기초 가실행_연돌 현장타설말뚝(RCD)설계서_0 태안78-연돌-공사설계서(2005082) 3" xfId="4720"/>
    <cellStyle name=" _CC-05 취수관로 축조(단가)_본관기초 가실행_연돌 현장타설말뚝(RCD)설계서_0 태안78-연돌-공사설계서(2005082) 4" xfId="18602"/>
    <cellStyle name=" _CC-05 취수관로 축조(단가)_본관기초 가실행_연돌 현장타설말뚝(RCD)설계서_0 태안78-연돌-공사설계서(2005082) 5" xfId="32722"/>
    <cellStyle name=" _CC-05 취수관로 축조(단가)_본관기초 가실행_연돌 현장타설말뚝(RCD)설계서_0 태안78-연돌-공사설계서(2005082) 6" xfId="32723"/>
    <cellStyle name=" _CC-05 취수관로 축조(단가)_본관기초 가실행_연돌 현장타설말뚝(RCD)설계서_0 태안78-연돌-공사설계서(2005082) 7" xfId="32724"/>
    <cellStyle name=" _CC-05 취수관로 축조(단가)_본관기초 가실행_연돌 현장타설말뚝(RCD)설계서_0 태안78-연돌-공사설계서(2005082) 8" xfId="32725"/>
    <cellStyle name=" _CC-05 취수관로 축조(단가)_본관기초 가실행_연돌 현장타설말뚝(RCD)설계서_0 태안78-연돌-공사설계서(2005082) 9" xfId="32726"/>
    <cellStyle name=" _CC-05 취수관로 축조(단가)_본관기초 가실행_연돌 현장타설말뚝(RCD)설계서_1.0t 공사설계서(1021일)" xfId="4721"/>
    <cellStyle name=" _CC-05 취수관로 축조(단가)_본관기초 가실행_연돌 현장타설말뚝(RCD)설계서_1.0t 공사설계서(1021일) 10" xfId="32727"/>
    <cellStyle name=" _CC-05 취수관로 축조(단가)_본관기초 가실행_연돌 현장타설말뚝(RCD)설계서_1.0t 공사설계서(1021일) 2" xfId="4722"/>
    <cellStyle name=" _CC-05 취수관로 축조(단가)_본관기초 가실행_연돌 현장타설말뚝(RCD)설계서_1.0t 공사설계서(1021일) 3" xfId="4723"/>
    <cellStyle name=" _CC-05 취수관로 축조(단가)_본관기초 가실행_연돌 현장타설말뚝(RCD)설계서_1.0t 공사설계서(1021일) 4" xfId="18603"/>
    <cellStyle name=" _CC-05 취수관로 축조(단가)_본관기초 가실행_연돌 현장타설말뚝(RCD)설계서_1.0t 공사설계서(1021일) 5" xfId="32728"/>
    <cellStyle name=" _CC-05 취수관로 축조(단가)_본관기초 가실행_연돌 현장타설말뚝(RCD)설계서_1.0t 공사설계서(1021일) 6" xfId="32729"/>
    <cellStyle name=" _CC-05 취수관로 축조(단가)_본관기초 가실행_연돌 현장타설말뚝(RCD)설계서_1.0t 공사설계서(1021일) 7" xfId="32730"/>
    <cellStyle name=" _CC-05 취수관로 축조(단가)_본관기초 가실행_연돌 현장타설말뚝(RCD)설계서_1.0t 공사설계서(1021일) 8" xfId="32731"/>
    <cellStyle name=" _CC-05 취수관로 축조(단가)_본관기초 가실행_연돌 현장타설말뚝(RCD)설계서_1.0t 공사설계서(1021일) 9" xfId="32732"/>
    <cellStyle name=" _CC-05 취수관로 축조(단가)_본관기초 가실행_연돌 현장타설말뚝(RCD)설계서_태안78연돌공사설계서(2005099)C2" xfId="4724"/>
    <cellStyle name=" _CC-05 취수관로 축조(단가)_본관기초 가실행_연돌 현장타설말뚝(RCD)설계서_태안78연돌공사설계서(2005099)C2 10" xfId="32733"/>
    <cellStyle name=" _CC-05 취수관로 축조(단가)_본관기초 가실행_연돌 현장타설말뚝(RCD)설계서_태안78연돌공사설계서(2005099)C2 2" xfId="4725"/>
    <cellStyle name=" _CC-05 취수관로 축조(단가)_본관기초 가실행_연돌 현장타설말뚝(RCD)설계서_태안78연돌공사설계서(2005099)C2 3" xfId="4726"/>
    <cellStyle name=" _CC-05 취수관로 축조(단가)_본관기초 가실행_연돌 현장타설말뚝(RCD)설계서_태안78연돌공사설계서(2005099)C2 4" xfId="18604"/>
    <cellStyle name=" _CC-05 취수관로 축조(단가)_본관기초 가실행_연돌 현장타설말뚝(RCD)설계서_태안78연돌공사설계서(2005099)C2 5" xfId="32734"/>
    <cellStyle name=" _CC-05 취수관로 축조(단가)_본관기초 가실행_연돌 현장타설말뚝(RCD)설계서_태안78연돌공사설계서(2005099)C2 6" xfId="32735"/>
    <cellStyle name=" _CC-05 취수관로 축조(단가)_본관기초 가실행_연돌 현장타설말뚝(RCD)설계서_태안78연돌공사설계서(2005099)C2 7" xfId="32736"/>
    <cellStyle name=" _CC-05 취수관로 축조(단가)_본관기초 가실행_연돌 현장타설말뚝(RCD)설계서_태안78연돌공사설계서(2005099)C2 8" xfId="32737"/>
    <cellStyle name=" _CC-05 취수관로 축조(단가)_본관기초 가실행_연돌 현장타설말뚝(RCD)설계서_태안78연돌공사설계서(2005099)C2 9" xfId="32738"/>
    <cellStyle name=" _CC-05 취수관로 축조(단가)_본관기초굴착 예상도급" xfId="4727"/>
    <cellStyle name=" _CC-05 취수관로 축조(단가)_본관기초굴착 예상도급 10" xfId="32739"/>
    <cellStyle name=" _CC-05 취수관로 축조(단가)_본관기초굴착 예상도급 2" xfId="4728"/>
    <cellStyle name=" _CC-05 취수관로 축조(단가)_본관기초굴착 예상도급 3" xfId="4729"/>
    <cellStyle name=" _CC-05 취수관로 축조(단가)_본관기초굴착 예상도급 4" xfId="18605"/>
    <cellStyle name=" _CC-05 취수관로 축조(단가)_본관기초굴착 예상도급 5" xfId="32740"/>
    <cellStyle name=" _CC-05 취수관로 축조(단가)_본관기초굴착 예상도급 6" xfId="32741"/>
    <cellStyle name=" _CC-05 취수관로 축조(단가)_본관기초굴착 예상도급 7" xfId="32742"/>
    <cellStyle name=" _CC-05 취수관로 축조(단가)_본관기초굴착 예상도급 8" xfId="32743"/>
    <cellStyle name=" _CC-05 취수관로 축조(단가)_본관기초굴착 예상도급 9" xfId="32744"/>
    <cellStyle name=" _CC-05 취수관로 축조(단가)_본관기초굴착 예상도급_1 당진78-연돌-공사설계서(REV.0 12.14-kopec)" xfId="4730"/>
    <cellStyle name=" _CC-05 취수관로 축조(단가)_본관기초굴착 예상도급_1 당진78-연돌-공사설계서(REV.0 12.14-kopec) 10" xfId="32745"/>
    <cellStyle name=" _CC-05 취수관로 축조(단가)_본관기초굴착 예상도급_1 당진78-연돌-공사설계서(REV.0 12.14-kopec) 2" xfId="4731"/>
    <cellStyle name=" _CC-05 취수관로 축조(단가)_본관기초굴착 예상도급_1 당진78-연돌-공사설계서(REV.0 12.14-kopec) 3" xfId="4732"/>
    <cellStyle name=" _CC-05 취수관로 축조(단가)_본관기초굴착 예상도급_1 당진78-연돌-공사설계서(REV.0 12.14-kopec) 4" xfId="18606"/>
    <cellStyle name=" _CC-05 취수관로 축조(단가)_본관기초굴착 예상도급_1 당진78-연돌-공사설계서(REV.0 12.14-kopec) 5" xfId="32746"/>
    <cellStyle name=" _CC-05 취수관로 축조(단가)_본관기초굴착 예상도급_1 당진78-연돌-공사설계서(REV.0 12.14-kopec) 6" xfId="32747"/>
    <cellStyle name=" _CC-05 취수관로 축조(단가)_본관기초굴착 예상도급_1 당진78-연돌-공사설계서(REV.0 12.14-kopec) 7" xfId="32748"/>
    <cellStyle name=" _CC-05 취수관로 축조(단가)_본관기초굴착 예상도급_1 당진78-연돌-공사설계서(REV.0 12.14-kopec) 8" xfId="32749"/>
    <cellStyle name=" _CC-05 취수관로 축조(단가)_본관기초굴착 예상도급_1 당진78-연돌-공사설계서(REV.0 12.14-kopec) 9" xfId="32750"/>
    <cellStyle name=" _CC-05 취수관로 축조(단가)_본관기초굴착 예상도급_1 당진78-연돌-공사설계서(REV.0 12.14-kopec)_0 태안78-연돌-공사설계서(2005082)" xfId="4733"/>
    <cellStyle name=" _CC-05 취수관로 축조(단가)_본관기초굴착 예상도급_1 당진78-연돌-공사설계서(REV.0 12.14-kopec)_0 태안78-연돌-공사설계서(2005082) 10" xfId="32751"/>
    <cellStyle name=" _CC-05 취수관로 축조(단가)_본관기초굴착 예상도급_1 당진78-연돌-공사설계서(REV.0 12.14-kopec)_0 태안78-연돌-공사설계서(2005082) 2" xfId="4734"/>
    <cellStyle name=" _CC-05 취수관로 축조(단가)_본관기초굴착 예상도급_1 당진78-연돌-공사설계서(REV.0 12.14-kopec)_0 태안78-연돌-공사설계서(2005082) 3" xfId="4735"/>
    <cellStyle name=" _CC-05 취수관로 축조(단가)_본관기초굴착 예상도급_1 당진78-연돌-공사설계서(REV.0 12.14-kopec)_0 태안78-연돌-공사설계서(2005082) 4" xfId="18607"/>
    <cellStyle name=" _CC-05 취수관로 축조(단가)_본관기초굴착 예상도급_1 당진78-연돌-공사설계서(REV.0 12.14-kopec)_0 태안78-연돌-공사설계서(2005082) 5" xfId="32752"/>
    <cellStyle name=" _CC-05 취수관로 축조(단가)_본관기초굴착 예상도급_1 당진78-연돌-공사설계서(REV.0 12.14-kopec)_0 태안78-연돌-공사설계서(2005082) 6" xfId="32753"/>
    <cellStyle name=" _CC-05 취수관로 축조(단가)_본관기초굴착 예상도급_1 당진78-연돌-공사설계서(REV.0 12.14-kopec)_0 태안78-연돌-공사설계서(2005082) 7" xfId="32754"/>
    <cellStyle name=" _CC-05 취수관로 축조(단가)_본관기초굴착 예상도급_1 당진78-연돌-공사설계서(REV.0 12.14-kopec)_0 태안78-연돌-공사설계서(2005082) 8" xfId="32755"/>
    <cellStyle name=" _CC-05 취수관로 축조(단가)_본관기초굴착 예상도급_1 당진78-연돌-공사설계서(REV.0 12.14-kopec)_0 태안78-연돌-공사설계서(2005082) 9" xfId="32756"/>
    <cellStyle name=" _CC-05 취수관로 축조(단가)_본관기초굴착 예상도급_1 당진78-연돌-공사설계서(REV.0 12.14-kopec)_1.0t 공사설계서(1021일)" xfId="4736"/>
    <cellStyle name=" _CC-05 취수관로 축조(단가)_본관기초굴착 예상도급_1 당진78-연돌-공사설계서(REV.0 12.14-kopec)_1.0t 공사설계서(1021일) 10" xfId="32757"/>
    <cellStyle name=" _CC-05 취수관로 축조(단가)_본관기초굴착 예상도급_1 당진78-연돌-공사설계서(REV.0 12.14-kopec)_1.0t 공사설계서(1021일) 2" xfId="4737"/>
    <cellStyle name=" _CC-05 취수관로 축조(단가)_본관기초굴착 예상도급_1 당진78-연돌-공사설계서(REV.0 12.14-kopec)_1.0t 공사설계서(1021일) 3" xfId="4738"/>
    <cellStyle name=" _CC-05 취수관로 축조(단가)_본관기초굴착 예상도급_1 당진78-연돌-공사설계서(REV.0 12.14-kopec)_1.0t 공사설계서(1021일) 4" xfId="18608"/>
    <cellStyle name=" _CC-05 취수관로 축조(단가)_본관기초굴착 예상도급_1 당진78-연돌-공사설계서(REV.0 12.14-kopec)_1.0t 공사설계서(1021일) 5" xfId="32758"/>
    <cellStyle name=" _CC-05 취수관로 축조(단가)_본관기초굴착 예상도급_1 당진78-연돌-공사설계서(REV.0 12.14-kopec)_1.0t 공사설계서(1021일) 6" xfId="32759"/>
    <cellStyle name=" _CC-05 취수관로 축조(단가)_본관기초굴착 예상도급_1 당진78-연돌-공사설계서(REV.0 12.14-kopec)_1.0t 공사설계서(1021일) 7" xfId="32760"/>
    <cellStyle name=" _CC-05 취수관로 축조(단가)_본관기초굴착 예상도급_1 당진78-연돌-공사설계서(REV.0 12.14-kopec)_1.0t 공사설계서(1021일) 8" xfId="32761"/>
    <cellStyle name=" _CC-05 취수관로 축조(단가)_본관기초굴착 예상도급_1 당진78-연돌-공사설계서(REV.0 12.14-kopec)_1.0t 공사설계서(1021일) 9" xfId="32762"/>
    <cellStyle name=" _CC-05 취수관로 축조(단가)_본관기초굴착 예상도급_1 당진78-연돌-공사설계서(REV.0 12.14-kopec)_태안78연돌공사설계서(2005099)C2" xfId="4739"/>
    <cellStyle name=" _CC-05 취수관로 축조(단가)_본관기초굴착 예상도급_1 당진78-연돌-공사설계서(REV.0 12.14-kopec)_태안78연돌공사설계서(2005099)C2 10" xfId="32763"/>
    <cellStyle name=" _CC-05 취수관로 축조(단가)_본관기초굴착 예상도급_1 당진78-연돌-공사설계서(REV.0 12.14-kopec)_태안78연돌공사설계서(2005099)C2 2" xfId="4740"/>
    <cellStyle name=" _CC-05 취수관로 축조(단가)_본관기초굴착 예상도급_1 당진78-연돌-공사설계서(REV.0 12.14-kopec)_태안78연돌공사설계서(2005099)C2 3" xfId="4741"/>
    <cellStyle name=" _CC-05 취수관로 축조(단가)_본관기초굴착 예상도급_1 당진78-연돌-공사설계서(REV.0 12.14-kopec)_태안78연돌공사설계서(2005099)C2 4" xfId="18609"/>
    <cellStyle name=" _CC-05 취수관로 축조(단가)_본관기초굴착 예상도급_1 당진78-연돌-공사설계서(REV.0 12.14-kopec)_태안78연돌공사설계서(2005099)C2 5" xfId="32764"/>
    <cellStyle name=" _CC-05 취수관로 축조(단가)_본관기초굴착 예상도급_1 당진78-연돌-공사설계서(REV.0 12.14-kopec)_태안78연돌공사설계서(2005099)C2 6" xfId="32765"/>
    <cellStyle name=" _CC-05 취수관로 축조(단가)_본관기초굴착 예상도급_1 당진78-연돌-공사설계서(REV.0 12.14-kopec)_태안78연돌공사설계서(2005099)C2 7" xfId="32766"/>
    <cellStyle name=" _CC-05 취수관로 축조(단가)_본관기초굴착 예상도급_1 당진78-연돌-공사설계서(REV.0 12.14-kopec)_태안78연돌공사설계서(2005099)C2 8" xfId="32767"/>
    <cellStyle name=" _CC-05 취수관로 축조(단가)_본관기초굴착 예상도급_1 당진78-연돌-공사설계서(REV.0 12.14-kopec)_태안78연돌공사설계서(2005099)C2 9" xfId="32768"/>
    <cellStyle name=" _CC-05 취수관로 축조(단가)_본관기초굴착 예상도급_1.0t 당진78-연돌-수량산출서(REV.0 12.27-kopec)" xfId="4742"/>
    <cellStyle name=" _CC-05 취수관로 축조(단가)_본관기초굴착 예상도급_1.0t 당진78-연돌-수량산출서(REV.0 12.27-kopec) 10" xfId="32769"/>
    <cellStyle name=" _CC-05 취수관로 축조(단가)_본관기초굴착 예상도급_1.0t 당진78-연돌-수량산출서(REV.0 12.27-kopec) 2" xfId="4743"/>
    <cellStyle name=" _CC-05 취수관로 축조(단가)_본관기초굴착 예상도급_1.0t 당진78-연돌-수량산출서(REV.0 12.27-kopec) 3" xfId="4744"/>
    <cellStyle name=" _CC-05 취수관로 축조(단가)_본관기초굴착 예상도급_1.0t 당진78-연돌-수량산출서(REV.0 12.27-kopec) 4" xfId="18610"/>
    <cellStyle name=" _CC-05 취수관로 축조(단가)_본관기초굴착 예상도급_1.0t 당진78-연돌-수량산출서(REV.0 12.27-kopec) 5" xfId="32770"/>
    <cellStyle name=" _CC-05 취수관로 축조(단가)_본관기초굴착 예상도급_1.0t 당진78-연돌-수량산출서(REV.0 12.27-kopec) 6" xfId="32771"/>
    <cellStyle name=" _CC-05 취수관로 축조(단가)_본관기초굴착 예상도급_1.0t 당진78-연돌-수량산출서(REV.0 12.27-kopec) 7" xfId="32772"/>
    <cellStyle name=" _CC-05 취수관로 축조(단가)_본관기초굴착 예상도급_1.0t 당진78-연돌-수량산출서(REV.0 12.27-kopec) 8" xfId="32773"/>
    <cellStyle name=" _CC-05 취수관로 축조(단가)_본관기초굴착 예상도급_1.0t 당진78-연돌-수량산출서(REV.0 12.27-kopec) 9" xfId="32774"/>
    <cellStyle name=" _CC-05 취수관로 축조(단가)_본관기초굴착 예상도급_1.0t 당진78-연돌-수량산출서(REV.0 12.27-kopec)_1.0t 공사설계서(1021일)" xfId="4745"/>
    <cellStyle name=" _CC-05 취수관로 축조(단가)_본관기초굴착 예상도급_1.0t 당진78-연돌-수량산출서(REV.0 12.27-kopec)_1.0t 공사설계서(1021일) 10" xfId="32775"/>
    <cellStyle name=" _CC-05 취수관로 축조(단가)_본관기초굴착 예상도급_1.0t 당진78-연돌-수량산출서(REV.0 12.27-kopec)_1.0t 공사설계서(1021일) 2" xfId="4746"/>
    <cellStyle name=" _CC-05 취수관로 축조(단가)_본관기초굴착 예상도급_1.0t 당진78-연돌-수량산출서(REV.0 12.27-kopec)_1.0t 공사설계서(1021일) 3" xfId="4747"/>
    <cellStyle name=" _CC-05 취수관로 축조(단가)_본관기초굴착 예상도급_1.0t 당진78-연돌-수량산출서(REV.0 12.27-kopec)_1.0t 공사설계서(1021일) 4" xfId="18611"/>
    <cellStyle name=" _CC-05 취수관로 축조(단가)_본관기초굴착 예상도급_1.0t 당진78-연돌-수량산출서(REV.0 12.27-kopec)_1.0t 공사설계서(1021일) 5" xfId="32776"/>
    <cellStyle name=" _CC-05 취수관로 축조(단가)_본관기초굴착 예상도급_1.0t 당진78-연돌-수량산출서(REV.0 12.27-kopec)_1.0t 공사설계서(1021일) 6" xfId="32777"/>
    <cellStyle name=" _CC-05 취수관로 축조(단가)_본관기초굴착 예상도급_1.0t 당진78-연돌-수량산출서(REV.0 12.27-kopec)_1.0t 공사설계서(1021일) 7" xfId="32778"/>
    <cellStyle name=" _CC-05 취수관로 축조(단가)_본관기초굴착 예상도급_1.0t 당진78-연돌-수량산출서(REV.0 12.27-kopec)_1.0t 공사설계서(1021일) 8" xfId="32779"/>
    <cellStyle name=" _CC-05 취수관로 축조(단가)_본관기초굴착 예상도급_1.0t 당진78-연돌-수량산출서(REV.0 12.27-kopec)_1.0t 공사설계서(1021일) 9" xfId="32780"/>
    <cellStyle name=" _CC-05 취수관로 축조(단가)_본관기초굴착 예상도급_2.관리동" xfId="32781"/>
    <cellStyle name=" _CC-05 취수관로 축조(단가)_본관기초굴착 예상도급_당진78-연돌-개략공사비" xfId="4748"/>
    <cellStyle name=" _CC-05 취수관로 축조(단가)_본관기초굴착 예상도급_당진78-연돌-개략공사비 10" xfId="32782"/>
    <cellStyle name=" _CC-05 취수관로 축조(단가)_본관기초굴착 예상도급_당진78-연돌-개략공사비 2" xfId="4749"/>
    <cellStyle name=" _CC-05 취수관로 축조(단가)_본관기초굴착 예상도급_당진78-연돌-개략공사비 3" xfId="4750"/>
    <cellStyle name=" _CC-05 취수관로 축조(단가)_본관기초굴착 예상도급_당진78-연돌-개략공사비 4" xfId="18612"/>
    <cellStyle name=" _CC-05 취수관로 축조(단가)_본관기초굴착 예상도급_당진78-연돌-개략공사비 5" xfId="32783"/>
    <cellStyle name=" _CC-05 취수관로 축조(단가)_본관기초굴착 예상도급_당진78-연돌-개략공사비 6" xfId="32784"/>
    <cellStyle name=" _CC-05 취수관로 축조(단가)_본관기초굴착 예상도급_당진78-연돌-개략공사비 7" xfId="32785"/>
    <cellStyle name=" _CC-05 취수관로 축조(단가)_본관기초굴착 예상도급_당진78-연돌-개략공사비 8" xfId="32786"/>
    <cellStyle name=" _CC-05 취수관로 축조(단가)_본관기초굴착 예상도급_당진78-연돌-개략공사비 9" xfId="32787"/>
    <cellStyle name=" _CC-05 취수관로 축조(단가)_본관기초굴착 예상도급_당진78-연돌-개략공사비_0 태안78-연돌-공사설계서(2005082)" xfId="4751"/>
    <cellStyle name=" _CC-05 취수관로 축조(단가)_본관기초굴착 예상도급_당진78-연돌-개략공사비_0 태안78-연돌-공사설계서(2005082) 10" xfId="32788"/>
    <cellStyle name=" _CC-05 취수관로 축조(단가)_본관기초굴착 예상도급_당진78-연돌-개략공사비_0 태안78-연돌-공사설계서(2005082) 2" xfId="4752"/>
    <cellStyle name=" _CC-05 취수관로 축조(단가)_본관기초굴착 예상도급_당진78-연돌-개략공사비_0 태안78-연돌-공사설계서(2005082) 3" xfId="4753"/>
    <cellStyle name=" _CC-05 취수관로 축조(단가)_본관기초굴착 예상도급_당진78-연돌-개략공사비_0 태안78-연돌-공사설계서(2005082) 4" xfId="18613"/>
    <cellStyle name=" _CC-05 취수관로 축조(단가)_본관기초굴착 예상도급_당진78-연돌-개략공사비_0 태안78-연돌-공사설계서(2005082) 5" xfId="32789"/>
    <cellStyle name=" _CC-05 취수관로 축조(단가)_본관기초굴착 예상도급_당진78-연돌-개략공사비_0 태안78-연돌-공사설계서(2005082) 6" xfId="32790"/>
    <cellStyle name=" _CC-05 취수관로 축조(단가)_본관기초굴착 예상도급_당진78-연돌-개략공사비_0 태안78-연돌-공사설계서(2005082) 7" xfId="32791"/>
    <cellStyle name=" _CC-05 취수관로 축조(단가)_본관기초굴착 예상도급_당진78-연돌-개략공사비_0 태안78-연돌-공사설계서(2005082) 8" xfId="32792"/>
    <cellStyle name=" _CC-05 취수관로 축조(단가)_본관기초굴착 예상도급_당진78-연돌-개략공사비_0 태안78-연돌-공사설계서(2005082) 9" xfId="32793"/>
    <cellStyle name=" _CC-05 취수관로 축조(단가)_본관기초굴착 예상도급_당진78-연돌-개략공사비_1.0t 공사설계서(1021일)" xfId="4754"/>
    <cellStyle name=" _CC-05 취수관로 축조(단가)_본관기초굴착 예상도급_당진78-연돌-개략공사비_1.0t 공사설계서(1021일) 10" xfId="32794"/>
    <cellStyle name=" _CC-05 취수관로 축조(단가)_본관기초굴착 예상도급_당진78-연돌-개략공사비_1.0t 공사설계서(1021일) 2" xfId="4755"/>
    <cellStyle name=" _CC-05 취수관로 축조(단가)_본관기초굴착 예상도급_당진78-연돌-개략공사비_1.0t 공사설계서(1021일) 3" xfId="4756"/>
    <cellStyle name=" _CC-05 취수관로 축조(단가)_본관기초굴착 예상도급_당진78-연돌-개략공사비_1.0t 공사설계서(1021일) 4" xfId="18614"/>
    <cellStyle name=" _CC-05 취수관로 축조(단가)_본관기초굴착 예상도급_당진78-연돌-개략공사비_1.0t 공사설계서(1021일) 5" xfId="32795"/>
    <cellStyle name=" _CC-05 취수관로 축조(단가)_본관기초굴착 예상도급_당진78-연돌-개략공사비_1.0t 공사설계서(1021일) 6" xfId="32796"/>
    <cellStyle name=" _CC-05 취수관로 축조(단가)_본관기초굴착 예상도급_당진78-연돌-개략공사비_1.0t 공사설계서(1021일) 7" xfId="32797"/>
    <cellStyle name=" _CC-05 취수관로 축조(단가)_본관기초굴착 예상도급_당진78-연돌-개략공사비_1.0t 공사설계서(1021일) 8" xfId="32798"/>
    <cellStyle name=" _CC-05 취수관로 축조(단가)_본관기초굴착 예상도급_당진78-연돌-개략공사비_1.0t 공사설계서(1021일) 9" xfId="32799"/>
    <cellStyle name=" _CC-05 취수관로 축조(단가)_본관기초굴착 예상도급_당진78-연돌-개략공사비_태안78연돌공사설계서(2005099)C2" xfId="4757"/>
    <cellStyle name=" _CC-05 취수관로 축조(단가)_본관기초굴착 예상도급_당진78-연돌-개략공사비_태안78연돌공사설계서(2005099)C2 10" xfId="32800"/>
    <cellStyle name=" _CC-05 취수관로 축조(단가)_본관기초굴착 예상도급_당진78-연돌-개략공사비_태안78연돌공사설계서(2005099)C2 2" xfId="4758"/>
    <cellStyle name=" _CC-05 취수관로 축조(단가)_본관기초굴착 예상도급_당진78-연돌-개략공사비_태안78연돌공사설계서(2005099)C2 3" xfId="4759"/>
    <cellStyle name=" _CC-05 취수관로 축조(단가)_본관기초굴착 예상도급_당진78-연돌-개략공사비_태안78연돌공사설계서(2005099)C2 4" xfId="18615"/>
    <cellStyle name=" _CC-05 취수관로 축조(단가)_본관기초굴착 예상도급_당진78-연돌-개략공사비_태안78연돌공사설계서(2005099)C2 5" xfId="32801"/>
    <cellStyle name=" _CC-05 취수관로 축조(단가)_본관기초굴착 예상도급_당진78-연돌-개략공사비_태안78연돌공사설계서(2005099)C2 6" xfId="32802"/>
    <cellStyle name=" _CC-05 취수관로 축조(단가)_본관기초굴착 예상도급_당진78-연돌-개략공사비_태안78연돌공사설계서(2005099)C2 7" xfId="32803"/>
    <cellStyle name=" _CC-05 취수관로 축조(단가)_본관기초굴착 예상도급_당진78-연돌-개략공사비_태안78연돌공사설계서(2005099)C2 8" xfId="32804"/>
    <cellStyle name=" _CC-05 취수관로 축조(단가)_본관기초굴착 예상도급_당진78-연돌-개략공사비_태안78연돌공사설계서(2005099)C2 9" xfId="32805"/>
    <cellStyle name=" _CC-05 취수관로 축조(단가)_본관기초굴착 예상도급_연돌 현장타설말뚝(RCD)설계서" xfId="4760"/>
    <cellStyle name=" _CC-05 취수관로 축조(단가)_본관기초굴착 예상도급_연돌 현장타설말뚝(RCD)설계서 10" xfId="32806"/>
    <cellStyle name=" _CC-05 취수관로 축조(단가)_본관기초굴착 예상도급_연돌 현장타설말뚝(RCD)설계서 2" xfId="4761"/>
    <cellStyle name=" _CC-05 취수관로 축조(단가)_본관기초굴착 예상도급_연돌 현장타설말뚝(RCD)설계서 3" xfId="4762"/>
    <cellStyle name=" _CC-05 취수관로 축조(단가)_본관기초굴착 예상도급_연돌 현장타설말뚝(RCD)설계서 4" xfId="18616"/>
    <cellStyle name=" _CC-05 취수관로 축조(단가)_본관기초굴착 예상도급_연돌 현장타설말뚝(RCD)설계서 5" xfId="32807"/>
    <cellStyle name=" _CC-05 취수관로 축조(단가)_본관기초굴착 예상도급_연돌 현장타설말뚝(RCD)설계서 6" xfId="32808"/>
    <cellStyle name=" _CC-05 취수관로 축조(단가)_본관기초굴착 예상도급_연돌 현장타설말뚝(RCD)설계서 7" xfId="32809"/>
    <cellStyle name=" _CC-05 취수관로 축조(단가)_본관기초굴착 예상도급_연돌 현장타설말뚝(RCD)설계서 8" xfId="32810"/>
    <cellStyle name=" _CC-05 취수관로 축조(단가)_본관기초굴착 예상도급_연돌 현장타설말뚝(RCD)설계서 9" xfId="32811"/>
    <cellStyle name=" _CC-05 취수관로 축조(단가)_본관기초굴착 예상도급_연돌 현장타설말뚝(RCD)설계서_0 태안78-연돌-공사설계서(2005082)" xfId="4763"/>
    <cellStyle name=" _CC-05 취수관로 축조(단가)_본관기초굴착 예상도급_연돌 현장타설말뚝(RCD)설계서_0 태안78-연돌-공사설계서(2005082) 10" xfId="32812"/>
    <cellStyle name=" _CC-05 취수관로 축조(단가)_본관기초굴착 예상도급_연돌 현장타설말뚝(RCD)설계서_0 태안78-연돌-공사설계서(2005082) 2" xfId="4764"/>
    <cellStyle name=" _CC-05 취수관로 축조(단가)_본관기초굴착 예상도급_연돌 현장타설말뚝(RCD)설계서_0 태안78-연돌-공사설계서(2005082) 3" xfId="4765"/>
    <cellStyle name=" _CC-05 취수관로 축조(단가)_본관기초굴착 예상도급_연돌 현장타설말뚝(RCD)설계서_0 태안78-연돌-공사설계서(2005082) 4" xfId="18617"/>
    <cellStyle name=" _CC-05 취수관로 축조(단가)_본관기초굴착 예상도급_연돌 현장타설말뚝(RCD)설계서_0 태안78-연돌-공사설계서(2005082) 5" xfId="32813"/>
    <cellStyle name=" _CC-05 취수관로 축조(단가)_본관기초굴착 예상도급_연돌 현장타설말뚝(RCD)설계서_0 태안78-연돌-공사설계서(2005082) 6" xfId="32814"/>
    <cellStyle name=" _CC-05 취수관로 축조(단가)_본관기초굴착 예상도급_연돌 현장타설말뚝(RCD)설계서_0 태안78-연돌-공사설계서(2005082) 7" xfId="32815"/>
    <cellStyle name=" _CC-05 취수관로 축조(단가)_본관기초굴착 예상도급_연돌 현장타설말뚝(RCD)설계서_0 태안78-연돌-공사설계서(2005082) 8" xfId="32816"/>
    <cellStyle name=" _CC-05 취수관로 축조(단가)_본관기초굴착 예상도급_연돌 현장타설말뚝(RCD)설계서_0 태안78-연돌-공사설계서(2005082) 9" xfId="32817"/>
    <cellStyle name=" _CC-05 취수관로 축조(단가)_본관기초굴착 예상도급_연돌 현장타설말뚝(RCD)설계서_1.0t 공사설계서(1021일)" xfId="4766"/>
    <cellStyle name=" _CC-05 취수관로 축조(단가)_본관기초굴착 예상도급_연돌 현장타설말뚝(RCD)설계서_1.0t 공사설계서(1021일) 10" xfId="32818"/>
    <cellStyle name=" _CC-05 취수관로 축조(단가)_본관기초굴착 예상도급_연돌 현장타설말뚝(RCD)설계서_1.0t 공사설계서(1021일) 2" xfId="4767"/>
    <cellStyle name=" _CC-05 취수관로 축조(단가)_본관기초굴착 예상도급_연돌 현장타설말뚝(RCD)설계서_1.0t 공사설계서(1021일) 3" xfId="4768"/>
    <cellStyle name=" _CC-05 취수관로 축조(단가)_본관기초굴착 예상도급_연돌 현장타설말뚝(RCD)설계서_1.0t 공사설계서(1021일) 4" xfId="18618"/>
    <cellStyle name=" _CC-05 취수관로 축조(단가)_본관기초굴착 예상도급_연돌 현장타설말뚝(RCD)설계서_1.0t 공사설계서(1021일) 5" xfId="32819"/>
    <cellStyle name=" _CC-05 취수관로 축조(단가)_본관기초굴착 예상도급_연돌 현장타설말뚝(RCD)설계서_1.0t 공사설계서(1021일) 6" xfId="32820"/>
    <cellStyle name=" _CC-05 취수관로 축조(단가)_본관기초굴착 예상도급_연돌 현장타설말뚝(RCD)설계서_1.0t 공사설계서(1021일) 7" xfId="32821"/>
    <cellStyle name=" _CC-05 취수관로 축조(단가)_본관기초굴착 예상도급_연돌 현장타설말뚝(RCD)설계서_1.0t 공사설계서(1021일) 8" xfId="32822"/>
    <cellStyle name=" _CC-05 취수관로 축조(단가)_본관기초굴착 예상도급_연돌 현장타설말뚝(RCD)설계서_1.0t 공사설계서(1021일) 9" xfId="32823"/>
    <cellStyle name=" _CC-05 취수관로 축조(단가)_본관기초굴착 예상도급_연돌 현장타설말뚝(RCD)설계서_태안78연돌공사설계서(2005099)C2" xfId="4769"/>
    <cellStyle name=" _CC-05 취수관로 축조(단가)_본관기초굴착 예상도급_연돌 현장타설말뚝(RCD)설계서_태안78연돌공사설계서(2005099)C2 10" xfId="32824"/>
    <cellStyle name=" _CC-05 취수관로 축조(단가)_본관기초굴착 예상도급_연돌 현장타설말뚝(RCD)설계서_태안78연돌공사설계서(2005099)C2 2" xfId="4770"/>
    <cellStyle name=" _CC-05 취수관로 축조(단가)_본관기초굴착 예상도급_연돌 현장타설말뚝(RCD)설계서_태안78연돌공사설계서(2005099)C2 3" xfId="4771"/>
    <cellStyle name=" _CC-05 취수관로 축조(단가)_본관기초굴착 예상도급_연돌 현장타설말뚝(RCD)설계서_태안78연돌공사설계서(2005099)C2 4" xfId="18619"/>
    <cellStyle name=" _CC-05 취수관로 축조(단가)_본관기초굴착 예상도급_연돌 현장타설말뚝(RCD)설계서_태안78연돌공사설계서(2005099)C2 5" xfId="32825"/>
    <cellStyle name=" _CC-05 취수관로 축조(단가)_본관기초굴착 예상도급_연돌 현장타설말뚝(RCD)설계서_태안78연돌공사설계서(2005099)C2 6" xfId="32826"/>
    <cellStyle name=" _CC-05 취수관로 축조(단가)_본관기초굴착 예상도급_연돌 현장타설말뚝(RCD)설계서_태안78연돌공사설계서(2005099)C2 7" xfId="32827"/>
    <cellStyle name=" _CC-05 취수관로 축조(단가)_본관기초굴착 예상도급_연돌 현장타설말뚝(RCD)설계서_태안78연돌공사설계서(2005099)C2 8" xfId="32828"/>
    <cellStyle name=" _CC-05 취수관로 축조(단가)_본관기초굴착 예상도급_연돌 현장타설말뚝(RCD)설계서_태안78연돌공사설계서(2005099)C2 9" xfId="32829"/>
    <cellStyle name=" _CC-05 취수관로 축조(단가)_본관기초굴착(REV1)" xfId="4773"/>
    <cellStyle name=" _CC-05 취수관로 축조(단가)_본관기초굴착(남경)" xfId="4772"/>
    <cellStyle name=" _CC-05 취수관로 축조(단가)_사무실포장가실행" xfId="4774"/>
    <cellStyle name=" _CC-05 취수관로 축조(단가)_사무실포장가실행 10" xfId="32830"/>
    <cellStyle name=" _CC-05 취수관로 축조(단가)_사무실포장가실행 2" xfId="4775"/>
    <cellStyle name=" _CC-05 취수관로 축조(단가)_사무실포장가실행 3" xfId="4776"/>
    <cellStyle name=" _CC-05 취수관로 축조(단가)_사무실포장가실행 4" xfId="18620"/>
    <cellStyle name=" _CC-05 취수관로 축조(단가)_사무실포장가실행 5" xfId="32831"/>
    <cellStyle name=" _CC-05 취수관로 축조(단가)_사무실포장가실행 6" xfId="32832"/>
    <cellStyle name=" _CC-05 취수관로 축조(단가)_사무실포장가실행 7" xfId="32833"/>
    <cellStyle name=" _CC-05 취수관로 축조(단가)_사무실포장가실행 8" xfId="32834"/>
    <cellStyle name=" _CC-05 취수관로 축조(단가)_사무실포장가실행 9" xfId="32835"/>
    <cellStyle name=" _CC-05 취수관로 축조(단가)_설계변경조서(최종)(삼성)" xfId="4777"/>
    <cellStyle name=" _CC-05 취수관로 축조(단가)_소나무가이식 하도급대상금액대비" xfId="4778"/>
    <cellStyle name=" _CC-05 취수관로 축조(단가)_연돌 현장타설말뚝(RCD)설계서" xfId="4779"/>
    <cellStyle name=" _CC-05 취수관로 축조(단가)_연돌 현장타설말뚝(RCD)설계서 10" xfId="32836"/>
    <cellStyle name=" _CC-05 취수관로 축조(단가)_연돌 현장타설말뚝(RCD)설계서 2" xfId="4780"/>
    <cellStyle name=" _CC-05 취수관로 축조(단가)_연돌 현장타설말뚝(RCD)설계서 3" xfId="4781"/>
    <cellStyle name=" _CC-05 취수관로 축조(단가)_연돌 현장타설말뚝(RCD)설계서 4" xfId="18621"/>
    <cellStyle name=" _CC-05 취수관로 축조(단가)_연돌 현장타설말뚝(RCD)설계서 5" xfId="32837"/>
    <cellStyle name=" _CC-05 취수관로 축조(단가)_연돌 현장타설말뚝(RCD)설계서 6" xfId="32838"/>
    <cellStyle name=" _CC-05 취수관로 축조(단가)_연돌 현장타설말뚝(RCD)설계서 7" xfId="32839"/>
    <cellStyle name=" _CC-05 취수관로 축조(단가)_연돌 현장타설말뚝(RCD)설계서 8" xfId="32840"/>
    <cellStyle name=" _CC-05 취수관로 축조(단가)_연돌 현장타설말뚝(RCD)설계서 9" xfId="32841"/>
    <cellStyle name=" _CC-05 취수관로 축조(단가)_연돌 현장타설말뚝(RCD)설계서_0 태안78-연돌-공사설계서(2005082)" xfId="4782"/>
    <cellStyle name=" _CC-05 취수관로 축조(단가)_연돌 현장타설말뚝(RCD)설계서_0 태안78-연돌-공사설계서(2005082) 10" xfId="32842"/>
    <cellStyle name=" _CC-05 취수관로 축조(단가)_연돌 현장타설말뚝(RCD)설계서_0 태안78-연돌-공사설계서(2005082) 2" xfId="4783"/>
    <cellStyle name=" _CC-05 취수관로 축조(단가)_연돌 현장타설말뚝(RCD)설계서_0 태안78-연돌-공사설계서(2005082) 3" xfId="4784"/>
    <cellStyle name=" _CC-05 취수관로 축조(단가)_연돌 현장타설말뚝(RCD)설계서_0 태안78-연돌-공사설계서(2005082) 4" xfId="18622"/>
    <cellStyle name=" _CC-05 취수관로 축조(단가)_연돌 현장타설말뚝(RCD)설계서_0 태안78-연돌-공사설계서(2005082) 5" xfId="32843"/>
    <cellStyle name=" _CC-05 취수관로 축조(단가)_연돌 현장타설말뚝(RCD)설계서_0 태안78-연돌-공사설계서(2005082) 6" xfId="32844"/>
    <cellStyle name=" _CC-05 취수관로 축조(단가)_연돌 현장타설말뚝(RCD)설계서_0 태안78-연돌-공사설계서(2005082) 7" xfId="32845"/>
    <cellStyle name=" _CC-05 취수관로 축조(단가)_연돌 현장타설말뚝(RCD)설계서_0 태안78-연돌-공사설계서(2005082) 8" xfId="32846"/>
    <cellStyle name=" _CC-05 취수관로 축조(단가)_연돌 현장타설말뚝(RCD)설계서_0 태안78-연돌-공사설계서(2005082) 9" xfId="32847"/>
    <cellStyle name=" _CC-05 취수관로 축조(단가)_연돌 현장타설말뚝(RCD)설계서_1.0t 공사설계서(1021일)" xfId="4785"/>
    <cellStyle name=" _CC-05 취수관로 축조(단가)_연돌 현장타설말뚝(RCD)설계서_1.0t 공사설계서(1021일) 10" xfId="32848"/>
    <cellStyle name=" _CC-05 취수관로 축조(단가)_연돌 현장타설말뚝(RCD)설계서_1.0t 공사설계서(1021일) 2" xfId="4786"/>
    <cellStyle name=" _CC-05 취수관로 축조(단가)_연돌 현장타설말뚝(RCD)설계서_1.0t 공사설계서(1021일) 3" xfId="4787"/>
    <cellStyle name=" _CC-05 취수관로 축조(단가)_연돌 현장타설말뚝(RCD)설계서_1.0t 공사설계서(1021일) 4" xfId="18623"/>
    <cellStyle name=" _CC-05 취수관로 축조(단가)_연돌 현장타설말뚝(RCD)설계서_1.0t 공사설계서(1021일) 5" xfId="32849"/>
    <cellStyle name=" _CC-05 취수관로 축조(단가)_연돌 현장타설말뚝(RCD)설계서_1.0t 공사설계서(1021일) 6" xfId="32850"/>
    <cellStyle name=" _CC-05 취수관로 축조(단가)_연돌 현장타설말뚝(RCD)설계서_1.0t 공사설계서(1021일) 7" xfId="32851"/>
    <cellStyle name=" _CC-05 취수관로 축조(단가)_연돌 현장타설말뚝(RCD)설계서_1.0t 공사설계서(1021일) 8" xfId="32852"/>
    <cellStyle name=" _CC-05 취수관로 축조(단가)_연돌 현장타설말뚝(RCD)설계서_1.0t 공사설계서(1021일) 9" xfId="32853"/>
    <cellStyle name=" _CC-05 취수관로 축조(단가)_연돌 현장타설말뚝(RCD)설계서_태안78연돌공사설계서(2005099)C2" xfId="4788"/>
    <cellStyle name=" _CC-05 취수관로 축조(단가)_연돌 현장타설말뚝(RCD)설계서_태안78연돌공사설계서(2005099)C2 10" xfId="32854"/>
    <cellStyle name=" _CC-05 취수관로 축조(단가)_연돌 현장타설말뚝(RCD)설계서_태안78연돌공사설계서(2005099)C2 2" xfId="4789"/>
    <cellStyle name=" _CC-05 취수관로 축조(단가)_연돌 현장타설말뚝(RCD)설계서_태안78연돌공사설계서(2005099)C2 3" xfId="4790"/>
    <cellStyle name=" _CC-05 취수관로 축조(단가)_연돌 현장타설말뚝(RCD)설계서_태안78연돌공사설계서(2005099)C2 4" xfId="18624"/>
    <cellStyle name=" _CC-05 취수관로 축조(단가)_연돌 현장타설말뚝(RCD)설계서_태안78연돌공사설계서(2005099)C2 5" xfId="32855"/>
    <cellStyle name=" _CC-05 취수관로 축조(단가)_연돌 현장타설말뚝(RCD)설계서_태안78연돌공사설계서(2005099)C2 6" xfId="32856"/>
    <cellStyle name=" _CC-05 취수관로 축조(단가)_연돌 현장타설말뚝(RCD)설계서_태안78연돌공사설계서(2005099)C2 7" xfId="32857"/>
    <cellStyle name=" _CC-05 취수관로 축조(단가)_연돌 현장타설말뚝(RCD)설계서_태안78연돌공사설계서(2005099)C2 8" xfId="32858"/>
    <cellStyle name=" _CC-05 취수관로 축조(단가)_연돌 현장타설말뚝(RCD)설계서_태안78연돌공사설계서(2005099)C2 9" xfId="32859"/>
    <cellStyle name=" _CC-05 취수관로 축조(단가)_토웅0412월기성" xfId="4791"/>
    <cellStyle name=" _CC-05 취수관로 축조(단가)_한태견적의뢰" xfId="4792"/>
    <cellStyle name=" _CC-05 취수관로 축조(단가)_한태견적의뢰 10" xfId="32860"/>
    <cellStyle name=" _CC-05 취수관로 축조(단가)_한태견적의뢰 2" xfId="4793"/>
    <cellStyle name=" _CC-05 취수관로 축조(단가)_한태견적의뢰 3" xfId="4794"/>
    <cellStyle name=" _CC-05 취수관로 축조(단가)_한태견적의뢰 4" xfId="18625"/>
    <cellStyle name=" _CC-05 취수관로 축조(단가)_한태견적의뢰 5" xfId="32861"/>
    <cellStyle name=" _CC-05 취수관로 축조(단가)_한태견적의뢰 6" xfId="32862"/>
    <cellStyle name=" _CC-05 취수관로 축조(단가)_한태견적의뢰 7" xfId="32863"/>
    <cellStyle name=" _CC-05 취수관로 축조(단가)_한태견적의뢰 8" xfId="32864"/>
    <cellStyle name=" _CC-05 취수관로 축조(단가)_한태견적의뢰 9" xfId="32865"/>
    <cellStyle name=" _CC-06설계서(0418) 검토완" xfId="4840"/>
    <cellStyle name=" _CC-07 옥외기기 및 전기집진기기초(단가)" xfId="4841"/>
    <cellStyle name=" _CC-07 옥외기기 및 전기집진기기초(단가) 10" xfId="32957"/>
    <cellStyle name=" _CC-07 옥외기기 및 전기집진기기초(단가) 2" xfId="4842"/>
    <cellStyle name=" _CC-07 옥외기기 및 전기집진기기초(단가) 3" xfId="4843"/>
    <cellStyle name=" _CC-07 옥외기기 및 전기집진기기초(단가) 4" xfId="18641"/>
    <cellStyle name=" _CC-07 옥외기기 및 전기집진기기초(단가) 5" xfId="32958"/>
    <cellStyle name=" _CC-07 옥외기기 및 전기집진기기초(단가) 6" xfId="32959"/>
    <cellStyle name=" _CC-07 옥외기기 및 전기집진기기초(단가) 7" xfId="32960"/>
    <cellStyle name=" _CC-07 옥외기기 및 전기집진기기초(단가) 8" xfId="32961"/>
    <cellStyle name=" _CC-07 옥외기기 및 전기집진기기초(단가) 9" xfId="32962"/>
    <cellStyle name=" _CC-07 옥외기기 및 전기집진기기초(단가)_1 당진78-연돌-공사설계서(REV.0 12.14-kopec)" xfId="4844"/>
    <cellStyle name=" _CC-07 옥외기기 및 전기집진기기초(단가)_1 당진78-연돌-공사설계서(REV.0 12.14-kopec) 10" xfId="32963"/>
    <cellStyle name=" _CC-07 옥외기기 및 전기집진기기초(단가)_1 당진78-연돌-공사설계서(REV.0 12.14-kopec) 2" xfId="4845"/>
    <cellStyle name=" _CC-07 옥외기기 및 전기집진기기초(단가)_1 당진78-연돌-공사설계서(REV.0 12.14-kopec) 3" xfId="4846"/>
    <cellStyle name=" _CC-07 옥외기기 및 전기집진기기초(단가)_1 당진78-연돌-공사설계서(REV.0 12.14-kopec) 4" xfId="18642"/>
    <cellStyle name=" _CC-07 옥외기기 및 전기집진기기초(단가)_1 당진78-연돌-공사설계서(REV.0 12.14-kopec) 5" xfId="32964"/>
    <cellStyle name=" _CC-07 옥외기기 및 전기집진기기초(단가)_1 당진78-연돌-공사설계서(REV.0 12.14-kopec) 6" xfId="32965"/>
    <cellStyle name=" _CC-07 옥외기기 및 전기집진기기초(단가)_1 당진78-연돌-공사설계서(REV.0 12.14-kopec) 7" xfId="32966"/>
    <cellStyle name=" _CC-07 옥외기기 및 전기집진기기초(단가)_1 당진78-연돌-공사설계서(REV.0 12.14-kopec) 8" xfId="32967"/>
    <cellStyle name=" _CC-07 옥외기기 및 전기집진기기초(단가)_1 당진78-연돌-공사설계서(REV.0 12.14-kopec) 9" xfId="32968"/>
    <cellStyle name=" _CC-07 옥외기기 및 전기집진기기초(단가)_1 당진78-연돌-공사설계서(REV.0 12.14-kopec)_0 태안78-연돌-공사설계서(2005082)" xfId="4847"/>
    <cellStyle name=" _CC-07 옥외기기 및 전기집진기기초(단가)_1 당진78-연돌-공사설계서(REV.0 12.14-kopec)_0 태안78-연돌-공사설계서(2005082) 10" xfId="32969"/>
    <cellStyle name=" _CC-07 옥외기기 및 전기집진기기초(단가)_1 당진78-연돌-공사설계서(REV.0 12.14-kopec)_0 태안78-연돌-공사설계서(2005082) 2" xfId="4848"/>
    <cellStyle name=" _CC-07 옥외기기 및 전기집진기기초(단가)_1 당진78-연돌-공사설계서(REV.0 12.14-kopec)_0 태안78-연돌-공사설계서(2005082) 3" xfId="4849"/>
    <cellStyle name=" _CC-07 옥외기기 및 전기집진기기초(단가)_1 당진78-연돌-공사설계서(REV.0 12.14-kopec)_0 태안78-연돌-공사설계서(2005082) 4" xfId="18643"/>
    <cellStyle name=" _CC-07 옥외기기 및 전기집진기기초(단가)_1 당진78-연돌-공사설계서(REV.0 12.14-kopec)_0 태안78-연돌-공사설계서(2005082) 5" xfId="32970"/>
    <cellStyle name=" _CC-07 옥외기기 및 전기집진기기초(단가)_1 당진78-연돌-공사설계서(REV.0 12.14-kopec)_0 태안78-연돌-공사설계서(2005082) 6" xfId="32971"/>
    <cellStyle name=" _CC-07 옥외기기 및 전기집진기기초(단가)_1 당진78-연돌-공사설계서(REV.0 12.14-kopec)_0 태안78-연돌-공사설계서(2005082) 7" xfId="32972"/>
    <cellStyle name=" _CC-07 옥외기기 및 전기집진기기초(단가)_1 당진78-연돌-공사설계서(REV.0 12.14-kopec)_0 태안78-연돌-공사설계서(2005082) 8" xfId="32973"/>
    <cellStyle name=" _CC-07 옥외기기 및 전기집진기기초(단가)_1 당진78-연돌-공사설계서(REV.0 12.14-kopec)_0 태안78-연돌-공사설계서(2005082) 9" xfId="32974"/>
    <cellStyle name=" _CC-07 옥외기기 및 전기집진기기초(단가)_1 당진78-연돌-공사설계서(REV.0 12.14-kopec)_1.0t 공사설계서(1021일)" xfId="4850"/>
    <cellStyle name=" _CC-07 옥외기기 및 전기집진기기초(단가)_1 당진78-연돌-공사설계서(REV.0 12.14-kopec)_1.0t 공사설계서(1021일) 10" xfId="32975"/>
    <cellStyle name=" _CC-07 옥외기기 및 전기집진기기초(단가)_1 당진78-연돌-공사설계서(REV.0 12.14-kopec)_1.0t 공사설계서(1021일) 2" xfId="4851"/>
    <cellStyle name=" _CC-07 옥외기기 및 전기집진기기초(단가)_1 당진78-연돌-공사설계서(REV.0 12.14-kopec)_1.0t 공사설계서(1021일) 3" xfId="4852"/>
    <cellStyle name=" _CC-07 옥외기기 및 전기집진기기초(단가)_1 당진78-연돌-공사설계서(REV.0 12.14-kopec)_1.0t 공사설계서(1021일) 4" xfId="18644"/>
    <cellStyle name=" _CC-07 옥외기기 및 전기집진기기초(단가)_1 당진78-연돌-공사설계서(REV.0 12.14-kopec)_1.0t 공사설계서(1021일) 5" xfId="32976"/>
    <cellStyle name=" _CC-07 옥외기기 및 전기집진기기초(단가)_1 당진78-연돌-공사설계서(REV.0 12.14-kopec)_1.0t 공사설계서(1021일) 6" xfId="32977"/>
    <cellStyle name=" _CC-07 옥외기기 및 전기집진기기초(단가)_1 당진78-연돌-공사설계서(REV.0 12.14-kopec)_1.0t 공사설계서(1021일) 7" xfId="32978"/>
    <cellStyle name=" _CC-07 옥외기기 및 전기집진기기초(단가)_1 당진78-연돌-공사설계서(REV.0 12.14-kopec)_1.0t 공사설계서(1021일) 8" xfId="32979"/>
    <cellStyle name=" _CC-07 옥외기기 및 전기집진기기초(단가)_1 당진78-연돌-공사설계서(REV.0 12.14-kopec)_1.0t 공사설계서(1021일) 9" xfId="32980"/>
    <cellStyle name=" _CC-07 옥외기기 및 전기집진기기초(단가)_1 당진78-연돌-공사설계서(REV.0 12.14-kopec)_태안78연돌공사설계서(2005099)C2" xfId="4853"/>
    <cellStyle name=" _CC-07 옥외기기 및 전기집진기기초(단가)_1 당진78-연돌-공사설계서(REV.0 12.14-kopec)_태안78연돌공사설계서(2005099)C2 10" xfId="32981"/>
    <cellStyle name=" _CC-07 옥외기기 및 전기집진기기초(단가)_1 당진78-연돌-공사설계서(REV.0 12.14-kopec)_태안78연돌공사설계서(2005099)C2 2" xfId="4854"/>
    <cellStyle name=" _CC-07 옥외기기 및 전기집진기기초(단가)_1 당진78-연돌-공사설계서(REV.0 12.14-kopec)_태안78연돌공사설계서(2005099)C2 3" xfId="4855"/>
    <cellStyle name=" _CC-07 옥외기기 및 전기집진기기초(단가)_1 당진78-연돌-공사설계서(REV.0 12.14-kopec)_태안78연돌공사설계서(2005099)C2 4" xfId="18645"/>
    <cellStyle name=" _CC-07 옥외기기 및 전기집진기기초(단가)_1 당진78-연돌-공사설계서(REV.0 12.14-kopec)_태안78연돌공사설계서(2005099)C2 5" xfId="32982"/>
    <cellStyle name=" _CC-07 옥외기기 및 전기집진기기초(단가)_1 당진78-연돌-공사설계서(REV.0 12.14-kopec)_태안78연돌공사설계서(2005099)C2 6" xfId="32983"/>
    <cellStyle name=" _CC-07 옥외기기 및 전기집진기기초(단가)_1 당진78-연돌-공사설계서(REV.0 12.14-kopec)_태안78연돌공사설계서(2005099)C2 7" xfId="32984"/>
    <cellStyle name=" _CC-07 옥외기기 및 전기집진기기초(단가)_1 당진78-연돌-공사설계서(REV.0 12.14-kopec)_태안78연돌공사설계서(2005099)C2 8" xfId="32985"/>
    <cellStyle name=" _CC-07 옥외기기 및 전기집진기기초(단가)_1 당진78-연돌-공사설계서(REV.0 12.14-kopec)_태안78연돌공사설계서(2005099)C2 9" xfId="32986"/>
    <cellStyle name=" _CC-07 옥외기기 및 전기집진기기초(단가)_1.0t 당진78-연돌-수량산출서(REV.0 12.27-kopec)" xfId="4856"/>
    <cellStyle name=" _CC-07 옥외기기 및 전기집진기기초(단가)_1.0t 당진78-연돌-수량산출서(REV.0 12.27-kopec) 10" xfId="32987"/>
    <cellStyle name=" _CC-07 옥외기기 및 전기집진기기초(단가)_1.0t 당진78-연돌-수량산출서(REV.0 12.27-kopec) 2" xfId="4857"/>
    <cellStyle name=" _CC-07 옥외기기 및 전기집진기기초(단가)_1.0t 당진78-연돌-수량산출서(REV.0 12.27-kopec) 3" xfId="4858"/>
    <cellStyle name=" _CC-07 옥외기기 및 전기집진기기초(단가)_1.0t 당진78-연돌-수량산출서(REV.0 12.27-kopec) 4" xfId="18646"/>
    <cellStyle name=" _CC-07 옥외기기 및 전기집진기기초(단가)_1.0t 당진78-연돌-수량산출서(REV.0 12.27-kopec) 5" xfId="32988"/>
    <cellStyle name=" _CC-07 옥외기기 및 전기집진기기초(단가)_1.0t 당진78-연돌-수량산출서(REV.0 12.27-kopec) 6" xfId="32989"/>
    <cellStyle name=" _CC-07 옥외기기 및 전기집진기기초(단가)_1.0t 당진78-연돌-수량산출서(REV.0 12.27-kopec) 7" xfId="32990"/>
    <cellStyle name=" _CC-07 옥외기기 및 전기집진기기초(단가)_1.0t 당진78-연돌-수량산출서(REV.0 12.27-kopec) 8" xfId="32991"/>
    <cellStyle name=" _CC-07 옥외기기 및 전기집진기기초(단가)_1.0t 당진78-연돌-수량산출서(REV.0 12.27-kopec) 9" xfId="32992"/>
    <cellStyle name=" _CC-07 옥외기기 및 전기집진기기초(단가)_1.0t 당진78-연돌-수량산출서(REV.0 12.27-kopec)_1.0t 공사설계서(1021일)" xfId="4859"/>
    <cellStyle name=" _CC-07 옥외기기 및 전기집진기기초(단가)_1.0t 당진78-연돌-수량산출서(REV.0 12.27-kopec)_1.0t 공사설계서(1021일) 10" xfId="32993"/>
    <cellStyle name=" _CC-07 옥외기기 및 전기집진기기초(단가)_1.0t 당진78-연돌-수량산출서(REV.0 12.27-kopec)_1.0t 공사설계서(1021일) 2" xfId="4860"/>
    <cellStyle name=" _CC-07 옥외기기 및 전기집진기기초(단가)_1.0t 당진78-연돌-수량산출서(REV.0 12.27-kopec)_1.0t 공사설계서(1021일) 3" xfId="4861"/>
    <cellStyle name=" _CC-07 옥외기기 및 전기집진기기초(단가)_1.0t 당진78-연돌-수량산출서(REV.0 12.27-kopec)_1.0t 공사설계서(1021일) 4" xfId="18647"/>
    <cellStyle name=" _CC-07 옥외기기 및 전기집진기기초(단가)_1.0t 당진78-연돌-수량산출서(REV.0 12.27-kopec)_1.0t 공사설계서(1021일) 5" xfId="32994"/>
    <cellStyle name=" _CC-07 옥외기기 및 전기집진기기초(단가)_1.0t 당진78-연돌-수량산출서(REV.0 12.27-kopec)_1.0t 공사설계서(1021일) 6" xfId="32995"/>
    <cellStyle name=" _CC-07 옥외기기 및 전기집진기기초(단가)_1.0t 당진78-연돌-수량산출서(REV.0 12.27-kopec)_1.0t 공사설계서(1021일) 7" xfId="32996"/>
    <cellStyle name=" _CC-07 옥외기기 및 전기집진기기초(단가)_1.0t 당진78-연돌-수량산출서(REV.0 12.27-kopec)_1.0t 공사설계서(1021일) 8" xfId="32997"/>
    <cellStyle name=" _CC-07 옥외기기 및 전기집진기기초(단가)_1.0t 당진78-연돌-수량산출서(REV.0 12.27-kopec)_1.0t 공사설계서(1021일) 9" xfId="32998"/>
    <cellStyle name=" _CC-07 옥외기기 및 전기집진기기초(단가)_2.관리동" xfId="32999"/>
    <cellStyle name=" _CC-07 옥외기기 및 전기집진기기초(단가)_CC-02 본관기초굴착 예상" xfId="5173"/>
    <cellStyle name=" _CC-07 옥외기기 및 전기집진기기초(단가)_CC-02 본관기초굴착 예상 10" xfId="33612"/>
    <cellStyle name=" _CC-07 옥외기기 및 전기집진기기초(단가)_CC-02 본관기초굴착 예상 2" xfId="5174"/>
    <cellStyle name=" _CC-07 옥외기기 및 전기집진기기초(단가)_CC-02 본관기초굴착 예상 3" xfId="5175"/>
    <cellStyle name=" _CC-07 옥외기기 및 전기집진기기초(단가)_CC-02 본관기초굴착 예상 4" xfId="18749"/>
    <cellStyle name=" _CC-07 옥외기기 및 전기집진기기초(단가)_CC-02 본관기초굴착 예상 5" xfId="33613"/>
    <cellStyle name=" _CC-07 옥외기기 및 전기집진기기초(단가)_CC-02 본관기초굴착 예상 6" xfId="33614"/>
    <cellStyle name=" _CC-07 옥외기기 및 전기집진기기초(단가)_CC-02 본관기초굴착 예상 7" xfId="33615"/>
    <cellStyle name=" _CC-07 옥외기기 및 전기집진기기초(단가)_CC-02 본관기초굴착 예상 8" xfId="33616"/>
    <cellStyle name=" _CC-07 옥외기기 및 전기집진기기초(단가)_CC-02 본관기초굴착 예상 9" xfId="33617"/>
    <cellStyle name=" _CC-07 옥외기기 및 전기집진기기초(단가)_CC-02 본관기초굴착 예상_1 당진78-연돌-공사설계서(REV.0 12.14-kopec)" xfId="5176"/>
    <cellStyle name=" _CC-07 옥외기기 및 전기집진기기초(단가)_CC-02 본관기초굴착 예상_1 당진78-연돌-공사설계서(REV.0 12.14-kopec) 10" xfId="33618"/>
    <cellStyle name=" _CC-07 옥외기기 및 전기집진기기초(단가)_CC-02 본관기초굴착 예상_1 당진78-연돌-공사설계서(REV.0 12.14-kopec) 2" xfId="5177"/>
    <cellStyle name=" _CC-07 옥외기기 및 전기집진기기초(단가)_CC-02 본관기초굴착 예상_1 당진78-연돌-공사설계서(REV.0 12.14-kopec) 3" xfId="5178"/>
    <cellStyle name=" _CC-07 옥외기기 및 전기집진기기초(단가)_CC-02 본관기초굴착 예상_1 당진78-연돌-공사설계서(REV.0 12.14-kopec) 4" xfId="18750"/>
    <cellStyle name=" _CC-07 옥외기기 및 전기집진기기초(단가)_CC-02 본관기초굴착 예상_1 당진78-연돌-공사설계서(REV.0 12.14-kopec) 5" xfId="33619"/>
    <cellStyle name=" _CC-07 옥외기기 및 전기집진기기초(단가)_CC-02 본관기초굴착 예상_1 당진78-연돌-공사설계서(REV.0 12.14-kopec) 6" xfId="33620"/>
    <cellStyle name=" _CC-07 옥외기기 및 전기집진기기초(단가)_CC-02 본관기초굴착 예상_1 당진78-연돌-공사설계서(REV.0 12.14-kopec) 7" xfId="33621"/>
    <cellStyle name=" _CC-07 옥외기기 및 전기집진기기초(단가)_CC-02 본관기초굴착 예상_1 당진78-연돌-공사설계서(REV.0 12.14-kopec) 8" xfId="33622"/>
    <cellStyle name=" _CC-07 옥외기기 및 전기집진기기초(단가)_CC-02 본관기초굴착 예상_1 당진78-연돌-공사설계서(REV.0 12.14-kopec) 9" xfId="33623"/>
    <cellStyle name=" _CC-07 옥외기기 및 전기집진기기초(단가)_CC-02 본관기초굴착 예상_1 당진78-연돌-공사설계서(REV.0 12.14-kopec)_0 태안78-연돌-공사설계서(2005082)" xfId="5179"/>
    <cellStyle name=" _CC-07 옥외기기 및 전기집진기기초(단가)_CC-02 본관기초굴착 예상_1 당진78-연돌-공사설계서(REV.0 12.14-kopec)_0 태안78-연돌-공사설계서(2005082) 10" xfId="33624"/>
    <cellStyle name=" _CC-07 옥외기기 및 전기집진기기초(단가)_CC-02 본관기초굴착 예상_1 당진78-연돌-공사설계서(REV.0 12.14-kopec)_0 태안78-연돌-공사설계서(2005082) 2" xfId="5180"/>
    <cellStyle name=" _CC-07 옥외기기 및 전기집진기기초(단가)_CC-02 본관기초굴착 예상_1 당진78-연돌-공사설계서(REV.0 12.14-kopec)_0 태안78-연돌-공사설계서(2005082) 3" xfId="5181"/>
    <cellStyle name=" _CC-07 옥외기기 및 전기집진기기초(단가)_CC-02 본관기초굴착 예상_1 당진78-연돌-공사설계서(REV.0 12.14-kopec)_0 태안78-연돌-공사설계서(2005082) 4" xfId="18751"/>
    <cellStyle name=" _CC-07 옥외기기 및 전기집진기기초(단가)_CC-02 본관기초굴착 예상_1 당진78-연돌-공사설계서(REV.0 12.14-kopec)_0 태안78-연돌-공사설계서(2005082) 5" xfId="33625"/>
    <cellStyle name=" _CC-07 옥외기기 및 전기집진기기초(단가)_CC-02 본관기초굴착 예상_1 당진78-연돌-공사설계서(REV.0 12.14-kopec)_0 태안78-연돌-공사설계서(2005082) 6" xfId="33626"/>
    <cellStyle name=" _CC-07 옥외기기 및 전기집진기기초(단가)_CC-02 본관기초굴착 예상_1 당진78-연돌-공사설계서(REV.0 12.14-kopec)_0 태안78-연돌-공사설계서(2005082) 7" xfId="33627"/>
    <cellStyle name=" _CC-07 옥외기기 및 전기집진기기초(단가)_CC-02 본관기초굴착 예상_1 당진78-연돌-공사설계서(REV.0 12.14-kopec)_0 태안78-연돌-공사설계서(2005082) 8" xfId="33628"/>
    <cellStyle name=" _CC-07 옥외기기 및 전기집진기기초(단가)_CC-02 본관기초굴착 예상_1 당진78-연돌-공사설계서(REV.0 12.14-kopec)_0 태안78-연돌-공사설계서(2005082) 9" xfId="33629"/>
    <cellStyle name=" _CC-07 옥외기기 및 전기집진기기초(단가)_CC-02 본관기초굴착 예상_1 당진78-연돌-공사설계서(REV.0 12.14-kopec)_1.0t 공사설계서(1021일)" xfId="5182"/>
    <cellStyle name=" _CC-07 옥외기기 및 전기집진기기초(단가)_CC-02 본관기초굴착 예상_1 당진78-연돌-공사설계서(REV.0 12.14-kopec)_1.0t 공사설계서(1021일) 10" xfId="33630"/>
    <cellStyle name=" _CC-07 옥외기기 및 전기집진기기초(단가)_CC-02 본관기초굴착 예상_1 당진78-연돌-공사설계서(REV.0 12.14-kopec)_1.0t 공사설계서(1021일) 2" xfId="5183"/>
    <cellStyle name=" _CC-07 옥외기기 및 전기집진기기초(단가)_CC-02 본관기초굴착 예상_1 당진78-연돌-공사설계서(REV.0 12.14-kopec)_1.0t 공사설계서(1021일) 3" xfId="5184"/>
    <cellStyle name=" _CC-07 옥외기기 및 전기집진기기초(단가)_CC-02 본관기초굴착 예상_1 당진78-연돌-공사설계서(REV.0 12.14-kopec)_1.0t 공사설계서(1021일) 4" xfId="18752"/>
    <cellStyle name=" _CC-07 옥외기기 및 전기집진기기초(단가)_CC-02 본관기초굴착 예상_1 당진78-연돌-공사설계서(REV.0 12.14-kopec)_1.0t 공사설계서(1021일) 5" xfId="33631"/>
    <cellStyle name=" _CC-07 옥외기기 및 전기집진기기초(단가)_CC-02 본관기초굴착 예상_1 당진78-연돌-공사설계서(REV.0 12.14-kopec)_1.0t 공사설계서(1021일) 6" xfId="33632"/>
    <cellStyle name=" _CC-07 옥외기기 및 전기집진기기초(단가)_CC-02 본관기초굴착 예상_1 당진78-연돌-공사설계서(REV.0 12.14-kopec)_1.0t 공사설계서(1021일) 7" xfId="33633"/>
    <cellStyle name=" _CC-07 옥외기기 및 전기집진기기초(단가)_CC-02 본관기초굴착 예상_1 당진78-연돌-공사설계서(REV.0 12.14-kopec)_1.0t 공사설계서(1021일) 8" xfId="33634"/>
    <cellStyle name=" _CC-07 옥외기기 및 전기집진기기초(단가)_CC-02 본관기초굴착 예상_1 당진78-연돌-공사설계서(REV.0 12.14-kopec)_1.0t 공사설계서(1021일) 9" xfId="33635"/>
    <cellStyle name=" _CC-07 옥외기기 및 전기집진기기초(단가)_CC-02 본관기초굴착 예상_1 당진78-연돌-공사설계서(REV.0 12.14-kopec)_태안78연돌공사설계서(2005099)C2" xfId="5185"/>
    <cellStyle name=" _CC-07 옥외기기 및 전기집진기기초(단가)_CC-02 본관기초굴착 예상_1 당진78-연돌-공사설계서(REV.0 12.14-kopec)_태안78연돌공사설계서(2005099)C2 10" xfId="33636"/>
    <cellStyle name=" _CC-07 옥외기기 및 전기집진기기초(단가)_CC-02 본관기초굴착 예상_1 당진78-연돌-공사설계서(REV.0 12.14-kopec)_태안78연돌공사설계서(2005099)C2 2" xfId="5186"/>
    <cellStyle name=" _CC-07 옥외기기 및 전기집진기기초(단가)_CC-02 본관기초굴착 예상_1 당진78-연돌-공사설계서(REV.0 12.14-kopec)_태안78연돌공사설계서(2005099)C2 3" xfId="5187"/>
    <cellStyle name=" _CC-07 옥외기기 및 전기집진기기초(단가)_CC-02 본관기초굴착 예상_1 당진78-연돌-공사설계서(REV.0 12.14-kopec)_태안78연돌공사설계서(2005099)C2 4" xfId="18753"/>
    <cellStyle name=" _CC-07 옥외기기 및 전기집진기기초(단가)_CC-02 본관기초굴착 예상_1 당진78-연돌-공사설계서(REV.0 12.14-kopec)_태안78연돌공사설계서(2005099)C2 5" xfId="33637"/>
    <cellStyle name=" _CC-07 옥외기기 및 전기집진기기초(단가)_CC-02 본관기초굴착 예상_1 당진78-연돌-공사설계서(REV.0 12.14-kopec)_태안78연돌공사설계서(2005099)C2 6" xfId="33638"/>
    <cellStyle name=" _CC-07 옥외기기 및 전기집진기기초(단가)_CC-02 본관기초굴착 예상_1 당진78-연돌-공사설계서(REV.0 12.14-kopec)_태안78연돌공사설계서(2005099)C2 7" xfId="33639"/>
    <cellStyle name=" _CC-07 옥외기기 및 전기집진기기초(단가)_CC-02 본관기초굴착 예상_1 당진78-연돌-공사설계서(REV.0 12.14-kopec)_태안78연돌공사설계서(2005099)C2 8" xfId="33640"/>
    <cellStyle name=" _CC-07 옥외기기 및 전기집진기기초(단가)_CC-02 본관기초굴착 예상_1 당진78-연돌-공사설계서(REV.0 12.14-kopec)_태안78연돌공사설계서(2005099)C2 9" xfId="33641"/>
    <cellStyle name=" _CC-07 옥외기기 및 전기집진기기초(단가)_CC-02 본관기초굴착 예상_1.0t 당진78-연돌-수량산출서(REV.0 12.27-kopec)" xfId="5188"/>
    <cellStyle name=" _CC-07 옥외기기 및 전기집진기기초(단가)_CC-02 본관기초굴착 예상_1.0t 당진78-연돌-수량산출서(REV.0 12.27-kopec) 10" xfId="33642"/>
    <cellStyle name=" _CC-07 옥외기기 및 전기집진기기초(단가)_CC-02 본관기초굴착 예상_1.0t 당진78-연돌-수량산출서(REV.0 12.27-kopec) 2" xfId="5189"/>
    <cellStyle name=" _CC-07 옥외기기 및 전기집진기기초(단가)_CC-02 본관기초굴착 예상_1.0t 당진78-연돌-수량산출서(REV.0 12.27-kopec) 3" xfId="5190"/>
    <cellStyle name=" _CC-07 옥외기기 및 전기집진기기초(단가)_CC-02 본관기초굴착 예상_1.0t 당진78-연돌-수량산출서(REV.0 12.27-kopec) 4" xfId="18754"/>
    <cellStyle name=" _CC-07 옥외기기 및 전기집진기기초(단가)_CC-02 본관기초굴착 예상_1.0t 당진78-연돌-수량산출서(REV.0 12.27-kopec) 5" xfId="33643"/>
    <cellStyle name=" _CC-07 옥외기기 및 전기집진기기초(단가)_CC-02 본관기초굴착 예상_1.0t 당진78-연돌-수량산출서(REV.0 12.27-kopec) 6" xfId="33644"/>
    <cellStyle name=" _CC-07 옥외기기 및 전기집진기기초(단가)_CC-02 본관기초굴착 예상_1.0t 당진78-연돌-수량산출서(REV.0 12.27-kopec) 7" xfId="33645"/>
    <cellStyle name=" _CC-07 옥외기기 및 전기집진기기초(단가)_CC-02 본관기초굴착 예상_1.0t 당진78-연돌-수량산출서(REV.0 12.27-kopec) 8" xfId="33646"/>
    <cellStyle name=" _CC-07 옥외기기 및 전기집진기기초(단가)_CC-02 본관기초굴착 예상_1.0t 당진78-연돌-수량산출서(REV.0 12.27-kopec) 9" xfId="33647"/>
    <cellStyle name=" _CC-07 옥외기기 및 전기집진기기초(단가)_CC-02 본관기초굴착 예상_1.0t 당진78-연돌-수량산출서(REV.0 12.27-kopec)_1.0t 공사설계서(1021일)" xfId="5191"/>
    <cellStyle name=" _CC-07 옥외기기 및 전기집진기기초(단가)_CC-02 본관기초굴착 예상_1.0t 당진78-연돌-수량산출서(REV.0 12.27-kopec)_1.0t 공사설계서(1021일) 10" xfId="33648"/>
    <cellStyle name=" _CC-07 옥외기기 및 전기집진기기초(단가)_CC-02 본관기초굴착 예상_1.0t 당진78-연돌-수량산출서(REV.0 12.27-kopec)_1.0t 공사설계서(1021일) 2" xfId="5192"/>
    <cellStyle name=" _CC-07 옥외기기 및 전기집진기기초(단가)_CC-02 본관기초굴착 예상_1.0t 당진78-연돌-수량산출서(REV.0 12.27-kopec)_1.0t 공사설계서(1021일) 3" xfId="5193"/>
    <cellStyle name=" _CC-07 옥외기기 및 전기집진기기초(단가)_CC-02 본관기초굴착 예상_1.0t 당진78-연돌-수량산출서(REV.0 12.27-kopec)_1.0t 공사설계서(1021일) 4" xfId="18755"/>
    <cellStyle name=" _CC-07 옥외기기 및 전기집진기기초(단가)_CC-02 본관기초굴착 예상_1.0t 당진78-연돌-수량산출서(REV.0 12.27-kopec)_1.0t 공사설계서(1021일) 5" xfId="33649"/>
    <cellStyle name=" _CC-07 옥외기기 및 전기집진기기초(단가)_CC-02 본관기초굴착 예상_1.0t 당진78-연돌-수량산출서(REV.0 12.27-kopec)_1.0t 공사설계서(1021일) 6" xfId="33650"/>
    <cellStyle name=" _CC-07 옥외기기 및 전기집진기기초(단가)_CC-02 본관기초굴착 예상_1.0t 당진78-연돌-수량산출서(REV.0 12.27-kopec)_1.0t 공사설계서(1021일) 7" xfId="33651"/>
    <cellStyle name=" _CC-07 옥외기기 및 전기집진기기초(단가)_CC-02 본관기초굴착 예상_1.0t 당진78-연돌-수량산출서(REV.0 12.27-kopec)_1.0t 공사설계서(1021일) 8" xfId="33652"/>
    <cellStyle name=" _CC-07 옥외기기 및 전기집진기기초(단가)_CC-02 본관기초굴착 예상_1.0t 당진78-연돌-수량산출서(REV.0 12.27-kopec)_1.0t 공사설계서(1021일) 9" xfId="33653"/>
    <cellStyle name=" _CC-07 옥외기기 및 전기집진기기초(단가)_CC-02 본관기초굴착 예상_2.관리동" xfId="33654"/>
    <cellStyle name=" _CC-07 옥외기기 및 전기집진기기초(단가)_CC-02 본관기초굴착 예상_당진78-연돌-개략공사비" xfId="5194"/>
    <cellStyle name=" _CC-07 옥외기기 및 전기집진기기초(단가)_CC-02 본관기초굴착 예상_당진78-연돌-개략공사비 10" xfId="33655"/>
    <cellStyle name=" _CC-07 옥외기기 및 전기집진기기초(단가)_CC-02 본관기초굴착 예상_당진78-연돌-개략공사비 2" xfId="5195"/>
    <cellStyle name=" _CC-07 옥외기기 및 전기집진기기초(단가)_CC-02 본관기초굴착 예상_당진78-연돌-개략공사비 3" xfId="5196"/>
    <cellStyle name=" _CC-07 옥외기기 및 전기집진기기초(단가)_CC-02 본관기초굴착 예상_당진78-연돌-개략공사비 4" xfId="18756"/>
    <cellStyle name=" _CC-07 옥외기기 및 전기집진기기초(단가)_CC-02 본관기초굴착 예상_당진78-연돌-개략공사비 5" xfId="33656"/>
    <cellStyle name=" _CC-07 옥외기기 및 전기집진기기초(단가)_CC-02 본관기초굴착 예상_당진78-연돌-개략공사비 6" xfId="33657"/>
    <cellStyle name=" _CC-07 옥외기기 및 전기집진기기초(단가)_CC-02 본관기초굴착 예상_당진78-연돌-개략공사비 7" xfId="33658"/>
    <cellStyle name=" _CC-07 옥외기기 및 전기집진기기초(단가)_CC-02 본관기초굴착 예상_당진78-연돌-개략공사비 8" xfId="33659"/>
    <cellStyle name=" _CC-07 옥외기기 및 전기집진기기초(단가)_CC-02 본관기초굴착 예상_당진78-연돌-개략공사비 9" xfId="33660"/>
    <cellStyle name=" _CC-07 옥외기기 및 전기집진기기초(단가)_CC-02 본관기초굴착 예상_당진78-연돌-개략공사비_0 태안78-연돌-공사설계서(2005082)" xfId="5197"/>
    <cellStyle name=" _CC-07 옥외기기 및 전기집진기기초(단가)_CC-02 본관기초굴착 예상_당진78-연돌-개략공사비_0 태안78-연돌-공사설계서(2005082) 10" xfId="33661"/>
    <cellStyle name=" _CC-07 옥외기기 및 전기집진기기초(단가)_CC-02 본관기초굴착 예상_당진78-연돌-개략공사비_0 태안78-연돌-공사설계서(2005082) 2" xfId="5198"/>
    <cellStyle name=" _CC-07 옥외기기 및 전기집진기기초(단가)_CC-02 본관기초굴착 예상_당진78-연돌-개략공사비_0 태안78-연돌-공사설계서(2005082) 3" xfId="5199"/>
    <cellStyle name=" _CC-07 옥외기기 및 전기집진기기초(단가)_CC-02 본관기초굴착 예상_당진78-연돌-개략공사비_0 태안78-연돌-공사설계서(2005082) 4" xfId="18757"/>
    <cellStyle name=" _CC-07 옥외기기 및 전기집진기기초(단가)_CC-02 본관기초굴착 예상_당진78-연돌-개략공사비_0 태안78-연돌-공사설계서(2005082) 5" xfId="33662"/>
    <cellStyle name=" _CC-07 옥외기기 및 전기집진기기초(단가)_CC-02 본관기초굴착 예상_당진78-연돌-개략공사비_0 태안78-연돌-공사설계서(2005082) 6" xfId="33663"/>
    <cellStyle name=" _CC-07 옥외기기 및 전기집진기기초(단가)_CC-02 본관기초굴착 예상_당진78-연돌-개략공사비_0 태안78-연돌-공사설계서(2005082) 7" xfId="33664"/>
    <cellStyle name=" _CC-07 옥외기기 및 전기집진기기초(단가)_CC-02 본관기초굴착 예상_당진78-연돌-개략공사비_0 태안78-연돌-공사설계서(2005082) 8" xfId="33665"/>
    <cellStyle name=" _CC-07 옥외기기 및 전기집진기기초(단가)_CC-02 본관기초굴착 예상_당진78-연돌-개략공사비_0 태안78-연돌-공사설계서(2005082) 9" xfId="33666"/>
    <cellStyle name=" _CC-07 옥외기기 및 전기집진기기초(단가)_CC-02 본관기초굴착 예상_당진78-연돌-개략공사비_1.0t 공사설계서(1021일)" xfId="5200"/>
    <cellStyle name=" _CC-07 옥외기기 및 전기집진기기초(단가)_CC-02 본관기초굴착 예상_당진78-연돌-개략공사비_1.0t 공사설계서(1021일) 10" xfId="33667"/>
    <cellStyle name=" _CC-07 옥외기기 및 전기집진기기초(단가)_CC-02 본관기초굴착 예상_당진78-연돌-개략공사비_1.0t 공사설계서(1021일) 2" xfId="5201"/>
    <cellStyle name=" _CC-07 옥외기기 및 전기집진기기초(단가)_CC-02 본관기초굴착 예상_당진78-연돌-개략공사비_1.0t 공사설계서(1021일) 3" xfId="5202"/>
    <cellStyle name=" _CC-07 옥외기기 및 전기집진기기초(단가)_CC-02 본관기초굴착 예상_당진78-연돌-개략공사비_1.0t 공사설계서(1021일) 4" xfId="18758"/>
    <cellStyle name=" _CC-07 옥외기기 및 전기집진기기초(단가)_CC-02 본관기초굴착 예상_당진78-연돌-개략공사비_1.0t 공사설계서(1021일) 5" xfId="33668"/>
    <cellStyle name=" _CC-07 옥외기기 및 전기집진기기초(단가)_CC-02 본관기초굴착 예상_당진78-연돌-개략공사비_1.0t 공사설계서(1021일) 6" xfId="33669"/>
    <cellStyle name=" _CC-07 옥외기기 및 전기집진기기초(단가)_CC-02 본관기초굴착 예상_당진78-연돌-개략공사비_1.0t 공사설계서(1021일) 7" xfId="33670"/>
    <cellStyle name=" _CC-07 옥외기기 및 전기집진기기초(단가)_CC-02 본관기초굴착 예상_당진78-연돌-개략공사비_1.0t 공사설계서(1021일) 8" xfId="33671"/>
    <cellStyle name=" _CC-07 옥외기기 및 전기집진기기초(단가)_CC-02 본관기초굴착 예상_당진78-연돌-개략공사비_1.0t 공사설계서(1021일) 9" xfId="33672"/>
    <cellStyle name=" _CC-07 옥외기기 및 전기집진기기초(단가)_CC-02 본관기초굴착 예상_당진78-연돌-개략공사비_태안78연돌공사설계서(2005099)C2" xfId="5203"/>
    <cellStyle name=" _CC-07 옥외기기 및 전기집진기기초(단가)_CC-02 본관기초굴착 예상_당진78-연돌-개략공사비_태안78연돌공사설계서(2005099)C2 10" xfId="33673"/>
    <cellStyle name=" _CC-07 옥외기기 및 전기집진기기초(단가)_CC-02 본관기초굴착 예상_당진78-연돌-개략공사비_태안78연돌공사설계서(2005099)C2 2" xfId="5204"/>
    <cellStyle name=" _CC-07 옥외기기 및 전기집진기기초(단가)_CC-02 본관기초굴착 예상_당진78-연돌-개략공사비_태안78연돌공사설계서(2005099)C2 3" xfId="5205"/>
    <cellStyle name=" _CC-07 옥외기기 및 전기집진기기초(단가)_CC-02 본관기초굴착 예상_당진78-연돌-개략공사비_태안78연돌공사설계서(2005099)C2 4" xfId="18759"/>
    <cellStyle name=" _CC-07 옥외기기 및 전기집진기기초(단가)_CC-02 본관기초굴착 예상_당진78-연돌-개략공사비_태안78연돌공사설계서(2005099)C2 5" xfId="33674"/>
    <cellStyle name=" _CC-07 옥외기기 및 전기집진기기초(단가)_CC-02 본관기초굴착 예상_당진78-연돌-개략공사비_태안78연돌공사설계서(2005099)C2 6" xfId="33675"/>
    <cellStyle name=" _CC-07 옥외기기 및 전기집진기기초(단가)_CC-02 본관기초굴착 예상_당진78-연돌-개략공사비_태안78연돌공사설계서(2005099)C2 7" xfId="33676"/>
    <cellStyle name=" _CC-07 옥외기기 및 전기집진기기초(단가)_CC-02 본관기초굴착 예상_당진78-연돌-개략공사비_태안78연돌공사설계서(2005099)C2 8" xfId="33677"/>
    <cellStyle name=" _CC-07 옥외기기 및 전기집진기기초(단가)_CC-02 본관기초굴착 예상_당진78-연돌-개략공사비_태안78연돌공사설계서(2005099)C2 9" xfId="33678"/>
    <cellStyle name=" _CC-07 옥외기기 및 전기집진기기초(단가)_CC-02 본관기초굴착 예상_연돌 현장타설말뚝(RCD)설계서" xfId="5206"/>
    <cellStyle name=" _CC-07 옥외기기 및 전기집진기기초(단가)_CC-02 본관기초굴착 예상_연돌 현장타설말뚝(RCD)설계서 10" xfId="33679"/>
    <cellStyle name=" _CC-07 옥외기기 및 전기집진기기초(단가)_CC-02 본관기초굴착 예상_연돌 현장타설말뚝(RCD)설계서 2" xfId="5207"/>
    <cellStyle name=" _CC-07 옥외기기 및 전기집진기기초(단가)_CC-02 본관기초굴착 예상_연돌 현장타설말뚝(RCD)설계서 3" xfId="5208"/>
    <cellStyle name=" _CC-07 옥외기기 및 전기집진기기초(단가)_CC-02 본관기초굴착 예상_연돌 현장타설말뚝(RCD)설계서 4" xfId="18760"/>
    <cellStyle name=" _CC-07 옥외기기 및 전기집진기기초(단가)_CC-02 본관기초굴착 예상_연돌 현장타설말뚝(RCD)설계서 5" xfId="33680"/>
    <cellStyle name=" _CC-07 옥외기기 및 전기집진기기초(단가)_CC-02 본관기초굴착 예상_연돌 현장타설말뚝(RCD)설계서 6" xfId="33681"/>
    <cellStyle name=" _CC-07 옥외기기 및 전기집진기기초(단가)_CC-02 본관기초굴착 예상_연돌 현장타설말뚝(RCD)설계서 7" xfId="33682"/>
    <cellStyle name=" _CC-07 옥외기기 및 전기집진기기초(단가)_CC-02 본관기초굴착 예상_연돌 현장타설말뚝(RCD)설계서 8" xfId="33683"/>
    <cellStyle name=" _CC-07 옥외기기 및 전기집진기기초(단가)_CC-02 본관기초굴착 예상_연돌 현장타설말뚝(RCD)설계서 9" xfId="33684"/>
    <cellStyle name=" _CC-07 옥외기기 및 전기집진기기초(단가)_CC-02 본관기초굴착 예상_연돌 현장타설말뚝(RCD)설계서_0 태안78-연돌-공사설계서(2005082)" xfId="5209"/>
    <cellStyle name=" _CC-07 옥외기기 및 전기집진기기초(단가)_CC-02 본관기초굴착 예상_연돌 현장타설말뚝(RCD)설계서_0 태안78-연돌-공사설계서(2005082) 10" xfId="33685"/>
    <cellStyle name=" _CC-07 옥외기기 및 전기집진기기초(단가)_CC-02 본관기초굴착 예상_연돌 현장타설말뚝(RCD)설계서_0 태안78-연돌-공사설계서(2005082) 2" xfId="5210"/>
    <cellStyle name=" _CC-07 옥외기기 및 전기집진기기초(단가)_CC-02 본관기초굴착 예상_연돌 현장타설말뚝(RCD)설계서_0 태안78-연돌-공사설계서(2005082) 3" xfId="5211"/>
    <cellStyle name=" _CC-07 옥외기기 및 전기집진기기초(단가)_CC-02 본관기초굴착 예상_연돌 현장타설말뚝(RCD)설계서_0 태안78-연돌-공사설계서(2005082) 4" xfId="18761"/>
    <cellStyle name=" _CC-07 옥외기기 및 전기집진기기초(단가)_CC-02 본관기초굴착 예상_연돌 현장타설말뚝(RCD)설계서_0 태안78-연돌-공사설계서(2005082) 5" xfId="33686"/>
    <cellStyle name=" _CC-07 옥외기기 및 전기집진기기초(단가)_CC-02 본관기초굴착 예상_연돌 현장타설말뚝(RCD)설계서_0 태안78-연돌-공사설계서(2005082) 6" xfId="33687"/>
    <cellStyle name=" _CC-07 옥외기기 및 전기집진기기초(단가)_CC-02 본관기초굴착 예상_연돌 현장타설말뚝(RCD)설계서_0 태안78-연돌-공사설계서(2005082) 7" xfId="33688"/>
    <cellStyle name=" _CC-07 옥외기기 및 전기집진기기초(단가)_CC-02 본관기초굴착 예상_연돌 현장타설말뚝(RCD)설계서_0 태안78-연돌-공사설계서(2005082) 8" xfId="33689"/>
    <cellStyle name=" _CC-07 옥외기기 및 전기집진기기초(단가)_CC-02 본관기초굴착 예상_연돌 현장타설말뚝(RCD)설계서_0 태안78-연돌-공사설계서(2005082) 9" xfId="33690"/>
    <cellStyle name=" _CC-07 옥외기기 및 전기집진기기초(단가)_CC-02 본관기초굴착 예상_연돌 현장타설말뚝(RCD)설계서_1.0t 공사설계서(1021일)" xfId="5212"/>
    <cellStyle name=" _CC-07 옥외기기 및 전기집진기기초(단가)_CC-02 본관기초굴착 예상_연돌 현장타설말뚝(RCD)설계서_1.0t 공사설계서(1021일) 10" xfId="33691"/>
    <cellStyle name=" _CC-07 옥외기기 및 전기집진기기초(단가)_CC-02 본관기초굴착 예상_연돌 현장타설말뚝(RCD)설계서_1.0t 공사설계서(1021일) 2" xfId="5213"/>
    <cellStyle name=" _CC-07 옥외기기 및 전기집진기기초(단가)_CC-02 본관기초굴착 예상_연돌 현장타설말뚝(RCD)설계서_1.0t 공사설계서(1021일) 3" xfId="5214"/>
    <cellStyle name=" _CC-07 옥외기기 및 전기집진기기초(단가)_CC-02 본관기초굴착 예상_연돌 현장타설말뚝(RCD)설계서_1.0t 공사설계서(1021일) 4" xfId="18762"/>
    <cellStyle name=" _CC-07 옥외기기 및 전기집진기기초(단가)_CC-02 본관기초굴착 예상_연돌 현장타설말뚝(RCD)설계서_1.0t 공사설계서(1021일) 5" xfId="33692"/>
    <cellStyle name=" _CC-07 옥외기기 및 전기집진기기초(단가)_CC-02 본관기초굴착 예상_연돌 현장타설말뚝(RCD)설계서_1.0t 공사설계서(1021일) 6" xfId="33693"/>
    <cellStyle name=" _CC-07 옥외기기 및 전기집진기기초(단가)_CC-02 본관기초굴착 예상_연돌 현장타설말뚝(RCD)설계서_1.0t 공사설계서(1021일) 7" xfId="33694"/>
    <cellStyle name=" _CC-07 옥외기기 및 전기집진기기초(단가)_CC-02 본관기초굴착 예상_연돌 현장타설말뚝(RCD)설계서_1.0t 공사설계서(1021일) 8" xfId="33695"/>
    <cellStyle name=" _CC-07 옥외기기 및 전기집진기기초(단가)_CC-02 본관기초굴착 예상_연돌 현장타설말뚝(RCD)설계서_1.0t 공사설계서(1021일) 9" xfId="33696"/>
    <cellStyle name=" _CC-07 옥외기기 및 전기집진기기초(단가)_CC-02 본관기초굴착 예상_연돌 현장타설말뚝(RCD)설계서_태안78연돌공사설계서(2005099)C2" xfId="5215"/>
    <cellStyle name=" _CC-07 옥외기기 및 전기집진기기초(단가)_CC-02 본관기초굴착 예상_연돌 현장타설말뚝(RCD)설계서_태안78연돌공사설계서(2005099)C2 10" xfId="33697"/>
    <cellStyle name=" _CC-07 옥외기기 및 전기집진기기초(단가)_CC-02 본관기초굴착 예상_연돌 현장타설말뚝(RCD)설계서_태안78연돌공사설계서(2005099)C2 2" xfId="5216"/>
    <cellStyle name=" _CC-07 옥외기기 및 전기집진기기초(단가)_CC-02 본관기초굴착 예상_연돌 현장타설말뚝(RCD)설계서_태안78연돌공사설계서(2005099)C2 3" xfId="5217"/>
    <cellStyle name=" _CC-07 옥외기기 및 전기집진기기초(단가)_CC-02 본관기초굴착 예상_연돌 현장타설말뚝(RCD)설계서_태안78연돌공사설계서(2005099)C2 4" xfId="18763"/>
    <cellStyle name=" _CC-07 옥외기기 및 전기집진기기초(단가)_CC-02 본관기초굴착 예상_연돌 현장타설말뚝(RCD)설계서_태안78연돌공사설계서(2005099)C2 5" xfId="33698"/>
    <cellStyle name=" _CC-07 옥외기기 및 전기집진기기초(단가)_CC-02 본관기초굴착 예상_연돌 현장타설말뚝(RCD)설계서_태안78연돌공사설계서(2005099)C2 6" xfId="33699"/>
    <cellStyle name=" _CC-07 옥외기기 및 전기집진기기초(단가)_CC-02 본관기초굴착 예상_연돌 현장타설말뚝(RCD)설계서_태안78연돌공사설계서(2005099)C2 7" xfId="33700"/>
    <cellStyle name=" _CC-07 옥외기기 및 전기집진기기초(단가)_CC-02 본관기초굴착 예상_연돌 현장타설말뚝(RCD)설계서_태안78연돌공사설계서(2005099)C2 8" xfId="33701"/>
    <cellStyle name=" _CC-07 옥외기기 및 전기집진기기초(단가)_CC-02 본관기초굴착 예상_연돌 현장타설말뚝(RCD)설계서_태안78연돌공사설계서(2005099)C2 9" xfId="33702"/>
    <cellStyle name=" _CC-07 옥외기기 및 전기집진기기초(단가)_개산분 실행" xfId="4862"/>
    <cellStyle name=" _CC-07 옥외기기 및 전기집진기기초(단가)_당진78-연돌-개략공사비" xfId="4863"/>
    <cellStyle name=" _CC-07 옥외기기 및 전기집진기기초(단가)_당진78-연돌-개략공사비 10" xfId="33000"/>
    <cellStyle name=" _CC-07 옥외기기 및 전기집진기기초(단가)_당진78-연돌-개략공사비 2" xfId="4864"/>
    <cellStyle name=" _CC-07 옥외기기 및 전기집진기기초(단가)_당진78-연돌-개략공사비 3" xfId="4865"/>
    <cellStyle name=" _CC-07 옥외기기 및 전기집진기기초(단가)_당진78-연돌-개략공사비 4" xfId="18648"/>
    <cellStyle name=" _CC-07 옥외기기 및 전기집진기기초(단가)_당진78-연돌-개략공사비 5" xfId="33001"/>
    <cellStyle name=" _CC-07 옥외기기 및 전기집진기기초(단가)_당진78-연돌-개략공사비 6" xfId="33002"/>
    <cellStyle name=" _CC-07 옥외기기 및 전기집진기기초(단가)_당진78-연돌-개략공사비 7" xfId="33003"/>
    <cellStyle name=" _CC-07 옥외기기 및 전기집진기기초(단가)_당진78-연돌-개략공사비 8" xfId="33004"/>
    <cellStyle name=" _CC-07 옥외기기 및 전기집진기기초(단가)_당진78-연돌-개략공사비 9" xfId="33005"/>
    <cellStyle name=" _CC-07 옥외기기 및 전기집진기기초(단가)_당진78-연돌-개략공사비_0 태안78-연돌-공사설계서(2005082)" xfId="4866"/>
    <cellStyle name=" _CC-07 옥외기기 및 전기집진기기초(단가)_당진78-연돌-개략공사비_0 태안78-연돌-공사설계서(2005082) 10" xfId="33006"/>
    <cellStyle name=" _CC-07 옥외기기 및 전기집진기기초(단가)_당진78-연돌-개략공사비_0 태안78-연돌-공사설계서(2005082) 2" xfId="4867"/>
    <cellStyle name=" _CC-07 옥외기기 및 전기집진기기초(단가)_당진78-연돌-개략공사비_0 태안78-연돌-공사설계서(2005082) 3" xfId="4868"/>
    <cellStyle name=" _CC-07 옥외기기 및 전기집진기기초(단가)_당진78-연돌-개략공사비_0 태안78-연돌-공사설계서(2005082) 4" xfId="18649"/>
    <cellStyle name=" _CC-07 옥외기기 및 전기집진기기초(단가)_당진78-연돌-개략공사비_0 태안78-연돌-공사설계서(2005082) 5" xfId="33007"/>
    <cellStyle name=" _CC-07 옥외기기 및 전기집진기기초(단가)_당진78-연돌-개략공사비_0 태안78-연돌-공사설계서(2005082) 6" xfId="33008"/>
    <cellStyle name=" _CC-07 옥외기기 및 전기집진기기초(단가)_당진78-연돌-개략공사비_0 태안78-연돌-공사설계서(2005082) 7" xfId="33009"/>
    <cellStyle name=" _CC-07 옥외기기 및 전기집진기기초(단가)_당진78-연돌-개략공사비_0 태안78-연돌-공사설계서(2005082) 8" xfId="33010"/>
    <cellStyle name=" _CC-07 옥외기기 및 전기집진기기초(단가)_당진78-연돌-개략공사비_0 태안78-연돌-공사설계서(2005082) 9" xfId="33011"/>
    <cellStyle name=" _CC-07 옥외기기 및 전기집진기기초(단가)_당진78-연돌-개략공사비_1.0t 공사설계서(1021일)" xfId="4869"/>
    <cellStyle name=" _CC-07 옥외기기 및 전기집진기기초(단가)_당진78-연돌-개략공사비_1.0t 공사설계서(1021일) 10" xfId="33012"/>
    <cellStyle name=" _CC-07 옥외기기 및 전기집진기기초(단가)_당진78-연돌-개략공사비_1.0t 공사설계서(1021일) 2" xfId="4870"/>
    <cellStyle name=" _CC-07 옥외기기 및 전기집진기기초(단가)_당진78-연돌-개략공사비_1.0t 공사설계서(1021일) 3" xfId="4871"/>
    <cellStyle name=" _CC-07 옥외기기 및 전기집진기기초(단가)_당진78-연돌-개략공사비_1.0t 공사설계서(1021일) 4" xfId="18650"/>
    <cellStyle name=" _CC-07 옥외기기 및 전기집진기기초(단가)_당진78-연돌-개략공사비_1.0t 공사설계서(1021일) 5" xfId="33013"/>
    <cellStyle name=" _CC-07 옥외기기 및 전기집진기기초(단가)_당진78-연돌-개략공사비_1.0t 공사설계서(1021일) 6" xfId="33014"/>
    <cellStyle name=" _CC-07 옥외기기 및 전기집진기기초(단가)_당진78-연돌-개략공사비_1.0t 공사설계서(1021일) 7" xfId="33015"/>
    <cellStyle name=" _CC-07 옥외기기 및 전기집진기기초(단가)_당진78-연돌-개략공사비_1.0t 공사설계서(1021일) 8" xfId="33016"/>
    <cellStyle name=" _CC-07 옥외기기 및 전기집진기기초(단가)_당진78-연돌-개략공사비_1.0t 공사설계서(1021일) 9" xfId="33017"/>
    <cellStyle name=" _CC-07 옥외기기 및 전기집진기기초(단가)_당진78-연돌-개략공사비_태안78연돌공사설계서(2005099)C2" xfId="4872"/>
    <cellStyle name=" _CC-07 옥외기기 및 전기집진기기초(단가)_당진78-연돌-개략공사비_태안78연돌공사설계서(2005099)C2 10" xfId="33018"/>
    <cellStyle name=" _CC-07 옥외기기 및 전기집진기기초(단가)_당진78-연돌-개략공사비_태안78연돌공사설계서(2005099)C2 2" xfId="4873"/>
    <cellStyle name=" _CC-07 옥외기기 및 전기집진기기초(단가)_당진78-연돌-개략공사비_태안78연돌공사설계서(2005099)C2 3" xfId="4874"/>
    <cellStyle name=" _CC-07 옥외기기 및 전기집진기기초(단가)_당진78-연돌-개략공사비_태안78연돌공사설계서(2005099)C2 4" xfId="18651"/>
    <cellStyle name=" _CC-07 옥외기기 및 전기집진기기초(단가)_당진78-연돌-개략공사비_태안78연돌공사설계서(2005099)C2 5" xfId="33019"/>
    <cellStyle name=" _CC-07 옥외기기 및 전기집진기기초(단가)_당진78-연돌-개략공사비_태안78연돌공사설계서(2005099)C2 6" xfId="33020"/>
    <cellStyle name=" _CC-07 옥외기기 및 전기집진기기초(단가)_당진78-연돌-개략공사비_태안78연돌공사설계서(2005099)C2 7" xfId="33021"/>
    <cellStyle name=" _CC-07 옥외기기 및 전기집진기기초(단가)_당진78-연돌-개략공사비_태안78연돌공사설계서(2005099)C2 8" xfId="33022"/>
    <cellStyle name=" _CC-07 옥외기기 및 전기집진기기초(단가)_당진78-연돌-개략공사비_태안78연돌공사설계서(2005099)C2 9" xfId="33023"/>
    <cellStyle name=" _CC-07 옥외기기 및 전기집진기기초(단가)_본관기초 가실행" xfId="4875"/>
    <cellStyle name=" _CC-07 옥외기기 및 전기집진기기초(단가)_본관기초 가실행 10" xfId="33024"/>
    <cellStyle name=" _CC-07 옥외기기 및 전기집진기기초(단가)_본관기초 가실행 2" xfId="4876"/>
    <cellStyle name=" _CC-07 옥외기기 및 전기집진기기초(단가)_본관기초 가실행 3" xfId="4877"/>
    <cellStyle name=" _CC-07 옥외기기 및 전기집진기기초(단가)_본관기초 가실행 4" xfId="18652"/>
    <cellStyle name=" _CC-07 옥외기기 및 전기집진기기초(단가)_본관기초 가실행 5" xfId="33025"/>
    <cellStyle name=" _CC-07 옥외기기 및 전기집진기기초(단가)_본관기초 가실행 6" xfId="33026"/>
    <cellStyle name=" _CC-07 옥외기기 및 전기집진기기초(단가)_본관기초 가실행 7" xfId="33027"/>
    <cellStyle name=" _CC-07 옥외기기 및 전기집진기기초(단가)_본관기초 가실행 8" xfId="33028"/>
    <cellStyle name=" _CC-07 옥외기기 및 전기집진기기초(단가)_본관기초 가실행 9" xfId="33029"/>
    <cellStyle name=" _CC-07 옥외기기 및 전기집진기기초(단가)_본관기초 가실행_1 당진78-연돌-공사설계서(REV.0 12.14-kopec)" xfId="4878"/>
    <cellStyle name=" _CC-07 옥외기기 및 전기집진기기초(단가)_본관기초 가실행_1 당진78-연돌-공사설계서(REV.0 12.14-kopec) 10" xfId="33030"/>
    <cellStyle name=" _CC-07 옥외기기 및 전기집진기기초(단가)_본관기초 가실행_1 당진78-연돌-공사설계서(REV.0 12.14-kopec) 2" xfId="4879"/>
    <cellStyle name=" _CC-07 옥외기기 및 전기집진기기초(단가)_본관기초 가실행_1 당진78-연돌-공사설계서(REV.0 12.14-kopec) 3" xfId="4880"/>
    <cellStyle name=" _CC-07 옥외기기 및 전기집진기기초(단가)_본관기초 가실행_1 당진78-연돌-공사설계서(REV.0 12.14-kopec) 4" xfId="18653"/>
    <cellStyle name=" _CC-07 옥외기기 및 전기집진기기초(단가)_본관기초 가실행_1 당진78-연돌-공사설계서(REV.0 12.14-kopec) 5" xfId="33031"/>
    <cellStyle name=" _CC-07 옥외기기 및 전기집진기기초(단가)_본관기초 가실행_1 당진78-연돌-공사설계서(REV.0 12.14-kopec) 6" xfId="33032"/>
    <cellStyle name=" _CC-07 옥외기기 및 전기집진기기초(단가)_본관기초 가실행_1 당진78-연돌-공사설계서(REV.0 12.14-kopec) 7" xfId="33033"/>
    <cellStyle name=" _CC-07 옥외기기 및 전기집진기기초(단가)_본관기초 가실행_1 당진78-연돌-공사설계서(REV.0 12.14-kopec) 8" xfId="33034"/>
    <cellStyle name=" _CC-07 옥외기기 및 전기집진기기초(단가)_본관기초 가실행_1 당진78-연돌-공사설계서(REV.0 12.14-kopec) 9" xfId="33035"/>
    <cellStyle name=" _CC-07 옥외기기 및 전기집진기기초(단가)_본관기초 가실행_1 당진78-연돌-공사설계서(REV.0 12.14-kopec)_0 태안78-연돌-공사설계서(2005082)" xfId="4881"/>
    <cellStyle name=" _CC-07 옥외기기 및 전기집진기기초(단가)_본관기초 가실행_1 당진78-연돌-공사설계서(REV.0 12.14-kopec)_0 태안78-연돌-공사설계서(2005082) 10" xfId="33036"/>
    <cellStyle name=" _CC-07 옥외기기 및 전기집진기기초(단가)_본관기초 가실행_1 당진78-연돌-공사설계서(REV.0 12.14-kopec)_0 태안78-연돌-공사설계서(2005082) 2" xfId="4882"/>
    <cellStyle name=" _CC-07 옥외기기 및 전기집진기기초(단가)_본관기초 가실행_1 당진78-연돌-공사설계서(REV.0 12.14-kopec)_0 태안78-연돌-공사설계서(2005082) 3" xfId="4883"/>
    <cellStyle name=" _CC-07 옥외기기 및 전기집진기기초(단가)_본관기초 가실행_1 당진78-연돌-공사설계서(REV.0 12.14-kopec)_0 태안78-연돌-공사설계서(2005082) 4" xfId="18654"/>
    <cellStyle name=" _CC-07 옥외기기 및 전기집진기기초(단가)_본관기초 가실행_1 당진78-연돌-공사설계서(REV.0 12.14-kopec)_0 태안78-연돌-공사설계서(2005082) 5" xfId="33037"/>
    <cellStyle name=" _CC-07 옥외기기 및 전기집진기기초(단가)_본관기초 가실행_1 당진78-연돌-공사설계서(REV.0 12.14-kopec)_0 태안78-연돌-공사설계서(2005082) 6" xfId="33038"/>
    <cellStyle name=" _CC-07 옥외기기 및 전기집진기기초(단가)_본관기초 가실행_1 당진78-연돌-공사설계서(REV.0 12.14-kopec)_0 태안78-연돌-공사설계서(2005082) 7" xfId="33039"/>
    <cellStyle name=" _CC-07 옥외기기 및 전기집진기기초(단가)_본관기초 가실행_1 당진78-연돌-공사설계서(REV.0 12.14-kopec)_0 태안78-연돌-공사설계서(2005082) 8" xfId="33040"/>
    <cellStyle name=" _CC-07 옥외기기 및 전기집진기기초(단가)_본관기초 가실행_1 당진78-연돌-공사설계서(REV.0 12.14-kopec)_0 태안78-연돌-공사설계서(2005082) 9" xfId="33041"/>
    <cellStyle name=" _CC-07 옥외기기 및 전기집진기기초(단가)_본관기초 가실행_1 당진78-연돌-공사설계서(REV.0 12.14-kopec)_1.0t 공사설계서(1021일)" xfId="4884"/>
    <cellStyle name=" _CC-07 옥외기기 및 전기집진기기초(단가)_본관기초 가실행_1 당진78-연돌-공사설계서(REV.0 12.14-kopec)_1.0t 공사설계서(1021일) 10" xfId="33042"/>
    <cellStyle name=" _CC-07 옥외기기 및 전기집진기기초(단가)_본관기초 가실행_1 당진78-연돌-공사설계서(REV.0 12.14-kopec)_1.0t 공사설계서(1021일) 2" xfId="4885"/>
    <cellStyle name=" _CC-07 옥외기기 및 전기집진기기초(단가)_본관기초 가실행_1 당진78-연돌-공사설계서(REV.0 12.14-kopec)_1.0t 공사설계서(1021일) 3" xfId="4886"/>
    <cellStyle name=" _CC-07 옥외기기 및 전기집진기기초(단가)_본관기초 가실행_1 당진78-연돌-공사설계서(REV.0 12.14-kopec)_1.0t 공사설계서(1021일) 4" xfId="18655"/>
    <cellStyle name=" _CC-07 옥외기기 및 전기집진기기초(단가)_본관기초 가실행_1 당진78-연돌-공사설계서(REV.0 12.14-kopec)_1.0t 공사설계서(1021일) 5" xfId="33043"/>
    <cellStyle name=" _CC-07 옥외기기 및 전기집진기기초(단가)_본관기초 가실행_1 당진78-연돌-공사설계서(REV.0 12.14-kopec)_1.0t 공사설계서(1021일) 6" xfId="33044"/>
    <cellStyle name=" _CC-07 옥외기기 및 전기집진기기초(단가)_본관기초 가실행_1 당진78-연돌-공사설계서(REV.0 12.14-kopec)_1.0t 공사설계서(1021일) 7" xfId="33045"/>
    <cellStyle name=" _CC-07 옥외기기 및 전기집진기기초(단가)_본관기초 가실행_1 당진78-연돌-공사설계서(REV.0 12.14-kopec)_1.0t 공사설계서(1021일) 8" xfId="33046"/>
    <cellStyle name=" _CC-07 옥외기기 및 전기집진기기초(단가)_본관기초 가실행_1 당진78-연돌-공사설계서(REV.0 12.14-kopec)_1.0t 공사설계서(1021일) 9" xfId="33047"/>
    <cellStyle name=" _CC-07 옥외기기 및 전기집진기기초(단가)_본관기초 가실행_1 당진78-연돌-공사설계서(REV.0 12.14-kopec)_태안78연돌공사설계서(2005099)C2" xfId="4887"/>
    <cellStyle name=" _CC-07 옥외기기 및 전기집진기기초(단가)_본관기초 가실행_1 당진78-연돌-공사설계서(REV.0 12.14-kopec)_태안78연돌공사설계서(2005099)C2 10" xfId="33048"/>
    <cellStyle name=" _CC-07 옥외기기 및 전기집진기기초(단가)_본관기초 가실행_1 당진78-연돌-공사설계서(REV.0 12.14-kopec)_태안78연돌공사설계서(2005099)C2 2" xfId="4888"/>
    <cellStyle name=" _CC-07 옥외기기 및 전기집진기기초(단가)_본관기초 가실행_1 당진78-연돌-공사설계서(REV.0 12.14-kopec)_태안78연돌공사설계서(2005099)C2 3" xfId="4889"/>
    <cellStyle name=" _CC-07 옥외기기 및 전기집진기기초(단가)_본관기초 가실행_1 당진78-연돌-공사설계서(REV.0 12.14-kopec)_태안78연돌공사설계서(2005099)C2 4" xfId="18656"/>
    <cellStyle name=" _CC-07 옥외기기 및 전기집진기기초(단가)_본관기초 가실행_1 당진78-연돌-공사설계서(REV.0 12.14-kopec)_태안78연돌공사설계서(2005099)C2 5" xfId="33049"/>
    <cellStyle name=" _CC-07 옥외기기 및 전기집진기기초(단가)_본관기초 가실행_1 당진78-연돌-공사설계서(REV.0 12.14-kopec)_태안78연돌공사설계서(2005099)C2 6" xfId="33050"/>
    <cellStyle name=" _CC-07 옥외기기 및 전기집진기기초(단가)_본관기초 가실행_1 당진78-연돌-공사설계서(REV.0 12.14-kopec)_태안78연돌공사설계서(2005099)C2 7" xfId="33051"/>
    <cellStyle name=" _CC-07 옥외기기 및 전기집진기기초(단가)_본관기초 가실행_1 당진78-연돌-공사설계서(REV.0 12.14-kopec)_태안78연돌공사설계서(2005099)C2 8" xfId="33052"/>
    <cellStyle name=" _CC-07 옥외기기 및 전기집진기기초(단가)_본관기초 가실행_1 당진78-연돌-공사설계서(REV.0 12.14-kopec)_태안78연돌공사설계서(2005099)C2 9" xfId="33053"/>
    <cellStyle name=" _CC-07 옥외기기 및 전기집진기기초(단가)_본관기초 가실행_1.0t 당진78-연돌-수량산출서(REV.0 12.27-kopec)" xfId="4890"/>
    <cellStyle name=" _CC-07 옥외기기 및 전기집진기기초(단가)_본관기초 가실행_1.0t 당진78-연돌-수량산출서(REV.0 12.27-kopec) 10" xfId="33054"/>
    <cellStyle name=" _CC-07 옥외기기 및 전기집진기기초(단가)_본관기초 가실행_1.0t 당진78-연돌-수량산출서(REV.0 12.27-kopec) 2" xfId="4891"/>
    <cellStyle name=" _CC-07 옥외기기 및 전기집진기기초(단가)_본관기초 가실행_1.0t 당진78-연돌-수량산출서(REV.0 12.27-kopec) 3" xfId="4892"/>
    <cellStyle name=" _CC-07 옥외기기 및 전기집진기기초(단가)_본관기초 가실행_1.0t 당진78-연돌-수량산출서(REV.0 12.27-kopec) 4" xfId="18657"/>
    <cellStyle name=" _CC-07 옥외기기 및 전기집진기기초(단가)_본관기초 가실행_1.0t 당진78-연돌-수량산출서(REV.0 12.27-kopec) 5" xfId="33055"/>
    <cellStyle name=" _CC-07 옥외기기 및 전기집진기기초(단가)_본관기초 가실행_1.0t 당진78-연돌-수량산출서(REV.0 12.27-kopec) 6" xfId="33056"/>
    <cellStyle name=" _CC-07 옥외기기 및 전기집진기기초(단가)_본관기초 가실행_1.0t 당진78-연돌-수량산출서(REV.0 12.27-kopec) 7" xfId="33057"/>
    <cellStyle name=" _CC-07 옥외기기 및 전기집진기기초(단가)_본관기초 가실행_1.0t 당진78-연돌-수량산출서(REV.0 12.27-kopec) 8" xfId="33058"/>
    <cellStyle name=" _CC-07 옥외기기 및 전기집진기기초(단가)_본관기초 가실행_1.0t 당진78-연돌-수량산출서(REV.0 12.27-kopec) 9" xfId="33059"/>
    <cellStyle name=" _CC-07 옥외기기 및 전기집진기기초(단가)_본관기초 가실행_1.0t 당진78-연돌-수량산출서(REV.0 12.27-kopec)_1.0t 공사설계서(1021일)" xfId="4893"/>
    <cellStyle name=" _CC-07 옥외기기 및 전기집진기기초(단가)_본관기초 가실행_1.0t 당진78-연돌-수량산출서(REV.0 12.27-kopec)_1.0t 공사설계서(1021일) 10" xfId="33060"/>
    <cellStyle name=" _CC-07 옥외기기 및 전기집진기기초(단가)_본관기초 가실행_1.0t 당진78-연돌-수량산출서(REV.0 12.27-kopec)_1.0t 공사설계서(1021일) 2" xfId="4894"/>
    <cellStyle name=" _CC-07 옥외기기 및 전기집진기기초(단가)_본관기초 가실행_1.0t 당진78-연돌-수량산출서(REV.0 12.27-kopec)_1.0t 공사설계서(1021일) 3" xfId="4895"/>
    <cellStyle name=" _CC-07 옥외기기 및 전기집진기기초(단가)_본관기초 가실행_1.0t 당진78-연돌-수량산출서(REV.0 12.27-kopec)_1.0t 공사설계서(1021일) 4" xfId="18658"/>
    <cellStyle name=" _CC-07 옥외기기 및 전기집진기기초(단가)_본관기초 가실행_1.0t 당진78-연돌-수량산출서(REV.0 12.27-kopec)_1.0t 공사설계서(1021일) 5" xfId="33061"/>
    <cellStyle name=" _CC-07 옥외기기 및 전기집진기기초(단가)_본관기초 가실행_1.0t 당진78-연돌-수량산출서(REV.0 12.27-kopec)_1.0t 공사설계서(1021일) 6" xfId="33062"/>
    <cellStyle name=" _CC-07 옥외기기 및 전기집진기기초(단가)_본관기초 가실행_1.0t 당진78-연돌-수량산출서(REV.0 12.27-kopec)_1.0t 공사설계서(1021일) 7" xfId="33063"/>
    <cellStyle name=" _CC-07 옥외기기 및 전기집진기기초(단가)_본관기초 가실행_1.0t 당진78-연돌-수량산출서(REV.0 12.27-kopec)_1.0t 공사설계서(1021일) 8" xfId="33064"/>
    <cellStyle name=" _CC-07 옥외기기 및 전기집진기기초(단가)_본관기초 가실행_1.0t 당진78-연돌-수량산출서(REV.0 12.27-kopec)_1.0t 공사설계서(1021일) 9" xfId="33065"/>
    <cellStyle name=" _CC-07 옥외기기 및 전기집진기기초(단가)_본관기초 가실행_2.관리동" xfId="33066"/>
    <cellStyle name=" _CC-07 옥외기기 및 전기집진기기초(단가)_본관기초 가실행_당진78-연돌-개략공사비" xfId="4896"/>
    <cellStyle name=" _CC-07 옥외기기 및 전기집진기기초(단가)_본관기초 가실행_당진78-연돌-개략공사비 10" xfId="33067"/>
    <cellStyle name=" _CC-07 옥외기기 및 전기집진기기초(단가)_본관기초 가실행_당진78-연돌-개략공사비 2" xfId="4897"/>
    <cellStyle name=" _CC-07 옥외기기 및 전기집진기기초(단가)_본관기초 가실행_당진78-연돌-개략공사비 3" xfId="4898"/>
    <cellStyle name=" _CC-07 옥외기기 및 전기집진기기초(단가)_본관기초 가실행_당진78-연돌-개략공사비 4" xfId="18659"/>
    <cellStyle name=" _CC-07 옥외기기 및 전기집진기기초(단가)_본관기초 가실행_당진78-연돌-개략공사비 5" xfId="33068"/>
    <cellStyle name=" _CC-07 옥외기기 및 전기집진기기초(단가)_본관기초 가실행_당진78-연돌-개략공사비 6" xfId="33069"/>
    <cellStyle name=" _CC-07 옥외기기 및 전기집진기기초(단가)_본관기초 가실행_당진78-연돌-개략공사비 7" xfId="33070"/>
    <cellStyle name=" _CC-07 옥외기기 및 전기집진기기초(단가)_본관기초 가실행_당진78-연돌-개략공사비 8" xfId="33071"/>
    <cellStyle name=" _CC-07 옥외기기 및 전기집진기기초(단가)_본관기초 가실행_당진78-연돌-개략공사비 9" xfId="33072"/>
    <cellStyle name=" _CC-07 옥외기기 및 전기집진기기초(단가)_본관기초 가실행_당진78-연돌-개략공사비_0 태안78-연돌-공사설계서(2005082)" xfId="4899"/>
    <cellStyle name=" _CC-07 옥외기기 및 전기집진기기초(단가)_본관기초 가실행_당진78-연돌-개략공사비_0 태안78-연돌-공사설계서(2005082) 10" xfId="33073"/>
    <cellStyle name=" _CC-07 옥외기기 및 전기집진기기초(단가)_본관기초 가실행_당진78-연돌-개략공사비_0 태안78-연돌-공사설계서(2005082) 2" xfId="4900"/>
    <cellStyle name=" _CC-07 옥외기기 및 전기집진기기초(단가)_본관기초 가실행_당진78-연돌-개략공사비_0 태안78-연돌-공사설계서(2005082) 3" xfId="4901"/>
    <cellStyle name=" _CC-07 옥외기기 및 전기집진기기초(단가)_본관기초 가실행_당진78-연돌-개략공사비_0 태안78-연돌-공사설계서(2005082) 4" xfId="18660"/>
    <cellStyle name=" _CC-07 옥외기기 및 전기집진기기초(단가)_본관기초 가실행_당진78-연돌-개략공사비_0 태안78-연돌-공사설계서(2005082) 5" xfId="33074"/>
    <cellStyle name=" _CC-07 옥외기기 및 전기집진기기초(단가)_본관기초 가실행_당진78-연돌-개략공사비_0 태안78-연돌-공사설계서(2005082) 6" xfId="33075"/>
    <cellStyle name=" _CC-07 옥외기기 및 전기집진기기초(단가)_본관기초 가실행_당진78-연돌-개략공사비_0 태안78-연돌-공사설계서(2005082) 7" xfId="33076"/>
    <cellStyle name=" _CC-07 옥외기기 및 전기집진기기초(단가)_본관기초 가실행_당진78-연돌-개략공사비_0 태안78-연돌-공사설계서(2005082) 8" xfId="33077"/>
    <cellStyle name=" _CC-07 옥외기기 및 전기집진기기초(단가)_본관기초 가실행_당진78-연돌-개략공사비_0 태안78-연돌-공사설계서(2005082) 9" xfId="33078"/>
    <cellStyle name=" _CC-07 옥외기기 및 전기집진기기초(단가)_본관기초 가실행_당진78-연돌-개략공사비_1.0t 공사설계서(1021일)" xfId="4902"/>
    <cellStyle name=" _CC-07 옥외기기 및 전기집진기기초(단가)_본관기초 가실행_당진78-연돌-개략공사비_1.0t 공사설계서(1021일) 10" xfId="33079"/>
    <cellStyle name=" _CC-07 옥외기기 및 전기집진기기초(단가)_본관기초 가실행_당진78-연돌-개략공사비_1.0t 공사설계서(1021일) 2" xfId="4903"/>
    <cellStyle name=" _CC-07 옥외기기 및 전기집진기기초(단가)_본관기초 가실행_당진78-연돌-개략공사비_1.0t 공사설계서(1021일) 3" xfId="4904"/>
    <cellStyle name=" _CC-07 옥외기기 및 전기집진기기초(단가)_본관기초 가실행_당진78-연돌-개략공사비_1.0t 공사설계서(1021일) 4" xfId="18661"/>
    <cellStyle name=" _CC-07 옥외기기 및 전기집진기기초(단가)_본관기초 가실행_당진78-연돌-개략공사비_1.0t 공사설계서(1021일) 5" xfId="33080"/>
    <cellStyle name=" _CC-07 옥외기기 및 전기집진기기초(단가)_본관기초 가실행_당진78-연돌-개략공사비_1.0t 공사설계서(1021일) 6" xfId="33081"/>
    <cellStyle name=" _CC-07 옥외기기 및 전기집진기기초(단가)_본관기초 가실행_당진78-연돌-개략공사비_1.0t 공사설계서(1021일) 7" xfId="33082"/>
    <cellStyle name=" _CC-07 옥외기기 및 전기집진기기초(단가)_본관기초 가실행_당진78-연돌-개략공사비_1.0t 공사설계서(1021일) 8" xfId="33083"/>
    <cellStyle name=" _CC-07 옥외기기 및 전기집진기기초(단가)_본관기초 가실행_당진78-연돌-개략공사비_1.0t 공사설계서(1021일) 9" xfId="33084"/>
    <cellStyle name=" _CC-07 옥외기기 및 전기집진기기초(단가)_본관기초 가실행_당진78-연돌-개략공사비_태안78연돌공사설계서(2005099)C2" xfId="4905"/>
    <cellStyle name=" _CC-07 옥외기기 및 전기집진기기초(단가)_본관기초 가실행_당진78-연돌-개략공사비_태안78연돌공사설계서(2005099)C2 10" xfId="33085"/>
    <cellStyle name=" _CC-07 옥외기기 및 전기집진기기초(단가)_본관기초 가실행_당진78-연돌-개략공사비_태안78연돌공사설계서(2005099)C2 2" xfId="4906"/>
    <cellStyle name=" _CC-07 옥외기기 및 전기집진기기초(단가)_본관기초 가실행_당진78-연돌-개략공사비_태안78연돌공사설계서(2005099)C2 3" xfId="4907"/>
    <cellStyle name=" _CC-07 옥외기기 및 전기집진기기초(단가)_본관기초 가실행_당진78-연돌-개략공사비_태안78연돌공사설계서(2005099)C2 4" xfId="18662"/>
    <cellStyle name=" _CC-07 옥외기기 및 전기집진기기초(단가)_본관기초 가실행_당진78-연돌-개략공사비_태안78연돌공사설계서(2005099)C2 5" xfId="33086"/>
    <cellStyle name=" _CC-07 옥외기기 및 전기집진기기초(단가)_본관기초 가실행_당진78-연돌-개략공사비_태안78연돌공사설계서(2005099)C2 6" xfId="33087"/>
    <cellStyle name=" _CC-07 옥외기기 및 전기집진기기초(단가)_본관기초 가실행_당진78-연돌-개략공사비_태안78연돌공사설계서(2005099)C2 7" xfId="33088"/>
    <cellStyle name=" _CC-07 옥외기기 및 전기집진기기초(단가)_본관기초 가실행_당진78-연돌-개략공사비_태안78연돌공사설계서(2005099)C2 8" xfId="33089"/>
    <cellStyle name=" _CC-07 옥외기기 및 전기집진기기초(단가)_본관기초 가실행_당진78-연돌-개략공사비_태안78연돌공사설계서(2005099)C2 9" xfId="33090"/>
    <cellStyle name=" _CC-07 옥외기기 및 전기집진기기초(단가)_본관기초 가실행_연돌 현장타설말뚝(RCD)설계서" xfId="4908"/>
    <cellStyle name=" _CC-07 옥외기기 및 전기집진기기초(단가)_본관기초 가실행_연돌 현장타설말뚝(RCD)설계서 10" xfId="33091"/>
    <cellStyle name=" _CC-07 옥외기기 및 전기집진기기초(단가)_본관기초 가실행_연돌 현장타설말뚝(RCD)설계서 2" xfId="4909"/>
    <cellStyle name=" _CC-07 옥외기기 및 전기집진기기초(단가)_본관기초 가실행_연돌 현장타설말뚝(RCD)설계서 3" xfId="4910"/>
    <cellStyle name=" _CC-07 옥외기기 및 전기집진기기초(단가)_본관기초 가실행_연돌 현장타설말뚝(RCD)설계서 4" xfId="18663"/>
    <cellStyle name=" _CC-07 옥외기기 및 전기집진기기초(단가)_본관기초 가실행_연돌 현장타설말뚝(RCD)설계서 5" xfId="33092"/>
    <cellStyle name=" _CC-07 옥외기기 및 전기집진기기초(단가)_본관기초 가실행_연돌 현장타설말뚝(RCD)설계서 6" xfId="33093"/>
    <cellStyle name=" _CC-07 옥외기기 및 전기집진기기초(단가)_본관기초 가실행_연돌 현장타설말뚝(RCD)설계서 7" xfId="33094"/>
    <cellStyle name=" _CC-07 옥외기기 및 전기집진기기초(단가)_본관기초 가실행_연돌 현장타설말뚝(RCD)설계서 8" xfId="33095"/>
    <cellStyle name=" _CC-07 옥외기기 및 전기집진기기초(단가)_본관기초 가실행_연돌 현장타설말뚝(RCD)설계서 9" xfId="33096"/>
    <cellStyle name=" _CC-07 옥외기기 및 전기집진기기초(단가)_본관기초 가실행_연돌 현장타설말뚝(RCD)설계서_0 태안78-연돌-공사설계서(2005082)" xfId="4911"/>
    <cellStyle name=" _CC-07 옥외기기 및 전기집진기기초(단가)_본관기초 가실행_연돌 현장타설말뚝(RCD)설계서_0 태안78-연돌-공사설계서(2005082) 10" xfId="33097"/>
    <cellStyle name=" _CC-07 옥외기기 및 전기집진기기초(단가)_본관기초 가실행_연돌 현장타설말뚝(RCD)설계서_0 태안78-연돌-공사설계서(2005082) 2" xfId="4912"/>
    <cellStyle name=" _CC-07 옥외기기 및 전기집진기기초(단가)_본관기초 가실행_연돌 현장타설말뚝(RCD)설계서_0 태안78-연돌-공사설계서(2005082) 3" xfId="4913"/>
    <cellStyle name=" _CC-07 옥외기기 및 전기집진기기초(단가)_본관기초 가실행_연돌 현장타설말뚝(RCD)설계서_0 태안78-연돌-공사설계서(2005082) 4" xfId="18664"/>
    <cellStyle name=" _CC-07 옥외기기 및 전기집진기기초(단가)_본관기초 가실행_연돌 현장타설말뚝(RCD)설계서_0 태안78-연돌-공사설계서(2005082) 5" xfId="33098"/>
    <cellStyle name=" _CC-07 옥외기기 및 전기집진기기초(단가)_본관기초 가실행_연돌 현장타설말뚝(RCD)설계서_0 태안78-연돌-공사설계서(2005082) 6" xfId="33099"/>
    <cellStyle name=" _CC-07 옥외기기 및 전기집진기기초(단가)_본관기초 가실행_연돌 현장타설말뚝(RCD)설계서_0 태안78-연돌-공사설계서(2005082) 7" xfId="33100"/>
    <cellStyle name=" _CC-07 옥외기기 및 전기집진기기초(단가)_본관기초 가실행_연돌 현장타설말뚝(RCD)설계서_0 태안78-연돌-공사설계서(2005082) 8" xfId="33101"/>
    <cellStyle name=" _CC-07 옥외기기 및 전기집진기기초(단가)_본관기초 가실행_연돌 현장타설말뚝(RCD)설계서_0 태안78-연돌-공사설계서(2005082) 9" xfId="33102"/>
    <cellStyle name=" _CC-07 옥외기기 및 전기집진기기초(단가)_본관기초 가실행_연돌 현장타설말뚝(RCD)설계서_1.0t 공사설계서(1021일)" xfId="4914"/>
    <cellStyle name=" _CC-07 옥외기기 및 전기집진기기초(단가)_본관기초 가실행_연돌 현장타설말뚝(RCD)설계서_1.0t 공사설계서(1021일) 10" xfId="33103"/>
    <cellStyle name=" _CC-07 옥외기기 및 전기집진기기초(단가)_본관기초 가실행_연돌 현장타설말뚝(RCD)설계서_1.0t 공사설계서(1021일) 2" xfId="4915"/>
    <cellStyle name=" _CC-07 옥외기기 및 전기집진기기초(단가)_본관기초 가실행_연돌 현장타설말뚝(RCD)설계서_1.0t 공사설계서(1021일) 3" xfId="4916"/>
    <cellStyle name=" _CC-07 옥외기기 및 전기집진기기초(단가)_본관기초 가실행_연돌 현장타설말뚝(RCD)설계서_1.0t 공사설계서(1021일) 4" xfId="18665"/>
    <cellStyle name=" _CC-07 옥외기기 및 전기집진기기초(단가)_본관기초 가실행_연돌 현장타설말뚝(RCD)설계서_1.0t 공사설계서(1021일) 5" xfId="33104"/>
    <cellStyle name=" _CC-07 옥외기기 및 전기집진기기초(단가)_본관기초 가실행_연돌 현장타설말뚝(RCD)설계서_1.0t 공사설계서(1021일) 6" xfId="33105"/>
    <cellStyle name=" _CC-07 옥외기기 및 전기집진기기초(단가)_본관기초 가실행_연돌 현장타설말뚝(RCD)설계서_1.0t 공사설계서(1021일) 7" xfId="33106"/>
    <cellStyle name=" _CC-07 옥외기기 및 전기집진기기초(단가)_본관기초 가실행_연돌 현장타설말뚝(RCD)설계서_1.0t 공사설계서(1021일) 8" xfId="33107"/>
    <cellStyle name=" _CC-07 옥외기기 및 전기집진기기초(단가)_본관기초 가실행_연돌 현장타설말뚝(RCD)설계서_1.0t 공사설계서(1021일) 9" xfId="33108"/>
    <cellStyle name=" _CC-07 옥외기기 및 전기집진기기초(단가)_본관기초 가실행_연돌 현장타설말뚝(RCD)설계서_태안78연돌공사설계서(2005099)C2" xfId="4917"/>
    <cellStyle name=" _CC-07 옥외기기 및 전기집진기기초(단가)_본관기초 가실행_연돌 현장타설말뚝(RCD)설계서_태안78연돌공사설계서(2005099)C2 10" xfId="33109"/>
    <cellStyle name=" _CC-07 옥외기기 및 전기집진기기초(단가)_본관기초 가실행_연돌 현장타설말뚝(RCD)설계서_태안78연돌공사설계서(2005099)C2 2" xfId="4918"/>
    <cellStyle name=" _CC-07 옥외기기 및 전기집진기기초(단가)_본관기초 가실행_연돌 현장타설말뚝(RCD)설계서_태안78연돌공사설계서(2005099)C2 3" xfId="4919"/>
    <cellStyle name=" _CC-07 옥외기기 및 전기집진기기초(단가)_본관기초 가실행_연돌 현장타설말뚝(RCD)설계서_태안78연돌공사설계서(2005099)C2 4" xfId="18666"/>
    <cellStyle name=" _CC-07 옥외기기 및 전기집진기기초(단가)_본관기초 가실행_연돌 현장타설말뚝(RCD)설계서_태안78연돌공사설계서(2005099)C2 5" xfId="33110"/>
    <cellStyle name=" _CC-07 옥외기기 및 전기집진기기초(단가)_본관기초 가실행_연돌 현장타설말뚝(RCD)설계서_태안78연돌공사설계서(2005099)C2 6" xfId="33111"/>
    <cellStyle name=" _CC-07 옥외기기 및 전기집진기기초(단가)_본관기초 가실행_연돌 현장타설말뚝(RCD)설계서_태안78연돌공사설계서(2005099)C2 7" xfId="33112"/>
    <cellStyle name=" _CC-07 옥외기기 및 전기집진기기초(단가)_본관기초 가실행_연돌 현장타설말뚝(RCD)설계서_태안78연돌공사설계서(2005099)C2 8" xfId="33113"/>
    <cellStyle name=" _CC-07 옥외기기 및 전기집진기기초(단가)_본관기초 가실행_연돌 현장타설말뚝(RCD)설계서_태안78연돌공사설계서(2005099)C2 9" xfId="33114"/>
    <cellStyle name=" _CC-07 옥외기기 및 전기집진기기초(단가)_본관기초굴착 예상도급" xfId="4920"/>
    <cellStyle name=" _CC-07 옥외기기 및 전기집진기기초(단가)_본관기초굴착 예상도급 10" xfId="33115"/>
    <cellStyle name=" _CC-07 옥외기기 및 전기집진기기초(단가)_본관기초굴착 예상도급 2" xfId="4921"/>
    <cellStyle name=" _CC-07 옥외기기 및 전기집진기기초(단가)_본관기초굴착 예상도급 3" xfId="4922"/>
    <cellStyle name=" _CC-07 옥외기기 및 전기집진기기초(단가)_본관기초굴착 예상도급 4" xfId="18667"/>
    <cellStyle name=" _CC-07 옥외기기 및 전기집진기기초(단가)_본관기초굴착 예상도급 5" xfId="33116"/>
    <cellStyle name=" _CC-07 옥외기기 및 전기집진기기초(단가)_본관기초굴착 예상도급 6" xfId="33117"/>
    <cellStyle name=" _CC-07 옥외기기 및 전기집진기기초(단가)_본관기초굴착 예상도급 7" xfId="33118"/>
    <cellStyle name=" _CC-07 옥외기기 및 전기집진기기초(단가)_본관기초굴착 예상도급 8" xfId="33119"/>
    <cellStyle name=" _CC-07 옥외기기 및 전기집진기기초(단가)_본관기초굴착 예상도급 9" xfId="33120"/>
    <cellStyle name=" _CC-07 옥외기기 및 전기집진기기초(단가)_본관기초굴착 예상도급_1 당진78-연돌-공사설계서(REV.0 12.14-kopec)" xfId="4923"/>
    <cellStyle name=" _CC-07 옥외기기 및 전기집진기기초(단가)_본관기초굴착 예상도급_1 당진78-연돌-공사설계서(REV.0 12.14-kopec) 10" xfId="33121"/>
    <cellStyle name=" _CC-07 옥외기기 및 전기집진기기초(단가)_본관기초굴착 예상도급_1 당진78-연돌-공사설계서(REV.0 12.14-kopec) 2" xfId="4924"/>
    <cellStyle name=" _CC-07 옥외기기 및 전기집진기기초(단가)_본관기초굴착 예상도급_1 당진78-연돌-공사설계서(REV.0 12.14-kopec) 3" xfId="4925"/>
    <cellStyle name=" _CC-07 옥외기기 및 전기집진기기초(단가)_본관기초굴착 예상도급_1 당진78-연돌-공사설계서(REV.0 12.14-kopec) 4" xfId="18668"/>
    <cellStyle name=" _CC-07 옥외기기 및 전기집진기기초(단가)_본관기초굴착 예상도급_1 당진78-연돌-공사설계서(REV.0 12.14-kopec) 5" xfId="33122"/>
    <cellStyle name=" _CC-07 옥외기기 및 전기집진기기초(단가)_본관기초굴착 예상도급_1 당진78-연돌-공사설계서(REV.0 12.14-kopec) 6" xfId="33123"/>
    <cellStyle name=" _CC-07 옥외기기 및 전기집진기기초(단가)_본관기초굴착 예상도급_1 당진78-연돌-공사설계서(REV.0 12.14-kopec) 7" xfId="33124"/>
    <cellStyle name=" _CC-07 옥외기기 및 전기집진기기초(단가)_본관기초굴착 예상도급_1 당진78-연돌-공사설계서(REV.0 12.14-kopec) 8" xfId="33125"/>
    <cellStyle name=" _CC-07 옥외기기 및 전기집진기기초(단가)_본관기초굴착 예상도급_1 당진78-연돌-공사설계서(REV.0 12.14-kopec) 9" xfId="33126"/>
    <cellStyle name=" _CC-07 옥외기기 및 전기집진기기초(단가)_본관기초굴착 예상도급_1 당진78-연돌-공사설계서(REV.0 12.14-kopec)_0 태안78-연돌-공사설계서(2005082)" xfId="4926"/>
    <cellStyle name=" _CC-07 옥외기기 및 전기집진기기초(단가)_본관기초굴착 예상도급_1 당진78-연돌-공사설계서(REV.0 12.14-kopec)_0 태안78-연돌-공사설계서(2005082) 10" xfId="33127"/>
    <cellStyle name=" _CC-07 옥외기기 및 전기집진기기초(단가)_본관기초굴착 예상도급_1 당진78-연돌-공사설계서(REV.0 12.14-kopec)_0 태안78-연돌-공사설계서(2005082) 2" xfId="4927"/>
    <cellStyle name=" _CC-07 옥외기기 및 전기집진기기초(단가)_본관기초굴착 예상도급_1 당진78-연돌-공사설계서(REV.0 12.14-kopec)_0 태안78-연돌-공사설계서(2005082) 3" xfId="4928"/>
    <cellStyle name=" _CC-07 옥외기기 및 전기집진기기초(단가)_본관기초굴착 예상도급_1 당진78-연돌-공사설계서(REV.0 12.14-kopec)_0 태안78-연돌-공사설계서(2005082) 4" xfId="18669"/>
    <cellStyle name=" _CC-07 옥외기기 및 전기집진기기초(단가)_본관기초굴착 예상도급_1 당진78-연돌-공사설계서(REV.0 12.14-kopec)_0 태안78-연돌-공사설계서(2005082) 5" xfId="33128"/>
    <cellStyle name=" _CC-07 옥외기기 및 전기집진기기초(단가)_본관기초굴착 예상도급_1 당진78-연돌-공사설계서(REV.0 12.14-kopec)_0 태안78-연돌-공사설계서(2005082) 6" xfId="33129"/>
    <cellStyle name=" _CC-07 옥외기기 및 전기집진기기초(단가)_본관기초굴착 예상도급_1 당진78-연돌-공사설계서(REV.0 12.14-kopec)_0 태안78-연돌-공사설계서(2005082) 7" xfId="33130"/>
    <cellStyle name=" _CC-07 옥외기기 및 전기집진기기초(단가)_본관기초굴착 예상도급_1 당진78-연돌-공사설계서(REV.0 12.14-kopec)_0 태안78-연돌-공사설계서(2005082) 8" xfId="33131"/>
    <cellStyle name=" _CC-07 옥외기기 및 전기집진기기초(단가)_본관기초굴착 예상도급_1 당진78-연돌-공사설계서(REV.0 12.14-kopec)_0 태안78-연돌-공사설계서(2005082) 9" xfId="33132"/>
    <cellStyle name=" _CC-07 옥외기기 및 전기집진기기초(단가)_본관기초굴착 예상도급_1 당진78-연돌-공사설계서(REV.0 12.14-kopec)_1.0t 공사설계서(1021일)" xfId="4929"/>
    <cellStyle name=" _CC-07 옥외기기 및 전기집진기기초(단가)_본관기초굴착 예상도급_1 당진78-연돌-공사설계서(REV.0 12.14-kopec)_1.0t 공사설계서(1021일) 10" xfId="33133"/>
    <cellStyle name=" _CC-07 옥외기기 및 전기집진기기초(단가)_본관기초굴착 예상도급_1 당진78-연돌-공사설계서(REV.0 12.14-kopec)_1.0t 공사설계서(1021일) 2" xfId="4930"/>
    <cellStyle name=" _CC-07 옥외기기 및 전기집진기기초(단가)_본관기초굴착 예상도급_1 당진78-연돌-공사설계서(REV.0 12.14-kopec)_1.0t 공사설계서(1021일) 3" xfId="4931"/>
    <cellStyle name=" _CC-07 옥외기기 및 전기집진기기초(단가)_본관기초굴착 예상도급_1 당진78-연돌-공사설계서(REV.0 12.14-kopec)_1.0t 공사설계서(1021일) 4" xfId="18670"/>
    <cellStyle name=" _CC-07 옥외기기 및 전기집진기기초(단가)_본관기초굴착 예상도급_1 당진78-연돌-공사설계서(REV.0 12.14-kopec)_1.0t 공사설계서(1021일) 5" xfId="33134"/>
    <cellStyle name=" _CC-07 옥외기기 및 전기집진기기초(단가)_본관기초굴착 예상도급_1 당진78-연돌-공사설계서(REV.0 12.14-kopec)_1.0t 공사설계서(1021일) 6" xfId="33135"/>
    <cellStyle name=" _CC-07 옥외기기 및 전기집진기기초(단가)_본관기초굴착 예상도급_1 당진78-연돌-공사설계서(REV.0 12.14-kopec)_1.0t 공사설계서(1021일) 7" xfId="33136"/>
    <cellStyle name=" _CC-07 옥외기기 및 전기집진기기초(단가)_본관기초굴착 예상도급_1 당진78-연돌-공사설계서(REV.0 12.14-kopec)_1.0t 공사설계서(1021일) 8" xfId="33137"/>
    <cellStyle name=" _CC-07 옥외기기 및 전기집진기기초(단가)_본관기초굴착 예상도급_1 당진78-연돌-공사설계서(REV.0 12.14-kopec)_1.0t 공사설계서(1021일) 9" xfId="33138"/>
    <cellStyle name=" _CC-07 옥외기기 및 전기집진기기초(단가)_본관기초굴착 예상도급_1 당진78-연돌-공사설계서(REV.0 12.14-kopec)_태안78연돌공사설계서(2005099)C2" xfId="4932"/>
    <cellStyle name=" _CC-07 옥외기기 및 전기집진기기초(단가)_본관기초굴착 예상도급_1 당진78-연돌-공사설계서(REV.0 12.14-kopec)_태안78연돌공사설계서(2005099)C2 10" xfId="33139"/>
    <cellStyle name=" _CC-07 옥외기기 및 전기집진기기초(단가)_본관기초굴착 예상도급_1 당진78-연돌-공사설계서(REV.0 12.14-kopec)_태안78연돌공사설계서(2005099)C2 2" xfId="4933"/>
    <cellStyle name=" _CC-07 옥외기기 및 전기집진기기초(단가)_본관기초굴착 예상도급_1 당진78-연돌-공사설계서(REV.0 12.14-kopec)_태안78연돌공사설계서(2005099)C2 3" xfId="4934"/>
    <cellStyle name=" _CC-07 옥외기기 및 전기집진기기초(단가)_본관기초굴착 예상도급_1 당진78-연돌-공사설계서(REV.0 12.14-kopec)_태안78연돌공사설계서(2005099)C2 4" xfId="18671"/>
    <cellStyle name=" _CC-07 옥외기기 및 전기집진기기초(단가)_본관기초굴착 예상도급_1 당진78-연돌-공사설계서(REV.0 12.14-kopec)_태안78연돌공사설계서(2005099)C2 5" xfId="33140"/>
    <cellStyle name=" _CC-07 옥외기기 및 전기집진기기초(단가)_본관기초굴착 예상도급_1 당진78-연돌-공사설계서(REV.0 12.14-kopec)_태안78연돌공사설계서(2005099)C2 6" xfId="33141"/>
    <cellStyle name=" _CC-07 옥외기기 및 전기집진기기초(단가)_본관기초굴착 예상도급_1 당진78-연돌-공사설계서(REV.0 12.14-kopec)_태안78연돌공사설계서(2005099)C2 7" xfId="33142"/>
    <cellStyle name=" _CC-07 옥외기기 및 전기집진기기초(단가)_본관기초굴착 예상도급_1 당진78-연돌-공사설계서(REV.0 12.14-kopec)_태안78연돌공사설계서(2005099)C2 8" xfId="33143"/>
    <cellStyle name=" _CC-07 옥외기기 및 전기집진기기초(단가)_본관기초굴착 예상도급_1 당진78-연돌-공사설계서(REV.0 12.14-kopec)_태안78연돌공사설계서(2005099)C2 9" xfId="33144"/>
    <cellStyle name=" _CC-07 옥외기기 및 전기집진기기초(단가)_본관기초굴착 예상도급_1.0t 당진78-연돌-수량산출서(REV.0 12.27-kopec)" xfId="4935"/>
    <cellStyle name=" _CC-07 옥외기기 및 전기집진기기초(단가)_본관기초굴착 예상도급_1.0t 당진78-연돌-수량산출서(REV.0 12.27-kopec) 10" xfId="33145"/>
    <cellStyle name=" _CC-07 옥외기기 및 전기집진기기초(단가)_본관기초굴착 예상도급_1.0t 당진78-연돌-수량산출서(REV.0 12.27-kopec) 2" xfId="4936"/>
    <cellStyle name=" _CC-07 옥외기기 및 전기집진기기초(단가)_본관기초굴착 예상도급_1.0t 당진78-연돌-수량산출서(REV.0 12.27-kopec) 3" xfId="4937"/>
    <cellStyle name=" _CC-07 옥외기기 및 전기집진기기초(단가)_본관기초굴착 예상도급_1.0t 당진78-연돌-수량산출서(REV.0 12.27-kopec) 4" xfId="18672"/>
    <cellStyle name=" _CC-07 옥외기기 및 전기집진기기초(단가)_본관기초굴착 예상도급_1.0t 당진78-연돌-수량산출서(REV.0 12.27-kopec) 5" xfId="33146"/>
    <cellStyle name=" _CC-07 옥외기기 및 전기집진기기초(단가)_본관기초굴착 예상도급_1.0t 당진78-연돌-수량산출서(REV.0 12.27-kopec) 6" xfId="33147"/>
    <cellStyle name=" _CC-07 옥외기기 및 전기집진기기초(단가)_본관기초굴착 예상도급_1.0t 당진78-연돌-수량산출서(REV.0 12.27-kopec) 7" xfId="33148"/>
    <cellStyle name=" _CC-07 옥외기기 및 전기집진기기초(단가)_본관기초굴착 예상도급_1.0t 당진78-연돌-수량산출서(REV.0 12.27-kopec) 8" xfId="33149"/>
    <cellStyle name=" _CC-07 옥외기기 및 전기집진기기초(단가)_본관기초굴착 예상도급_1.0t 당진78-연돌-수량산출서(REV.0 12.27-kopec) 9" xfId="33150"/>
    <cellStyle name=" _CC-07 옥외기기 및 전기집진기기초(단가)_본관기초굴착 예상도급_1.0t 당진78-연돌-수량산출서(REV.0 12.27-kopec)_1.0t 공사설계서(1021일)" xfId="4938"/>
    <cellStyle name=" _CC-07 옥외기기 및 전기집진기기초(단가)_본관기초굴착 예상도급_1.0t 당진78-연돌-수량산출서(REV.0 12.27-kopec)_1.0t 공사설계서(1021일) 10" xfId="33151"/>
    <cellStyle name=" _CC-07 옥외기기 및 전기집진기기초(단가)_본관기초굴착 예상도급_1.0t 당진78-연돌-수량산출서(REV.0 12.27-kopec)_1.0t 공사설계서(1021일) 2" xfId="4939"/>
    <cellStyle name=" _CC-07 옥외기기 및 전기집진기기초(단가)_본관기초굴착 예상도급_1.0t 당진78-연돌-수량산출서(REV.0 12.27-kopec)_1.0t 공사설계서(1021일) 3" xfId="4940"/>
    <cellStyle name=" _CC-07 옥외기기 및 전기집진기기초(단가)_본관기초굴착 예상도급_1.0t 당진78-연돌-수량산출서(REV.0 12.27-kopec)_1.0t 공사설계서(1021일) 4" xfId="18673"/>
    <cellStyle name=" _CC-07 옥외기기 및 전기집진기기초(단가)_본관기초굴착 예상도급_1.0t 당진78-연돌-수량산출서(REV.0 12.27-kopec)_1.0t 공사설계서(1021일) 5" xfId="33152"/>
    <cellStyle name=" _CC-07 옥외기기 및 전기집진기기초(단가)_본관기초굴착 예상도급_1.0t 당진78-연돌-수량산출서(REV.0 12.27-kopec)_1.0t 공사설계서(1021일) 6" xfId="33153"/>
    <cellStyle name=" _CC-07 옥외기기 및 전기집진기기초(단가)_본관기초굴착 예상도급_1.0t 당진78-연돌-수량산출서(REV.0 12.27-kopec)_1.0t 공사설계서(1021일) 7" xfId="33154"/>
    <cellStyle name=" _CC-07 옥외기기 및 전기집진기기초(단가)_본관기초굴착 예상도급_1.0t 당진78-연돌-수량산출서(REV.0 12.27-kopec)_1.0t 공사설계서(1021일) 8" xfId="33155"/>
    <cellStyle name=" _CC-07 옥외기기 및 전기집진기기초(단가)_본관기초굴착 예상도급_1.0t 당진78-연돌-수량산출서(REV.0 12.27-kopec)_1.0t 공사설계서(1021일) 9" xfId="33156"/>
    <cellStyle name=" _CC-07 옥외기기 및 전기집진기기초(단가)_본관기초굴착 예상도급_2.관리동" xfId="33157"/>
    <cellStyle name=" _CC-07 옥외기기 및 전기집진기기초(단가)_본관기초굴착 예상도급_당진78-연돌-개략공사비" xfId="4941"/>
    <cellStyle name=" _CC-07 옥외기기 및 전기집진기기초(단가)_본관기초굴착 예상도급_당진78-연돌-개략공사비 10" xfId="33158"/>
    <cellStyle name=" _CC-07 옥외기기 및 전기집진기기초(단가)_본관기초굴착 예상도급_당진78-연돌-개략공사비 2" xfId="4942"/>
    <cellStyle name=" _CC-07 옥외기기 및 전기집진기기초(단가)_본관기초굴착 예상도급_당진78-연돌-개략공사비 3" xfId="4943"/>
    <cellStyle name=" _CC-07 옥외기기 및 전기집진기기초(단가)_본관기초굴착 예상도급_당진78-연돌-개략공사비 4" xfId="18674"/>
    <cellStyle name=" _CC-07 옥외기기 및 전기집진기기초(단가)_본관기초굴착 예상도급_당진78-연돌-개략공사비 5" xfId="33159"/>
    <cellStyle name=" _CC-07 옥외기기 및 전기집진기기초(단가)_본관기초굴착 예상도급_당진78-연돌-개략공사비 6" xfId="33160"/>
    <cellStyle name=" _CC-07 옥외기기 및 전기집진기기초(단가)_본관기초굴착 예상도급_당진78-연돌-개략공사비 7" xfId="33161"/>
    <cellStyle name=" _CC-07 옥외기기 및 전기집진기기초(단가)_본관기초굴착 예상도급_당진78-연돌-개략공사비 8" xfId="33162"/>
    <cellStyle name=" _CC-07 옥외기기 및 전기집진기기초(단가)_본관기초굴착 예상도급_당진78-연돌-개략공사비 9" xfId="33163"/>
    <cellStyle name=" _CC-07 옥외기기 및 전기집진기기초(단가)_본관기초굴착 예상도급_당진78-연돌-개략공사비_0 태안78-연돌-공사설계서(2005082)" xfId="4944"/>
    <cellStyle name=" _CC-07 옥외기기 및 전기집진기기초(단가)_본관기초굴착 예상도급_당진78-연돌-개략공사비_0 태안78-연돌-공사설계서(2005082) 10" xfId="33164"/>
    <cellStyle name=" _CC-07 옥외기기 및 전기집진기기초(단가)_본관기초굴착 예상도급_당진78-연돌-개략공사비_0 태안78-연돌-공사설계서(2005082) 2" xfId="4945"/>
    <cellStyle name=" _CC-07 옥외기기 및 전기집진기기초(단가)_본관기초굴착 예상도급_당진78-연돌-개략공사비_0 태안78-연돌-공사설계서(2005082) 3" xfId="4946"/>
    <cellStyle name=" _CC-07 옥외기기 및 전기집진기기초(단가)_본관기초굴착 예상도급_당진78-연돌-개략공사비_0 태안78-연돌-공사설계서(2005082) 4" xfId="18675"/>
    <cellStyle name=" _CC-07 옥외기기 및 전기집진기기초(단가)_본관기초굴착 예상도급_당진78-연돌-개략공사비_0 태안78-연돌-공사설계서(2005082) 5" xfId="33165"/>
    <cellStyle name=" _CC-07 옥외기기 및 전기집진기기초(단가)_본관기초굴착 예상도급_당진78-연돌-개략공사비_0 태안78-연돌-공사설계서(2005082) 6" xfId="33166"/>
    <cellStyle name=" _CC-07 옥외기기 및 전기집진기기초(단가)_본관기초굴착 예상도급_당진78-연돌-개략공사비_0 태안78-연돌-공사설계서(2005082) 7" xfId="33167"/>
    <cellStyle name=" _CC-07 옥외기기 및 전기집진기기초(단가)_본관기초굴착 예상도급_당진78-연돌-개략공사비_0 태안78-연돌-공사설계서(2005082) 8" xfId="33168"/>
    <cellStyle name=" _CC-07 옥외기기 및 전기집진기기초(단가)_본관기초굴착 예상도급_당진78-연돌-개략공사비_0 태안78-연돌-공사설계서(2005082) 9" xfId="33169"/>
    <cellStyle name=" _CC-07 옥외기기 및 전기집진기기초(단가)_본관기초굴착 예상도급_당진78-연돌-개략공사비_1.0t 공사설계서(1021일)" xfId="4947"/>
    <cellStyle name=" _CC-07 옥외기기 및 전기집진기기초(단가)_본관기초굴착 예상도급_당진78-연돌-개략공사비_1.0t 공사설계서(1021일) 10" xfId="33170"/>
    <cellStyle name=" _CC-07 옥외기기 및 전기집진기기초(단가)_본관기초굴착 예상도급_당진78-연돌-개략공사비_1.0t 공사설계서(1021일) 2" xfId="4948"/>
    <cellStyle name=" _CC-07 옥외기기 및 전기집진기기초(단가)_본관기초굴착 예상도급_당진78-연돌-개략공사비_1.0t 공사설계서(1021일) 3" xfId="4949"/>
    <cellStyle name=" _CC-07 옥외기기 및 전기집진기기초(단가)_본관기초굴착 예상도급_당진78-연돌-개략공사비_1.0t 공사설계서(1021일) 4" xfId="18676"/>
    <cellStyle name=" _CC-07 옥외기기 및 전기집진기기초(단가)_본관기초굴착 예상도급_당진78-연돌-개략공사비_1.0t 공사설계서(1021일) 5" xfId="33171"/>
    <cellStyle name=" _CC-07 옥외기기 및 전기집진기기초(단가)_본관기초굴착 예상도급_당진78-연돌-개략공사비_1.0t 공사설계서(1021일) 6" xfId="33172"/>
    <cellStyle name=" _CC-07 옥외기기 및 전기집진기기초(단가)_본관기초굴착 예상도급_당진78-연돌-개략공사비_1.0t 공사설계서(1021일) 7" xfId="33173"/>
    <cellStyle name=" _CC-07 옥외기기 및 전기집진기기초(단가)_본관기초굴착 예상도급_당진78-연돌-개략공사비_1.0t 공사설계서(1021일) 8" xfId="33174"/>
    <cellStyle name=" _CC-07 옥외기기 및 전기집진기기초(단가)_본관기초굴착 예상도급_당진78-연돌-개략공사비_1.0t 공사설계서(1021일) 9" xfId="33175"/>
    <cellStyle name=" _CC-07 옥외기기 및 전기집진기기초(단가)_본관기초굴착 예상도급_당진78-연돌-개략공사비_태안78연돌공사설계서(2005099)C2" xfId="4950"/>
    <cellStyle name=" _CC-07 옥외기기 및 전기집진기기초(단가)_본관기초굴착 예상도급_당진78-연돌-개략공사비_태안78연돌공사설계서(2005099)C2 10" xfId="33176"/>
    <cellStyle name=" _CC-07 옥외기기 및 전기집진기기초(단가)_본관기초굴착 예상도급_당진78-연돌-개략공사비_태안78연돌공사설계서(2005099)C2 2" xfId="4951"/>
    <cellStyle name=" _CC-07 옥외기기 및 전기집진기기초(단가)_본관기초굴착 예상도급_당진78-연돌-개략공사비_태안78연돌공사설계서(2005099)C2 3" xfId="4952"/>
    <cellStyle name=" _CC-07 옥외기기 및 전기집진기기초(단가)_본관기초굴착 예상도급_당진78-연돌-개략공사비_태안78연돌공사설계서(2005099)C2 4" xfId="18677"/>
    <cellStyle name=" _CC-07 옥외기기 및 전기집진기기초(단가)_본관기초굴착 예상도급_당진78-연돌-개략공사비_태안78연돌공사설계서(2005099)C2 5" xfId="33177"/>
    <cellStyle name=" _CC-07 옥외기기 및 전기집진기기초(단가)_본관기초굴착 예상도급_당진78-연돌-개략공사비_태안78연돌공사설계서(2005099)C2 6" xfId="33178"/>
    <cellStyle name=" _CC-07 옥외기기 및 전기집진기기초(단가)_본관기초굴착 예상도급_당진78-연돌-개략공사비_태안78연돌공사설계서(2005099)C2 7" xfId="33179"/>
    <cellStyle name=" _CC-07 옥외기기 및 전기집진기기초(단가)_본관기초굴착 예상도급_당진78-연돌-개략공사비_태안78연돌공사설계서(2005099)C2 8" xfId="33180"/>
    <cellStyle name=" _CC-07 옥외기기 및 전기집진기기초(단가)_본관기초굴착 예상도급_당진78-연돌-개략공사비_태안78연돌공사설계서(2005099)C2 9" xfId="33181"/>
    <cellStyle name=" _CC-07 옥외기기 및 전기집진기기초(단가)_본관기초굴착 예상도급_연돌 현장타설말뚝(RCD)설계서" xfId="4953"/>
    <cellStyle name=" _CC-07 옥외기기 및 전기집진기기초(단가)_본관기초굴착 예상도급_연돌 현장타설말뚝(RCD)설계서 10" xfId="33182"/>
    <cellStyle name=" _CC-07 옥외기기 및 전기집진기기초(단가)_본관기초굴착 예상도급_연돌 현장타설말뚝(RCD)설계서 2" xfId="4954"/>
    <cellStyle name=" _CC-07 옥외기기 및 전기집진기기초(단가)_본관기초굴착 예상도급_연돌 현장타설말뚝(RCD)설계서 3" xfId="4955"/>
    <cellStyle name=" _CC-07 옥외기기 및 전기집진기기초(단가)_본관기초굴착 예상도급_연돌 현장타설말뚝(RCD)설계서 4" xfId="18678"/>
    <cellStyle name=" _CC-07 옥외기기 및 전기집진기기초(단가)_본관기초굴착 예상도급_연돌 현장타설말뚝(RCD)설계서 5" xfId="33183"/>
    <cellStyle name=" _CC-07 옥외기기 및 전기집진기기초(단가)_본관기초굴착 예상도급_연돌 현장타설말뚝(RCD)설계서 6" xfId="33184"/>
    <cellStyle name=" _CC-07 옥외기기 및 전기집진기기초(단가)_본관기초굴착 예상도급_연돌 현장타설말뚝(RCD)설계서 7" xfId="33185"/>
    <cellStyle name=" _CC-07 옥외기기 및 전기집진기기초(단가)_본관기초굴착 예상도급_연돌 현장타설말뚝(RCD)설계서 8" xfId="33186"/>
    <cellStyle name=" _CC-07 옥외기기 및 전기집진기기초(단가)_본관기초굴착 예상도급_연돌 현장타설말뚝(RCD)설계서 9" xfId="33187"/>
    <cellStyle name=" _CC-07 옥외기기 및 전기집진기기초(단가)_본관기초굴착 예상도급_연돌 현장타설말뚝(RCD)설계서_0 태안78-연돌-공사설계서(2005082)" xfId="4956"/>
    <cellStyle name=" _CC-07 옥외기기 및 전기집진기기초(단가)_본관기초굴착 예상도급_연돌 현장타설말뚝(RCD)설계서_0 태안78-연돌-공사설계서(2005082) 10" xfId="33188"/>
    <cellStyle name=" _CC-07 옥외기기 및 전기집진기기초(단가)_본관기초굴착 예상도급_연돌 현장타설말뚝(RCD)설계서_0 태안78-연돌-공사설계서(2005082) 2" xfId="4957"/>
    <cellStyle name=" _CC-07 옥외기기 및 전기집진기기초(단가)_본관기초굴착 예상도급_연돌 현장타설말뚝(RCD)설계서_0 태안78-연돌-공사설계서(2005082) 3" xfId="4958"/>
    <cellStyle name=" _CC-07 옥외기기 및 전기집진기기초(단가)_본관기초굴착 예상도급_연돌 현장타설말뚝(RCD)설계서_0 태안78-연돌-공사설계서(2005082) 4" xfId="18679"/>
    <cellStyle name=" _CC-07 옥외기기 및 전기집진기기초(단가)_본관기초굴착 예상도급_연돌 현장타설말뚝(RCD)설계서_0 태안78-연돌-공사설계서(2005082) 5" xfId="33189"/>
    <cellStyle name=" _CC-07 옥외기기 및 전기집진기기초(단가)_본관기초굴착 예상도급_연돌 현장타설말뚝(RCD)설계서_0 태안78-연돌-공사설계서(2005082) 6" xfId="33190"/>
    <cellStyle name=" _CC-07 옥외기기 및 전기집진기기초(단가)_본관기초굴착 예상도급_연돌 현장타설말뚝(RCD)설계서_0 태안78-연돌-공사설계서(2005082) 7" xfId="33191"/>
    <cellStyle name=" _CC-07 옥외기기 및 전기집진기기초(단가)_본관기초굴착 예상도급_연돌 현장타설말뚝(RCD)설계서_0 태안78-연돌-공사설계서(2005082) 8" xfId="33192"/>
    <cellStyle name=" _CC-07 옥외기기 및 전기집진기기초(단가)_본관기초굴착 예상도급_연돌 현장타설말뚝(RCD)설계서_0 태안78-연돌-공사설계서(2005082) 9" xfId="33193"/>
    <cellStyle name=" _CC-07 옥외기기 및 전기집진기기초(단가)_본관기초굴착 예상도급_연돌 현장타설말뚝(RCD)설계서_1.0t 공사설계서(1021일)" xfId="4959"/>
    <cellStyle name=" _CC-07 옥외기기 및 전기집진기기초(단가)_본관기초굴착 예상도급_연돌 현장타설말뚝(RCD)설계서_1.0t 공사설계서(1021일) 10" xfId="33194"/>
    <cellStyle name=" _CC-07 옥외기기 및 전기집진기기초(단가)_본관기초굴착 예상도급_연돌 현장타설말뚝(RCD)설계서_1.0t 공사설계서(1021일) 2" xfId="4960"/>
    <cellStyle name=" _CC-07 옥외기기 및 전기집진기기초(단가)_본관기초굴착 예상도급_연돌 현장타설말뚝(RCD)설계서_1.0t 공사설계서(1021일) 3" xfId="4961"/>
    <cellStyle name=" _CC-07 옥외기기 및 전기집진기기초(단가)_본관기초굴착 예상도급_연돌 현장타설말뚝(RCD)설계서_1.0t 공사설계서(1021일) 4" xfId="18680"/>
    <cellStyle name=" _CC-07 옥외기기 및 전기집진기기초(단가)_본관기초굴착 예상도급_연돌 현장타설말뚝(RCD)설계서_1.0t 공사설계서(1021일) 5" xfId="33195"/>
    <cellStyle name=" _CC-07 옥외기기 및 전기집진기기초(단가)_본관기초굴착 예상도급_연돌 현장타설말뚝(RCD)설계서_1.0t 공사설계서(1021일) 6" xfId="33196"/>
    <cellStyle name=" _CC-07 옥외기기 및 전기집진기기초(단가)_본관기초굴착 예상도급_연돌 현장타설말뚝(RCD)설계서_1.0t 공사설계서(1021일) 7" xfId="33197"/>
    <cellStyle name=" _CC-07 옥외기기 및 전기집진기기초(단가)_본관기초굴착 예상도급_연돌 현장타설말뚝(RCD)설계서_1.0t 공사설계서(1021일) 8" xfId="33198"/>
    <cellStyle name=" _CC-07 옥외기기 및 전기집진기기초(단가)_본관기초굴착 예상도급_연돌 현장타설말뚝(RCD)설계서_1.0t 공사설계서(1021일) 9" xfId="33199"/>
    <cellStyle name=" _CC-07 옥외기기 및 전기집진기기초(단가)_본관기초굴착 예상도급_연돌 현장타설말뚝(RCD)설계서_태안78연돌공사설계서(2005099)C2" xfId="4962"/>
    <cellStyle name=" _CC-07 옥외기기 및 전기집진기기초(단가)_본관기초굴착 예상도급_연돌 현장타설말뚝(RCD)설계서_태안78연돌공사설계서(2005099)C2 10" xfId="33200"/>
    <cellStyle name=" _CC-07 옥외기기 및 전기집진기기초(단가)_본관기초굴착 예상도급_연돌 현장타설말뚝(RCD)설계서_태안78연돌공사설계서(2005099)C2 2" xfId="4963"/>
    <cellStyle name=" _CC-07 옥외기기 및 전기집진기기초(단가)_본관기초굴착 예상도급_연돌 현장타설말뚝(RCD)설계서_태안78연돌공사설계서(2005099)C2 3" xfId="4964"/>
    <cellStyle name=" _CC-07 옥외기기 및 전기집진기기초(단가)_본관기초굴착 예상도급_연돌 현장타설말뚝(RCD)설계서_태안78연돌공사설계서(2005099)C2 4" xfId="18681"/>
    <cellStyle name=" _CC-07 옥외기기 및 전기집진기기초(단가)_본관기초굴착 예상도급_연돌 현장타설말뚝(RCD)설계서_태안78연돌공사설계서(2005099)C2 5" xfId="33201"/>
    <cellStyle name=" _CC-07 옥외기기 및 전기집진기기초(단가)_본관기초굴착 예상도급_연돌 현장타설말뚝(RCD)설계서_태안78연돌공사설계서(2005099)C2 6" xfId="33202"/>
    <cellStyle name=" _CC-07 옥외기기 및 전기집진기기초(단가)_본관기초굴착 예상도급_연돌 현장타설말뚝(RCD)설계서_태안78연돌공사설계서(2005099)C2 7" xfId="33203"/>
    <cellStyle name=" _CC-07 옥외기기 및 전기집진기기초(단가)_본관기초굴착 예상도급_연돌 현장타설말뚝(RCD)설계서_태안78연돌공사설계서(2005099)C2 8" xfId="33204"/>
    <cellStyle name=" _CC-07 옥외기기 및 전기집진기기초(단가)_본관기초굴착 예상도급_연돌 현장타설말뚝(RCD)설계서_태안78연돌공사설계서(2005099)C2 9" xfId="33205"/>
    <cellStyle name=" _CC-07 옥외기기 및 전기집진기기초(단가)_본관기초굴착(REV1)" xfId="4966"/>
    <cellStyle name=" _CC-07 옥외기기 및 전기집진기기초(단가)_본관기초굴착(남경)" xfId="4965"/>
    <cellStyle name=" _CC-07 옥외기기 및 전기집진기기초(단가)_사무실포장가실행" xfId="4967"/>
    <cellStyle name=" _CC-07 옥외기기 및 전기집진기기초(단가)_사무실포장가실행 10" xfId="33206"/>
    <cellStyle name=" _CC-07 옥외기기 및 전기집진기기초(단가)_사무실포장가실행 2" xfId="4968"/>
    <cellStyle name=" _CC-07 옥외기기 및 전기집진기기초(단가)_사무실포장가실행 3" xfId="4969"/>
    <cellStyle name=" _CC-07 옥외기기 및 전기집진기기초(단가)_사무실포장가실행 4" xfId="18682"/>
    <cellStyle name=" _CC-07 옥외기기 및 전기집진기기초(단가)_사무실포장가실행 5" xfId="33207"/>
    <cellStyle name=" _CC-07 옥외기기 및 전기집진기기초(단가)_사무실포장가실행 6" xfId="33208"/>
    <cellStyle name=" _CC-07 옥외기기 및 전기집진기기초(단가)_사무실포장가실행 7" xfId="33209"/>
    <cellStyle name=" _CC-07 옥외기기 및 전기집진기기초(단가)_사무실포장가실행 8" xfId="33210"/>
    <cellStyle name=" _CC-07 옥외기기 및 전기집진기기초(단가)_사무실포장가실행 9" xfId="33211"/>
    <cellStyle name=" _CC-07 옥외기기 및 전기집진기기초(단가)_소나무가이식 하도급대상금액대비" xfId="4970"/>
    <cellStyle name=" _CC-07 옥외기기 및 전기집진기기초(단가)_연돌 현장타설말뚝(RCD)설계서" xfId="4971"/>
    <cellStyle name=" _CC-07 옥외기기 및 전기집진기기초(단가)_연돌 현장타설말뚝(RCD)설계서 10" xfId="33212"/>
    <cellStyle name=" _CC-07 옥외기기 및 전기집진기기초(단가)_연돌 현장타설말뚝(RCD)설계서 2" xfId="4972"/>
    <cellStyle name=" _CC-07 옥외기기 및 전기집진기기초(단가)_연돌 현장타설말뚝(RCD)설계서 3" xfId="4973"/>
    <cellStyle name=" _CC-07 옥외기기 및 전기집진기기초(단가)_연돌 현장타설말뚝(RCD)설계서 4" xfId="18683"/>
    <cellStyle name=" _CC-07 옥외기기 및 전기집진기기초(단가)_연돌 현장타설말뚝(RCD)설계서 5" xfId="33213"/>
    <cellStyle name=" _CC-07 옥외기기 및 전기집진기기초(단가)_연돌 현장타설말뚝(RCD)설계서 6" xfId="33214"/>
    <cellStyle name=" _CC-07 옥외기기 및 전기집진기기초(단가)_연돌 현장타설말뚝(RCD)설계서 7" xfId="33215"/>
    <cellStyle name=" _CC-07 옥외기기 및 전기집진기기초(단가)_연돌 현장타설말뚝(RCD)설계서 8" xfId="33216"/>
    <cellStyle name=" _CC-07 옥외기기 및 전기집진기기초(단가)_연돌 현장타설말뚝(RCD)설계서 9" xfId="33217"/>
    <cellStyle name=" _CC-07 옥외기기 및 전기집진기기초(단가)_연돌 현장타설말뚝(RCD)설계서_0 태안78-연돌-공사설계서(2005082)" xfId="4974"/>
    <cellStyle name=" _CC-07 옥외기기 및 전기집진기기초(단가)_연돌 현장타설말뚝(RCD)설계서_0 태안78-연돌-공사설계서(2005082) 10" xfId="33218"/>
    <cellStyle name=" _CC-07 옥외기기 및 전기집진기기초(단가)_연돌 현장타설말뚝(RCD)설계서_0 태안78-연돌-공사설계서(2005082) 2" xfId="4975"/>
    <cellStyle name=" _CC-07 옥외기기 및 전기집진기기초(단가)_연돌 현장타설말뚝(RCD)설계서_0 태안78-연돌-공사설계서(2005082) 3" xfId="4976"/>
    <cellStyle name=" _CC-07 옥외기기 및 전기집진기기초(단가)_연돌 현장타설말뚝(RCD)설계서_0 태안78-연돌-공사설계서(2005082) 4" xfId="18684"/>
    <cellStyle name=" _CC-07 옥외기기 및 전기집진기기초(단가)_연돌 현장타설말뚝(RCD)설계서_0 태안78-연돌-공사설계서(2005082) 5" xfId="33219"/>
    <cellStyle name=" _CC-07 옥외기기 및 전기집진기기초(단가)_연돌 현장타설말뚝(RCD)설계서_0 태안78-연돌-공사설계서(2005082) 6" xfId="33220"/>
    <cellStyle name=" _CC-07 옥외기기 및 전기집진기기초(단가)_연돌 현장타설말뚝(RCD)설계서_0 태안78-연돌-공사설계서(2005082) 7" xfId="33221"/>
    <cellStyle name=" _CC-07 옥외기기 및 전기집진기기초(단가)_연돌 현장타설말뚝(RCD)설계서_0 태안78-연돌-공사설계서(2005082) 8" xfId="33222"/>
    <cellStyle name=" _CC-07 옥외기기 및 전기집진기기초(단가)_연돌 현장타설말뚝(RCD)설계서_0 태안78-연돌-공사설계서(2005082) 9" xfId="33223"/>
    <cellStyle name=" _CC-07 옥외기기 및 전기집진기기초(단가)_연돌 현장타설말뚝(RCD)설계서_1.0t 공사설계서(1021일)" xfId="4977"/>
    <cellStyle name=" _CC-07 옥외기기 및 전기집진기기초(단가)_연돌 현장타설말뚝(RCD)설계서_1.0t 공사설계서(1021일) 10" xfId="33224"/>
    <cellStyle name=" _CC-07 옥외기기 및 전기집진기기초(단가)_연돌 현장타설말뚝(RCD)설계서_1.0t 공사설계서(1021일) 2" xfId="4978"/>
    <cellStyle name=" _CC-07 옥외기기 및 전기집진기기초(단가)_연돌 현장타설말뚝(RCD)설계서_1.0t 공사설계서(1021일) 3" xfId="4979"/>
    <cellStyle name=" _CC-07 옥외기기 및 전기집진기기초(단가)_연돌 현장타설말뚝(RCD)설계서_1.0t 공사설계서(1021일) 4" xfId="18685"/>
    <cellStyle name=" _CC-07 옥외기기 및 전기집진기기초(단가)_연돌 현장타설말뚝(RCD)설계서_1.0t 공사설계서(1021일) 5" xfId="33225"/>
    <cellStyle name=" _CC-07 옥외기기 및 전기집진기기초(단가)_연돌 현장타설말뚝(RCD)설계서_1.0t 공사설계서(1021일) 6" xfId="33226"/>
    <cellStyle name=" _CC-07 옥외기기 및 전기집진기기초(단가)_연돌 현장타설말뚝(RCD)설계서_1.0t 공사설계서(1021일) 7" xfId="33227"/>
    <cellStyle name=" _CC-07 옥외기기 및 전기집진기기초(단가)_연돌 현장타설말뚝(RCD)설계서_1.0t 공사설계서(1021일) 8" xfId="33228"/>
    <cellStyle name=" _CC-07 옥외기기 및 전기집진기기초(단가)_연돌 현장타설말뚝(RCD)설계서_1.0t 공사설계서(1021일) 9" xfId="33229"/>
    <cellStyle name=" _CC-07 옥외기기 및 전기집진기기초(단가)_연돌 현장타설말뚝(RCD)설계서_태안78연돌공사설계서(2005099)C2" xfId="4980"/>
    <cellStyle name=" _CC-07 옥외기기 및 전기집진기기초(단가)_연돌 현장타설말뚝(RCD)설계서_태안78연돌공사설계서(2005099)C2 10" xfId="33230"/>
    <cellStyle name=" _CC-07 옥외기기 및 전기집진기기초(단가)_연돌 현장타설말뚝(RCD)설계서_태안78연돌공사설계서(2005099)C2 2" xfId="4981"/>
    <cellStyle name=" _CC-07 옥외기기 및 전기집진기기초(단가)_연돌 현장타설말뚝(RCD)설계서_태안78연돌공사설계서(2005099)C2 3" xfId="4982"/>
    <cellStyle name=" _CC-07 옥외기기 및 전기집진기기초(단가)_연돌 현장타설말뚝(RCD)설계서_태안78연돌공사설계서(2005099)C2 4" xfId="18686"/>
    <cellStyle name=" _CC-07 옥외기기 및 전기집진기기초(단가)_연돌 현장타설말뚝(RCD)설계서_태안78연돌공사설계서(2005099)C2 5" xfId="33231"/>
    <cellStyle name=" _CC-07 옥외기기 및 전기집진기기초(단가)_연돌 현장타설말뚝(RCD)설계서_태안78연돌공사설계서(2005099)C2 6" xfId="33232"/>
    <cellStyle name=" _CC-07 옥외기기 및 전기집진기기초(단가)_연돌 현장타설말뚝(RCD)설계서_태안78연돌공사설계서(2005099)C2 7" xfId="33233"/>
    <cellStyle name=" _CC-07 옥외기기 및 전기집진기기초(단가)_연돌 현장타설말뚝(RCD)설계서_태안78연돌공사설계서(2005099)C2 8" xfId="33234"/>
    <cellStyle name=" _CC-07 옥외기기 및 전기집진기기초(단가)_연돌 현장타설말뚝(RCD)설계서_태안78연돌공사설계서(2005099)C2 9" xfId="33235"/>
    <cellStyle name=" _CC-07 옥외기기 및 전기집진기기초(단가)_직접공사비 집계" xfId="4983"/>
    <cellStyle name=" _CC-07 옥외기기 및 전기집진기기초(단가)_직접공사비 집계 10" xfId="33236"/>
    <cellStyle name=" _CC-07 옥외기기 및 전기집진기기초(단가)_직접공사비 집계 2" xfId="4984"/>
    <cellStyle name=" _CC-07 옥외기기 및 전기집진기기초(단가)_직접공사비 집계 3" xfId="4985"/>
    <cellStyle name=" _CC-07 옥외기기 및 전기집진기기초(단가)_직접공사비 집계 4" xfId="18687"/>
    <cellStyle name=" _CC-07 옥외기기 및 전기집진기기초(단가)_직접공사비 집계 5" xfId="33237"/>
    <cellStyle name=" _CC-07 옥외기기 및 전기집진기기초(단가)_직접공사비 집계 6" xfId="33238"/>
    <cellStyle name=" _CC-07 옥외기기 및 전기집진기기초(단가)_직접공사비 집계 7" xfId="33239"/>
    <cellStyle name=" _CC-07 옥외기기 및 전기집진기기초(단가)_직접공사비 집계 8" xfId="33240"/>
    <cellStyle name=" _CC-07 옥외기기 및 전기집진기기초(단가)_직접공사비 집계 9" xfId="33241"/>
    <cellStyle name=" _CC-07 옥외기기 및 전기집진기기초(단가)_직접공사비 집계_1 당진78-연돌-공사설계서(REV.0 12.14-kopec)" xfId="4986"/>
    <cellStyle name=" _CC-07 옥외기기 및 전기집진기기초(단가)_직접공사비 집계_1 당진78-연돌-공사설계서(REV.0 12.14-kopec) 10" xfId="33242"/>
    <cellStyle name=" _CC-07 옥외기기 및 전기집진기기초(단가)_직접공사비 집계_1 당진78-연돌-공사설계서(REV.0 12.14-kopec) 2" xfId="4987"/>
    <cellStyle name=" _CC-07 옥외기기 및 전기집진기기초(단가)_직접공사비 집계_1 당진78-연돌-공사설계서(REV.0 12.14-kopec) 3" xfId="4988"/>
    <cellStyle name=" _CC-07 옥외기기 및 전기집진기기초(단가)_직접공사비 집계_1 당진78-연돌-공사설계서(REV.0 12.14-kopec) 4" xfId="18688"/>
    <cellStyle name=" _CC-07 옥외기기 및 전기집진기기초(단가)_직접공사비 집계_1 당진78-연돌-공사설계서(REV.0 12.14-kopec) 5" xfId="33243"/>
    <cellStyle name=" _CC-07 옥외기기 및 전기집진기기초(단가)_직접공사비 집계_1 당진78-연돌-공사설계서(REV.0 12.14-kopec) 6" xfId="33244"/>
    <cellStyle name=" _CC-07 옥외기기 및 전기집진기기초(단가)_직접공사비 집계_1 당진78-연돌-공사설계서(REV.0 12.14-kopec) 7" xfId="33245"/>
    <cellStyle name=" _CC-07 옥외기기 및 전기집진기기초(단가)_직접공사비 집계_1 당진78-연돌-공사설계서(REV.0 12.14-kopec) 8" xfId="33246"/>
    <cellStyle name=" _CC-07 옥외기기 및 전기집진기기초(단가)_직접공사비 집계_1 당진78-연돌-공사설계서(REV.0 12.14-kopec) 9" xfId="33247"/>
    <cellStyle name=" _CC-07 옥외기기 및 전기집진기기초(단가)_직접공사비 집계_1 당진78-연돌-공사설계서(REV.0 12.14-kopec)_0 태안78-연돌-공사설계서(2005082)" xfId="4989"/>
    <cellStyle name=" _CC-07 옥외기기 및 전기집진기기초(단가)_직접공사비 집계_1 당진78-연돌-공사설계서(REV.0 12.14-kopec)_0 태안78-연돌-공사설계서(2005082) 10" xfId="33248"/>
    <cellStyle name=" _CC-07 옥외기기 및 전기집진기기초(단가)_직접공사비 집계_1 당진78-연돌-공사설계서(REV.0 12.14-kopec)_0 태안78-연돌-공사설계서(2005082) 2" xfId="4990"/>
    <cellStyle name=" _CC-07 옥외기기 및 전기집진기기초(단가)_직접공사비 집계_1 당진78-연돌-공사설계서(REV.0 12.14-kopec)_0 태안78-연돌-공사설계서(2005082) 3" xfId="4991"/>
    <cellStyle name=" _CC-07 옥외기기 및 전기집진기기초(단가)_직접공사비 집계_1 당진78-연돌-공사설계서(REV.0 12.14-kopec)_0 태안78-연돌-공사설계서(2005082) 4" xfId="18689"/>
    <cellStyle name=" _CC-07 옥외기기 및 전기집진기기초(단가)_직접공사비 집계_1 당진78-연돌-공사설계서(REV.0 12.14-kopec)_0 태안78-연돌-공사설계서(2005082) 5" xfId="33249"/>
    <cellStyle name=" _CC-07 옥외기기 및 전기집진기기초(단가)_직접공사비 집계_1 당진78-연돌-공사설계서(REV.0 12.14-kopec)_0 태안78-연돌-공사설계서(2005082) 6" xfId="33250"/>
    <cellStyle name=" _CC-07 옥외기기 및 전기집진기기초(단가)_직접공사비 집계_1 당진78-연돌-공사설계서(REV.0 12.14-kopec)_0 태안78-연돌-공사설계서(2005082) 7" xfId="33251"/>
    <cellStyle name=" _CC-07 옥외기기 및 전기집진기기초(단가)_직접공사비 집계_1 당진78-연돌-공사설계서(REV.0 12.14-kopec)_0 태안78-연돌-공사설계서(2005082) 8" xfId="33252"/>
    <cellStyle name=" _CC-07 옥외기기 및 전기집진기기초(단가)_직접공사비 집계_1 당진78-연돌-공사설계서(REV.0 12.14-kopec)_0 태안78-연돌-공사설계서(2005082) 9" xfId="33253"/>
    <cellStyle name=" _CC-07 옥외기기 및 전기집진기기초(단가)_직접공사비 집계_1 당진78-연돌-공사설계서(REV.0 12.14-kopec)_1.0t 공사설계서(1021일)" xfId="4992"/>
    <cellStyle name=" _CC-07 옥외기기 및 전기집진기기초(단가)_직접공사비 집계_1 당진78-연돌-공사설계서(REV.0 12.14-kopec)_1.0t 공사설계서(1021일) 10" xfId="33254"/>
    <cellStyle name=" _CC-07 옥외기기 및 전기집진기기초(단가)_직접공사비 집계_1 당진78-연돌-공사설계서(REV.0 12.14-kopec)_1.0t 공사설계서(1021일) 2" xfId="4993"/>
    <cellStyle name=" _CC-07 옥외기기 및 전기집진기기초(단가)_직접공사비 집계_1 당진78-연돌-공사설계서(REV.0 12.14-kopec)_1.0t 공사설계서(1021일) 3" xfId="4994"/>
    <cellStyle name=" _CC-07 옥외기기 및 전기집진기기초(단가)_직접공사비 집계_1 당진78-연돌-공사설계서(REV.0 12.14-kopec)_1.0t 공사설계서(1021일) 4" xfId="18690"/>
    <cellStyle name=" _CC-07 옥외기기 및 전기집진기기초(단가)_직접공사비 집계_1 당진78-연돌-공사설계서(REV.0 12.14-kopec)_1.0t 공사설계서(1021일) 5" xfId="33255"/>
    <cellStyle name=" _CC-07 옥외기기 및 전기집진기기초(단가)_직접공사비 집계_1 당진78-연돌-공사설계서(REV.0 12.14-kopec)_1.0t 공사설계서(1021일) 6" xfId="33256"/>
    <cellStyle name=" _CC-07 옥외기기 및 전기집진기기초(단가)_직접공사비 집계_1 당진78-연돌-공사설계서(REV.0 12.14-kopec)_1.0t 공사설계서(1021일) 7" xfId="33257"/>
    <cellStyle name=" _CC-07 옥외기기 및 전기집진기기초(단가)_직접공사비 집계_1 당진78-연돌-공사설계서(REV.0 12.14-kopec)_1.0t 공사설계서(1021일) 8" xfId="33258"/>
    <cellStyle name=" _CC-07 옥외기기 및 전기집진기기초(단가)_직접공사비 집계_1 당진78-연돌-공사설계서(REV.0 12.14-kopec)_1.0t 공사설계서(1021일) 9" xfId="33259"/>
    <cellStyle name=" _CC-07 옥외기기 및 전기집진기기초(단가)_직접공사비 집계_1 당진78-연돌-공사설계서(REV.0 12.14-kopec)_태안78연돌공사설계서(2005099)C2" xfId="4995"/>
    <cellStyle name=" _CC-07 옥외기기 및 전기집진기기초(단가)_직접공사비 집계_1 당진78-연돌-공사설계서(REV.0 12.14-kopec)_태안78연돌공사설계서(2005099)C2 10" xfId="33260"/>
    <cellStyle name=" _CC-07 옥외기기 및 전기집진기기초(단가)_직접공사비 집계_1 당진78-연돌-공사설계서(REV.0 12.14-kopec)_태안78연돌공사설계서(2005099)C2 2" xfId="4996"/>
    <cellStyle name=" _CC-07 옥외기기 및 전기집진기기초(단가)_직접공사비 집계_1 당진78-연돌-공사설계서(REV.0 12.14-kopec)_태안78연돌공사설계서(2005099)C2 3" xfId="4997"/>
    <cellStyle name=" _CC-07 옥외기기 및 전기집진기기초(단가)_직접공사비 집계_1 당진78-연돌-공사설계서(REV.0 12.14-kopec)_태안78연돌공사설계서(2005099)C2 4" xfId="18691"/>
    <cellStyle name=" _CC-07 옥외기기 및 전기집진기기초(단가)_직접공사비 집계_1 당진78-연돌-공사설계서(REV.0 12.14-kopec)_태안78연돌공사설계서(2005099)C2 5" xfId="33261"/>
    <cellStyle name=" _CC-07 옥외기기 및 전기집진기기초(단가)_직접공사비 집계_1 당진78-연돌-공사설계서(REV.0 12.14-kopec)_태안78연돌공사설계서(2005099)C2 6" xfId="33262"/>
    <cellStyle name=" _CC-07 옥외기기 및 전기집진기기초(단가)_직접공사비 집계_1 당진78-연돌-공사설계서(REV.0 12.14-kopec)_태안78연돌공사설계서(2005099)C2 7" xfId="33263"/>
    <cellStyle name=" _CC-07 옥외기기 및 전기집진기기초(단가)_직접공사비 집계_1 당진78-연돌-공사설계서(REV.0 12.14-kopec)_태안78연돌공사설계서(2005099)C2 8" xfId="33264"/>
    <cellStyle name=" _CC-07 옥외기기 및 전기집진기기초(단가)_직접공사비 집계_1 당진78-연돌-공사설계서(REV.0 12.14-kopec)_태안78연돌공사설계서(2005099)C2 9" xfId="33265"/>
    <cellStyle name=" _CC-07 옥외기기 및 전기집진기기초(단가)_직접공사비 집계_1.0t 당진78-연돌-수량산출서(REV.0 12.27-kopec)" xfId="4998"/>
    <cellStyle name=" _CC-07 옥외기기 및 전기집진기기초(단가)_직접공사비 집계_1.0t 당진78-연돌-수량산출서(REV.0 12.27-kopec) 10" xfId="33266"/>
    <cellStyle name=" _CC-07 옥외기기 및 전기집진기기초(단가)_직접공사비 집계_1.0t 당진78-연돌-수량산출서(REV.0 12.27-kopec) 2" xfId="4999"/>
    <cellStyle name=" _CC-07 옥외기기 및 전기집진기기초(단가)_직접공사비 집계_1.0t 당진78-연돌-수량산출서(REV.0 12.27-kopec) 3" xfId="5000"/>
    <cellStyle name=" _CC-07 옥외기기 및 전기집진기기초(단가)_직접공사비 집계_1.0t 당진78-연돌-수량산출서(REV.0 12.27-kopec) 4" xfId="18692"/>
    <cellStyle name=" _CC-07 옥외기기 및 전기집진기기초(단가)_직접공사비 집계_1.0t 당진78-연돌-수량산출서(REV.0 12.27-kopec) 5" xfId="33267"/>
    <cellStyle name=" _CC-07 옥외기기 및 전기집진기기초(단가)_직접공사비 집계_1.0t 당진78-연돌-수량산출서(REV.0 12.27-kopec) 6" xfId="33268"/>
    <cellStyle name=" _CC-07 옥외기기 및 전기집진기기초(단가)_직접공사비 집계_1.0t 당진78-연돌-수량산출서(REV.0 12.27-kopec) 7" xfId="33269"/>
    <cellStyle name=" _CC-07 옥외기기 및 전기집진기기초(단가)_직접공사비 집계_1.0t 당진78-연돌-수량산출서(REV.0 12.27-kopec) 8" xfId="33270"/>
    <cellStyle name=" _CC-07 옥외기기 및 전기집진기기초(단가)_직접공사비 집계_1.0t 당진78-연돌-수량산출서(REV.0 12.27-kopec) 9" xfId="33271"/>
    <cellStyle name=" _CC-07 옥외기기 및 전기집진기기초(단가)_직접공사비 집계_1.0t 당진78-연돌-수량산출서(REV.0 12.27-kopec)_1.0t 공사설계서(1021일)" xfId="5001"/>
    <cellStyle name=" _CC-07 옥외기기 및 전기집진기기초(단가)_직접공사비 집계_1.0t 당진78-연돌-수량산출서(REV.0 12.27-kopec)_1.0t 공사설계서(1021일) 10" xfId="33272"/>
    <cellStyle name=" _CC-07 옥외기기 및 전기집진기기초(단가)_직접공사비 집계_1.0t 당진78-연돌-수량산출서(REV.0 12.27-kopec)_1.0t 공사설계서(1021일) 2" xfId="5002"/>
    <cellStyle name=" _CC-07 옥외기기 및 전기집진기기초(단가)_직접공사비 집계_1.0t 당진78-연돌-수량산출서(REV.0 12.27-kopec)_1.0t 공사설계서(1021일) 3" xfId="5003"/>
    <cellStyle name=" _CC-07 옥외기기 및 전기집진기기초(단가)_직접공사비 집계_1.0t 당진78-연돌-수량산출서(REV.0 12.27-kopec)_1.0t 공사설계서(1021일) 4" xfId="18693"/>
    <cellStyle name=" _CC-07 옥외기기 및 전기집진기기초(단가)_직접공사비 집계_1.0t 당진78-연돌-수량산출서(REV.0 12.27-kopec)_1.0t 공사설계서(1021일) 5" xfId="33273"/>
    <cellStyle name=" _CC-07 옥외기기 및 전기집진기기초(단가)_직접공사비 집계_1.0t 당진78-연돌-수량산출서(REV.0 12.27-kopec)_1.0t 공사설계서(1021일) 6" xfId="33274"/>
    <cellStyle name=" _CC-07 옥외기기 및 전기집진기기초(단가)_직접공사비 집계_1.0t 당진78-연돌-수량산출서(REV.0 12.27-kopec)_1.0t 공사설계서(1021일) 7" xfId="33275"/>
    <cellStyle name=" _CC-07 옥외기기 및 전기집진기기초(단가)_직접공사비 집계_1.0t 당진78-연돌-수량산출서(REV.0 12.27-kopec)_1.0t 공사설계서(1021일) 8" xfId="33276"/>
    <cellStyle name=" _CC-07 옥외기기 및 전기집진기기초(단가)_직접공사비 집계_1.0t 당진78-연돌-수량산출서(REV.0 12.27-kopec)_1.0t 공사설계서(1021일) 9" xfId="33277"/>
    <cellStyle name=" _CC-07 옥외기기 및 전기집진기기초(단가)_직접공사비 집계_2.관리동" xfId="33278"/>
    <cellStyle name=" _CC-07 옥외기기 및 전기집진기기초(단가)_직접공사비 집계_CC-02 본관기초굴착 예상" xfId="5125"/>
    <cellStyle name=" _CC-07 옥외기기 및 전기집진기기초(단가)_직접공사비 집계_CC-02 본관기초굴착 예상 10" xfId="33515"/>
    <cellStyle name=" _CC-07 옥외기기 및 전기집진기기초(단가)_직접공사비 집계_CC-02 본관기초굴착 예상 2" xfId="5126"/>
    <cellStyle name=" _CC-07 옥외기기 및 전기집진기기초(단가)_직접공사비 집계_CC-02 본관기초굴착 예상 3" xfId="5127"/>
    <cellStyle name=" _CC-07 옥외기기 및 전기집진기기초(단가)_직접공사비 집계_CC-02 본관기초굴착 예상 4" xfId="18733"/>
    <cellStyle name=" _CC-07 옥외기기 및 전기집진기기초(단가)_직접공사비 집계_CC-02 본관기초굴착 예상 5" xfId="33516"/>
    <cellStyle name=" _CC-07 옥외기기 및 전기집진기기초(단가)_직접공사비 집계_CC-02 본관기초굴착 예상 6" xfId="33517"/>
    <cellStyle name=" _CC-07 옥외기기 및 전기집진기기초(단가)_직접공사비 집계_CC-02 본관기초굴착 예상 7" xfId="33518"/>
    <cellStyle name=" _CC-07 옥외기기 및 전기집진기기초(단가)_직접공사비 집계_CC-02 본관기초굴착 예상 8" xfId="33519"/>
    <cellStyle name=" _CC-07 옥외기기 및 전기집진기기초(단가)_직접공사비 집계_CC-02 본관기초굴착 예상 9" xfId="33520"/>
    <cellStyle name=" _CC-07 옥외기기 및 전기집진기기초(단가)_직접공사비 집계_CC-02 본관기초굴착 예상_1 당진78-연돌-공사설계서(REV.0 12.14-kopec)" xfId="5128"/>
    <cellStyle name=" _CC-07 옥외기기 및 전기집진기기초(단가)_직접공사비 집계_CC-02 본관기초굴착 예상_1 당진78-연돌-공사설계서(REV.0 12.14-kopec) 10" xfId="33521"/>
    <cellStyle name=" _CC-07 옥외기기 및 전기집진기기초(단가)_직접공사비 집계_CC-02 본관기초굴착 예상_1 당진78-연돌-공사설계서(REV.0 12.14-kopec) 2" xfId="5129"/>
    <cellStyle name=" _CC-07 옥외기기 및 전기집진기기초(단가)_직접공사비 집계_CC-02 본관기초굴착 예상_1 당진78-연돌-공사설계서(REV.0 12.14-kopec) 3" xfId="5130"/>
    <cellStyle name=" _CC-07 옥외기기 및 전기집진기기초(단가)_직접공사비 집계_CC-02 본관기초굴착 예상_1 당진78-연돌-공사설계서(REV.0 12.14-kopec) 4" xfId="18734"/>
    <cellStyle name=" _CC-07 옥외기기 및 전기집진기기초(단가)_직접공사비 집계_CC-02 본관기초굴착 예상_1 당진78-연돌-공사설계서(REV.0 12.14-kopec) 5" xfId="33522"/>
    <cellStyle name=" _CC-07 옥외기기 및 전기집진기기초(단가)_직접공사비 집계_CC-02 본관기초굴착 예상_1 당진78-연돌-공사설계서(REV.0 12.14-kopec) 6" xfId="33523"/>
    <cellStyle name=" _CC-07 옥외기기 및 전기집진기기초(단가)_직접공사비 집계_CC-02 본관기초굴착 예상_1 당진78-연돌-공사설계서(REV.0 12.14-kopec) 7" xfId="33524"/>
    <cellStyle name=" _CC-07 옥외기기 및 전기집진기기초(단가)_직접공사비 집계_CC-02 본관기초굴착 예상_1 당진78-연돌-공사설계서(REV.0 12.14-kopec) 8" xfId="33525"/>
    <cellStyle name=" _CC-07 옥외기기 및 전기집진기기초(단가)_직접공사비 집계_CC-02 본관기초굴착 예상_1 당진78-연돌-공사설계서(REV.0 12.14-kopec) 9" xfId="33526"/>
    <cellStyle name=" _CC-07 옥외기기 및 전기집진기기초(단가)_직접공사비 집계_CC-02 본관기초굴착 예상_1 당진78-연돌-공사설계서(REV.0 12.14-kopec)_0 태안78-연돌-공사설계서(2005082)" xfId="5131"/>
    <cellStyle name=" _CC-07 옥외기기 및 전기집진기기초(단가)_직접공사비 집계_CC-02 본관기초굴착 예상_1 당진78-연돌-공사설계서(REV.0 12.14-kopec)_0 태안78-연돌-공사설계서(2005082) 10" xfId="33527"/>
    <cellStyle name=" _CC-07 옥외기기 및 전기집진기기초(단가)_직접공사비 집계_CC-02 본관기초굴착 예상_1 당진78-연돌-공사설계서(REV.0 12.14-kopec)_0 태안78-연돌-공사설계서(2005082) 2" xfId="5132"/>
    <cellStyle name=" _CC-07 옥외기기 및 전기집진기기초(단가)_직접공사비 집계_CC-02 본관기초굴착 예상_1 당진78-연돌-공사설계서(REV.0 12.14-kopec)_0 태안78-연돌-공사설계서(2005082) 3" xfId="5133"/>
    <cellStyle name=" _CC-07 옥외기기 및 전기집진기기초(단가)_직접공사비 집계_CC-02 본관기초굴착 예상_1 당진78-연돌-공사설계서(REV.0 12.14-kopec)_0 태안78-연돌-공사설계서(2005082) 4" xfId="18735"/>
    <cellStyle name=" _CC-07 옥외기기 및 전기집진기기초(단가)_직접공사비 집계_CC-02 본관기초굴착 예상_1 당진78-연돌-공사설계서(REV.0 12.14-kopec)_0 태안78-연돌-공사설계서(2005082) 5" xfId="33528"/>
    <cellStyle name=" _CC-07 옥외기기 및 전기집진기기초(단가)_직접공사비 집계_CC-02 본관기초굴착 예상_1 당진78-연돌-공사설계서(REV.0 12.14-kopec)_0 태안78-연돌-공사설계서(2005082) 6" xfId="33529"/>
    <cellStyle name=" _CC-07 옥외기기 및 전기집진기기초(단가)_직접공사비 집계_CC-02 본관기초굴착 예상_1 당진78-연돌-공사설계서(REV.0 12.14-kopec)_0 태안78-연돌-공사설계서(2005082) 7" xfId="33530"/>
    <cellStyle name=" _CC-07 옥외기기 및 전기집진기기초(단가)_직접공사비 집계_CC-02 본관기초굴착 예상_1 당진78-연돌-공사설계서(REV.0 12.14-kopec)_0 태안78-연돌-공사설계서(2005082) 8" xfId="33531"/>
    <cellStyle name=" _CC-07 옥외기기 및 전기집진기기초(단가)_직접공사비 집계_CC-02 본관기초굴착 예상_1 당진78-연돌-공사설계서(REV.0 12.14-kopec)_0 태안78-연돌-공사설계서(2005082) 9" xfId="33532"/>
    <cellStyle name=" _CC-07 옥외기기 및 전기집진기기초(단가)_직접공사비 집계_CC-02 본관기초굴착 예상_1 당진78-연돌-공사설계서(REV.0 12.14-kopec)_1.0t 공사설계서(1021일)" xfId="5134"/>
    <cellStyle name=" _CC-07 옥외기기 및 전기집진기기초(단가)_직접공사비 집계_CC-02 본관기초굴착 예상_1 당진78-연돌-공사설계서(REV.0 12.14-kopec)_1.0t 공사설계서(1021일) 10" xfId="33533"/>
    <cellStyle name=" _CC-07 옥외기기 및 전기집진기기초(단가)_직접공사비 집계_CC-02 본관기초굴착 예상_1 당진78-연돌-공사설계서(REV.0 12.14-kopec)_1.0t 공사설계서(1021일) 2" xfId="5135"/>
    <cellStyle name=" _CC-07 옥외기기 및 전기집진기기초(단가)_직접공사비 집계_CC-02 본관기초굴착 예상_1 당진78-연돌-공사설계서(REV.0 12.14-kopec)_1.0t 공사설계서(1021일) 3" xfId="5136"/>
    <cellStyle name=" _CC-07 옥외기기 및 전기집진기기초(단가)_직접공사비 집계_CC-02 본관기초굴착 예상_1 당진78-연돌-공사설계서(REV.0 12.14-kopec)_1.0t 공사설계서(1021일) 4" xfId="18736"/>
    <cellStyle name=" _CC-07 옥외기기 및 전기집진기기초(단가)_직접공사비 집계_CC-02 본관기초굴착 예상_1 당진78-연돌-공사설계서(REV.0 12.14-kopec)_1.0t 공사설계서(1021일) 5" xfId="33534"/>
    <cellStyle name=" _CC-07 옥외기기 및 전기집진기기초(단가)_직접공사비 집계_CC-02 본관기초굴착 예상_1 당진78-연돌-공사설계서(REV.0 12.14-kopec)_1.0t 공사설계서(1021일) 6" xfId="33535"/>
    <cellStyle name=" _CC-07 옥외기기 및 전기집진기기초(단가)_직접공사비 집계_CC-02 본관기초굴착 예상_1 당진78-연돌-공사설계서(REV.0 12.14-kopec)_1.0t 공사설계서(1021일) 7" xfId="33536"/>
    <cellStyle name=" _CC-07 옥외기기 및 전기집진기기초(단가)_직접공사비 집계_CC-02 본관기초굴착 예상_1 당진78-연돌-공사설계서(REV.0 12.14-kopec)_1.0t 공사설계서(1021일) 8" xfId="33537"/>
    <cellStyle name=" _CC-07 옥외기기 및 전기집진기기초(단가)_직접공사비 집계_CC-02 본관기초굴착 예상_1 당진78-연돌-공사설계서(REV.0 12.14-kopec)_1.0t 공사설계서(1021일) 9" xfId="33538"/>
    <cellStyle name=" _CC-07 옥외기기 및 전기집진기기초(단가)_직접공사비 집계_CC-02 본관기초굴착 예상_1 당진78-연돌-공사설계서(REV.0 12.14-kopec)_태안78연돌공사설계서(2005099)C2" xfId="5137"/>
    <cellStyle name=" _CC-07 옥외기기 및 전기집진기기초(단가)_직접공사비 집계_CC-02 본관기초굴착 예상_1 당진78-연돌-공사설계서(REV.0 12.14-kopec)_태안78연돌공사설계서(2005099)C2 10" xfId="33539"/>
    <cellStyle name=" _CC-07 옥외기기 및 전기집진기기초(단가)_직접공사비 집계_CC-02 본관기초굴착 예상_1 당진78-연돌-공사설계서(REV.0 12.14-kopec)_태안78연돌공사설계서(2005099)C2 2" xfId="5138"/>
    <cellStyle name=" _CC-07 옥외기기 및 전기집진기기초(단가)_직접공사비 집계_CC-02 본관기초굴착 예상_1 당진78-연돌-공사설계서(REV.0 12.14-kopec)_태안78연돌공사설계서(2005099)C2 3" xfId="5139"/>
    <cellStyle name=" _CC-07 옥외기기 및 전기집진기기초(단가)_직접공사비 집계_CC-02 본관기초굴착 예상_1 당진78-연돌-공사설계서(REV.0 12.14-kopec)_태안78연돌공사설계서(2005099)C2 4" xfId="18737"/>
    <cellStyle name=" _CC-07 옥외기기 및 전기집진기기초(단가)_직접공사비 집계_CC-02 본관기초굴착 예상_1 당진78-연돌-공사설계서(REV.0 12.14-kopec)_태안78연돌공사설계서(2005099)C2 5" xfId="33540"/>
    <cellStyle name=" _CC-07 옥외기기 및 전기집진기기초(단가)_직접공사비 집계_CC-02 본관기초굴착 예상_1 당진78-연돌-공사설계서(REV.0 12.14-kopec)_태안78연돌공사설계서(2005099)C2 6" xfId="33541"/>
    <cellStyle name=" _CC-07 옥외기기 및 전기집진기기초(단가)_직접공사비 집계_CC-02 본관기초굴착 예상_1 당진78-연돌-공사설계서(REV.0 12.14-kopec)_태안78연돌공사설계서(2005099)C2 7" xfId="33542"/>
    <cellStyle name=" _CC-07 옥외기기 및 전기집진기기초(단가)_직접공사비 집계_CC-02 본관기초굴착 예상_1 당진78-연돌-공사설계서(REV.0 12.14-kopec)_태안78연돌공사설계서(2005099)C2 8" xfId="33543"/>
    <cellStyle name=" _CC-07 옥외기기 및 전기집진기기초(단가)_직접공사비 집계_CC-02 본관기초굴착 예상_1 당진78-연돌-공사설계서(REV.0 12.14-kopec)_태안78연돌공사설계서(2005099)C2 9" xfId="33544"/>
    <cellStyle name=" _CC-07 옥외기기 및 전기집진기기초(단가)_직접공사비 집계_CC-02 본관기초굴착 예상_1.0t 당진78-연돌-수량산출서(REV.0 12.27-kopec)" xfId="5140"/>
    <cellStyle name=" _CC-07 옥외기기 및 전기집진기기초(단가)_직접공사비 집계_CC-02 본관기초굴착 예상_1.0t 당진78-연돌-수량산출서(REV.0 12.27-kopec) 10" xfId="33545"/>
    <cellStyle name=" _CC-07 옥외기기 및 전기집진기기초(단가)_직접공사비 집계_CC-02 본관기초굴착 예상_1.0t 당진78-연돌-수량산출서(REV.0 12.27-kopec) 2" xfId="5141"/>
    <cellStyle name=" _CC-07 옥외기기 및 전기집진기기초(단가)_직접공사비 집계_CC-02 본관기초굴착 예상_1.0t 당진78-연돌-수량산출서(REV.0 12.27-kopec) 3" xfId="5142"/>
    <cellStyle name=" _CC-07 옥외기기 및 전기집진기기초(단가)_직접공사비 집계_CC-02 본관기초굴착 예상_1.0t 당진78-연돌-수량산출서(REV.0 12.27-kopec) 4" xfId="18738"/>
    <cellStyle name=" _CC-07 옥외기기 및 전기집진기기초(단가)_직접공사비 집계_CC-02 본관기초굴착 예상_1.0t 당진78-연돌-수량산출서(REV.0 12.27-kopec) 5" xfId="33546"/>
    <cellStyle name=" _CC-07 옥외기기 및 전기집진기기초(단가)_직접공사비 집계_CC-02 본관기초굴착 예상_1.0t 당진78-연돌-수량산출서(REV.0 12.27-kopec) 6" xfId="33547"/>
    <cellStyle name=" _CC-07 옥외기기 및 전기집진기기초(단가)_직접공사비 집계_CC-02 본관기초굴착 예상_1.0t 당진78-연돌-수량산출서(REV.0 12.27-kopec) 7" xfId="33548"/>
    <cellStyle name=" _CC-07 옥외기기 및 전기집진기기초(단가)_직접공사비 집계_CC-02 본관기초굴착 예상_1.0t 당진78-연돌-수량산출서(REV.0 12.27-kopec) 8" xfId="33549"/>
    <cellStyle name=" _CC-07 옥외기기 및 전기집진기기초(단가)_직접공사비 집계_CC-02 본관기초굴착 예상_1.0t 당진78-연돌-수량산출서(REV.0 12.27-kopec) 9" xfId="33550"/>
    <cellStyle name=" _CC-07 옥외기기 및 전기집진기기초(단가)_직접공사비 집계_CC-02 본관기초굴착 예상_1.0t 당진78-연돌-수량산출서(REV.0 12.27-kopec)_1.0t 공사설계서(1021일)" xfId="5143"/>
    <cellStyle name=" _CC-07 옥외기기 및 전기집진기기초(단가)_직접공사비 집계_CC-02 본관기초굴착 예상_1.0t 당진78-연돌-수량산출서(REV.0 12.27-kopec)_1.0t 공사설계서(1021일) 10" xfId="33551"/>
    <cellStyle name=" _CC-07 옥외기기 및 전기집진기기초(단가)_직접공사비 집계_CC-02 본관기초굴착 예상_1.0t 당진78-연돌-수량산출서(REV.0 12.27-kopec)_1.0t 공사설계서(1021일) 2" xfId="5144"/>
    <cellStyle name=" _CC-07 옥외기기 및 전기집진기기초(단가)_직접공사비 집계_CC-02 본관기초굴착 예상_1.0t 당진78-연돌-수량산출서(REV.0 12.27-kopec)_1.0t 공사설계서(1021일) 3" xfId="5145"/>
    <cellStyle name=" _CC-07 옥외기기 및 전기집진기기초(단가)_직접공사비 집계_CC-02 본관기초굴착 예상_1.0t 당진78-연돌-수량산출서(REV.0 12.27-kopec)_1.0t 공사설계서(1021일) 4" xfId="18739"/>
    <cellStyle name=" _CC-07 옥외기기 및 전기집진기기초(단가)_직접공사비 집계_CC-02 본관기초굴착 예상_1.0t 당진78-연돌-수량산출서(REV.0 12.27-kopec)_1.0t 공사설계서(1021일) 5" xfId="33552"/>
    <cellStyle name=" _CC-07 옥외기기 및 전기집진기기초(단가)_직접공사비 집계_CC-02 본관기초굴착 예상_1.0t 당진78-연돌-수량산출서(REV.0 12.27-kopec)_1.0t 공사설계서(1021일) 6" xfId="33553"/>
    <cellStyle name=" _CC-07 옥외기기 및 전기집진기기초(단가)_직접공사비 집계_CC-02 본관기초굴착 예상_1.0t 당진78-연돌-수량산출서(REV.0 12.27-kopec)_1.0t 공사설계서(1021일) 7" xfId="33554"/>
    <cellStyle name=" _CC-07 옥외기기 및 전기집진기기초(단가)_직접공사비 집계_CC-02 본관기초굴착 예상_1.0t 당진78-연돌-수량산출서(REV.0 12.27-kopec)_1.0t 공사설계서(1021일) 8" xfId="33555"/>
    <cellStyle name=" _CC-07 옥외기기 및 전기집진기기초(단가)_직접공사비 집계_CC-02 본관기초굴착 예상_1.0t 당진78-연돌-수량산출서(REV.0 12.27-kopec)_1.0t 공사설계서(1021일) 9" xfId="33556"/>
    <cellStyle name=" _CC-07 옥외기기 및 전기집진기기초(단가)_직접공사비 집계_CC-02 본관기초굴착 예상_2.관리동" xfId="33557"/>
    <cellStyle name=" _CC-07 옥외기기 및 전기집진기기초(단가)_직접공사비 집계_CC-02 본관기초굴착 예상_당진78-연돌-개략공사비" xfId="5146"/>
    <cellStyle name=" _CC-07 옥외기기 및 전기집진기기초(단가)_직접공사비 집계_CC-02 본관기초굴착 예상_당진78-연돌-개략공사비 10" xfId="33558"/>
    <cellStyle name=" _CC-07 옥외기기 및 전기집진기기초(단가)_직접공사비 집계_CC-02 본관기초굴착 예상_당진78-연돌-개략공사비 2" xfId="5147"/>
    <cellStyle name=" _CC-07 옥외기기 및 전기집진기기초(단가)_직접공사비 집계_CC-02 본관기초굴착 예상_당진78-연돌-개략공사비 3" xfId="5148"/>
    <cellStyle name=" _CC-07 옥외기기 및 전기집진기기초(단가)_직접공사비 집계_CC-02 본관기초굴착 예상_당진78-연돌-개략공사비 4" xfId="18740"/>
    <cellStyle name=" _CC-07 옥외기기 및 전기집진기기초(단가)_직접공사비 집계_CC-02 본관기초굴착 예상_당진78-연돌-개략공사비 5" xfId="33559"/>
    <cellStyle name=" _CC-07 옥외기기 및 전기집진기기초(단가)_직접공사비 집계_CC-02 본관기초굴착 예상_당진78-연돌-개략공사비 6" xfId="33560"/>
    <cellStyle name=" _CC-07 옥외기기 및 전기집진기기초(단가)_직접공사비 집계_CC-02 본관기초굴착 예상_당진78-연돌-개략공사비 7" xfId="33561"/>
    <cellStyle name=" _CC-07 옥외기기 및 전기집진기기초(단가)_직접공사비 집계_CC-02 본관기초굴착 예상_당진78-연돌-개략공사비 8" xfId="33562"/>
    <cellStyle name=" _CC-07 옥외기기 및 전기집진기기초(단가)_직접공사비 집계_CC-02 본관기초굴착 예상_당진78-연돌-개략공사비 9" xfId="33563"/>
    <cellStyle name=" _CC-07 옥외기기 및 전기집진기기초(단가)_직접공사비 집계_CC-02 본관기초굴착 예상_당진78-연돌-개략공사비_0 태안78-연돌-공사설계서(2005082)" xfId="5149"/>
    <cellStyle name=" _CC-07 옥외기기 및 전기집진기기초(단가)_직접공사비 집계_CC-02 본관기초굴착 예상_당진78-연돌-개략공사비_0 태안78-연돌-공사설계서(2005082) 10" xfId="33564"/>
    <cellStyle name=" _CC-07 옥외기기 및 전기집진기기초(단가)_직접공사비 집계_CC-02 본관기초굴착 예상_당진78-연돌-개략공사비_0 태안78-연돌-공사설계서(2005082) 2" xfId="5150"/>
    <cellStyle name=" _CC-07 옥외기기 및 전기집진기기초(단가)_직접공사비 집계_CC-02 본관기초굴착 예상_당진78-연돌-개략공사비_0 태안78-연돌-공사설계서(2005082) 3" xfId="5151"/>
    <cellStyle name=" _CC-07 옥외기기 및 전기집진기기초(단가)_직접공사비 집계_CC-02 본관기초굴착 예상_당진78-연돌-개략공사비_0 태안78-연돌-공사설계서(2005082) 4" xfId="18741"/>
    <cellStyle name=" _CC-07 옥외기기 및 전기집진기기초(단가)_직접공사비 집계_CC-02 본관기초굴착 예상_당진78-연돌-개략공사비_0 태안78-연돌-공사설계서(2005082) 5" xfId="33565"/>
    <cellStyle name=" _CC-07 옥외기기 및 전기집진기기초(단가)_직접공사비 집계_CC-02 본관기초굴착 예상_당진78-연돌-개략공사비_0 태안78-연돌-공사설계서(2005082) 6" xfId="33566"/>
    <cellStyle name=" _CC-07 옥외기기 및 전기집진기기초(단가)_직접공사비 집계_CC-02 본관기초굴착 예상_당진78-연돌-개략공사비_0 태안78-연돌-공사설계서(2005082) 7" xfId="33567"/>
    <cellStyle name=" _CC-07 옥외기기 및 전기집진기기초(단가)_직접공사비 집계_CC-02 본관기초굴착 예상_당진78-연돌-개략공사비_0 태안78-연돌-공사설계서(2005082) 8" xfId="33568"/>
    <cellStyle name=" _CC-07 옥외기기 및 전기집진기기초(단가)_직접공사비 집계_CC-02 본관기초굴착 예상_당진78-연돌-개략공사비_0 태안78-연돌-공사설계서(2005082) 9" xfId="33569"/>
    <cellStyle name=" _CC-07 옥외기기 및 전기집진기기초(단가)_직접공사비 집계_CC-02 본관기초굴착 예상_당진78-연돌-개략공사비_1.0t 공사설계서(1021일)" xfId="5152"/>
    <cellStyle name=" _CC-07 옥외기기 및 전기집진기기초(단가)_직접공사비 집계_CC-02 본관기초굴착 예상_당진78-연돌-개략공사비_1.0t 공사설계서(1021일) 10" xfId="33570"/>
    <cellStyle name=" _CC-07 옥외기기 및 전기집진기기초(단가)_직접공사비 집계_CC-02 본관기초굴착 예상_당진78-연돌-개략공사비_1.0t 공사설계서(1021일) 2" xfId="5153"/>
    <cellStyle name=" _CC-07 옥외기기 및 전기집진기기초(단가)_직접공사비 집계_CC-02 본관기초굴착 예상_당진78-연돌-개략공사비_1.0t 공사설계서(1021일) 3" xfId="5154"/>
    <cellStyle name=" _CC-07 옥외기기 및 전기집진기기초(단가)_직접공사비 집계_CC-02 본관기초굴착 예상_당진78-연돌-개략공사비_1.0t 공사설계서(1021일) 4" xfId="18742"/>
    <cellStyle name=" _CC-07 옥외기기 및 전기집진기기초(단가)_직접공사비 집계_CC-02 본관기초굴착 예상_당진78-연돌-개략공사비_1.0t 공사설계서(1021일) 5" xfId="33571"/>
    <cellStyle name=" _CC-07 옥외기기 및 전기집진기기초(단가)_직접공사비 집계_CC-02 본관기초굴착 예상_당진78-연돌-개략공사비_1.0t 공사설계서(1021일) 6" xfId="33572"/>
    <cellStyle name=" _CC-07 옥외기기 및 전기집진기기초(단가)_직접공사비 집계_CC-02 본관기초굴착 예상_당진78-연돌-개략공사비_1.0t 공사설계서(1021일) 7" xfId="33573"/>
    <cellStyle name=" _CC-07 옥외기기 및 전기집진기기초(단가)_직접공사비 집계_CC-02 본관기초굴착 예상_당진78-연돌-개략공사비_1.0t 공사설계서(1021일) 8" xfId="33574"/>
    <cellStyle name=" _CC-07 옥외기기 및 전기집진기기초(단가)_직접공사비 집계_CC-02 본관기초굴착 예상_당진78-연돌-개략공사비_1.0t 공사설계서(1021일) 9" xfId="33575"/>
    <cellStyle name=" _CC-07 옥외기기 및 전기집진기기초(단가)_직접공사비 집계_CC-02 본관기초굴착 예상_당진78-연돌-개략공사비_태안78연돌공사설계서(2005099)C2" xfId="5155"/>
    <cellStyle name=" _CC-07 옥외기기 및 전기집진기기초(단가)_직접공사비 집계_CC-02 본관기초굴착 예상_당진78-연돌-개략공사비_태안78연돌공사설계서(2005099)C2 10" xfId="33576"/>
    <cellStyle name=" _CC-07 옥외기기 및 전기집진기기초(단가)_직접공사비 집계_CC-02 본관기초굴착 예상_당진78-연돌-개략공사비_태안78연돌공사설계서(2005099)C2 2" xfId="5156"/>
    <cellStyle name=" _CC-07 옥외기기 및 전기집진기기초(단가)_직접공사비 집계_CC-02 본관기초굴착 예상_당진78-연돌-개략공사비_태안78연돌공사설계서(2005099)C2 3" xfId="5157"/>
    <cellStyle name=" _CC-07 옥외기기 및 전기집진기기초(단가)_직접공사비 집계_CC-02 본관기초굴착 예상_당진78-연돌-개략공사비_태안78연돌공사설계서(2005099)C2 4" xfId="18743"/>
    <cellStyle name=" _CC-07 옥외기기 및 전기집진기기초(단가)_직접공사비 집계_CC-02 본관기초굴착 예상_당진78-연돌-개략공사비_태안78연돌공사설계서(2005099)C2 5" xfId="33577"/>
    <cellStyle name=" _CC-07 옥외기기 및 전기집진기기초(단가)_직접공사비 집계_CC-02 본관기초굴착 예상_당진78-연돌-개략공사비_태안78연돌공사설계서(2005099)C2 6" xfId="33578"/>
    <cellStyle name=" _CC-07 옥외기기 및 전기집진기기초(단가)_직접공사비 집계_CC-02 본관기초굴착 예상_당진78-연돌-개략공사비_태안78연돌공사설계서(2005099)C2 7" xfId="33579"/>
    <cellStyle name=" _CC-07 옥외기기 및 전기집진기기초(단가)_직접공사비 집계_CC-02 본관기초굴착 예상_당진78-연돌-개략공사비_태안78연돌공사설계서(2005099)C2 8" xfId="33580"/>
    <cellStyle name=" _CC-07 옥외기기 및 전기집진기기초(단가)_직접공사비 집계_CC-02 본관기초굴착 예상_당진78-연돌-개략공사비_태안78연돌공사설계서(2005099)C2 9" xfId="33581"/>
    <cellStyle name=" _CC-07 옥외기기 및 전기집진기기초(단가)_직접공사비 집계_CC-02 본관기초굴착 예상_연돌 현장타설말뚝(RCD)설계서" xfId="5158"/>
    <cellStyle name=" _CC-07 옥외기기 및 전기집진기기초(단가)_직접공사비 집계_CC-02 본관기초굴착 예상_연돌 현장타설말뚝(RCD)설계서 10" xfId="33582"/>
    <cellStyle name=" _CC-07 옥외기기 및 전기집진기기초(단가)_직접공사비 집계_CC-02 본관기초굴착 예상_연돌 현장타설말뚝(RCD)설계서 2" xfId="5159"/>
    <cellStyle name=" _CC-07 옥외기기 및 전기집진기기초(단가)_직접공사비 집계_CC-02 본관기초굴착 예상_연돌 현장타설말뚝(RCD)설계서 3" xfId="5160"/>
    <cellStyle name=" _CC-07 옥외기기 및 전기집진기기초(단가)_직접공사비 집계_CC-02 본관기초굴착 예상_연돌 현장타설말뚝(RCD)설계서 4" xfId="18744"/>
    <cellStyle name=" _CC-07 옥외기기 및 전기집진기기초(단가)_직접공사비 집계_CC-02 본관기초굴착 예상_연돌 현장타설말뚝(RCD)설계서 5" xfId="33583"/>
    <cellStyle name=" _CC-07 옥외기기 및 전기집진기기초(단가)_직접공사비 집계_CC-02 본관기초굴착 예상_연돌 현장타설말뚝(RCD)설계서 6" xfId="33584"/>
    <cellStyle name=" _CC-07 옥외기기 및 전기집진기기초(단가)_직접공사비 집계_CC-02 본관기초굴착 예상_연돌 현장타설말뚝(RCD)설계서 7" xfId="33585"/>
    <cellStyle name=" _CC-07 옥외기기 및 전기집진기기초(단가)_직접공사비 집계_CC-02 본관기초굴착 예상_연돌 현장타설말뚝(RCD)설계서 8" xfId="33586"/>
    <cellStyle name=" _CC-07 옥외기기 및 전기집진기기초(단가)_직접공사비 집계_CC-02 본관기초굴착 예상_연돌 현장타설말뚝(RCD)설계서 9" xfId="33587"/>
    <cellStyle name=" _CC-07 옥외기기 및 전기집진기기초(단가)_직접공사비 집계_CC-02 본관기초굴착 예상_연돌 현장타설말뚝(RCD)설계서_0 태안78-연돌-공사설계서(2005082)" xfId="5161"/>
    <cellStyle name=" _CC-07 옥외기기 및 전기집진기기초(단가)_직접공사비 집계_CC-02 본관기초굴착 예상_연돌 현장타설말뚝(RCD)설계서_0 태안78-연돌-공사설계서(2005082) 10" xfId="33588"/>
    <cellStyle name=" _CC-07 옥외기기 및 전기집진기기초(단가)_직접공사비 집계_CC-02 본관기초굴착 예상_연돌 현장타설말뚝(RCD)설계서_0 태안78-연돌-공사설계서(2005082) 2" xfId="5162"/>
    <cellStyle name=" _CC-07 옥외기기 및 전기집진기기초(단가)_직접공사비 집계_CC-02 본관기초굴착 예상_연돌 현장타설말뚝(RCD)설계서_0 태안78-연돌-공사설계서(2005082) 3" xfId="5163"/>
    <cellStyle name=" _CC-07 옥외기기 및 전기집진기기초(단가)_직접공사비 집계_CC-02 본관기초굴착 예상_연돌 현장타설말뚝(RCD)설계서_0 태안78-연돌-공사설계서(2005082) 4" xfId="18745"/>
    <cellStyle name=" _CC-07 옥외기기 및 전기집진기기초(단가)_직접공사비 집계_CC-02 본관기초굴착 예상_연돌 현장타설말뚝(RCD)설계서_0 태안78-연돌-공사설계서(2005082) 5" xfId="33589"/>
    <cellStyle name=" _CC-07 옥외기기 및 전기집진기기초(단가)_직접공사비 집계_CC-02 본관기초굴착 예상_연돌 현장타설말뚝(RCD)설계서_0 태안78-연돌-공사설계서(2005082) 6" xfId="33590"/>
    <cellStyle name=" _CC-07 옥외기기 및 전기집진기기초(단가)_직접공사비 집계_CC-02 본관기초굴착 예상_연돌 현장타설말뚝(RCD)설계서_0 태안78-연돌-공사설계서(2005082) 7" xfId="33591"/>
    <cellStyle name=" _CC-07 옥외기기 및 전기집진기기초(단가)_직접공사비 집계_CC-02 본관기초굴착 예상_연돌 현장타설말뚝(RCD)설계서_0 태안78-연돌-공사설계서(2005082) 8" xfId="33592"/>
    <cellStyle name=" _CC-07 옥외기기 및 전기집진기기초(단가)_직접공사비 집계_CC-02 본관기초굴착 예상_연돌 현장타설말뚝(RCD)설계서_0 태안78-연돌-공사설계서(2005082) 9" xfId="33593"/>
    <cellStyle name=" _CC-07 옥외기기 및 전기집진기기초(단가)_직접공사비 집계_CC-02 본관기초굴착 예상_연돌 현장타설말뚝(RCD)설계서_1.0t 공사설계서(1021일)" xfId="5164"/>
    <cellStyle name=" _CC-07 옥외기기 및 전기집진기기초(단가)_직접공사비 집계_CC-02 본관기초굴착 예상_연돌 현장타설말뚝(RCD)설계서_1.0t 공사설계서(1021일) 10" xfId="33594"/>
    <cellStyle name=" _CC-07 옥외기기 및 전기집진기기초(단가)_직접공사비 집계_CC-02 본관기초굴착 예상_연돌 현장타설말뚝(RCD)설계서_1.0t 공사설계서(1021일) 2" xfId="5165"/>
    <cellStyle name=" _CC-07 옥외기기 및 전기집진기기초(단가)_직접공사비 집계_CC-02 본관기초굴착 예상_연돌 현장타설말뚝(RCD)설계서_1.0t 공사설계서(1021일) 3" xfId="5166"/>
    <cellStyle name=" _CC-07 옥외기기 및 전기집진기기초(단가)_직접공사비 집계_CC-02 본관기초굴착 예상_연돌 현장타설말뚝(RCD)설계서_1.0t 공사설계서(1021일) 4" xfId="18746"/>
    <cellStyle name=" _CC-07 옥외기기 및 전기집진기기초(단가)_직접공사비 집계_CC-02 본관기초굴착 예상_연돌 현장타설말뚝(RCD)설계서_1.0t 공사설계서(1021일) 5" xfId="33595"/>
    <cellStyle name=" _CC-07 옥외기기 및 전기집진기기초(단가)_직접공사비 집계_CC-02 본관기초굴착 예상_연돌 현장타설말뚝(RCD)설계서_1.0t 공사설계서(1021일) 6" xfId="33596"/>
    <cellStyle name=" _CC-07 옥외기기 및 전기집진기기초(단가)_직접공사비 집계_CC-02 본관기초굴착 예상_연돌 현장타설말뚝(RCD)설계서_1.0t 공사설계서(1021일) 7" xfId="33597"/>
    <cellStyle name=" _CC-07 옥외기기 및 전기집진기기초(단가)_직접공사비 집계_CC-02 본관기초굴착 예상_연돌 현장타설말뚝(RCD)설계서_1.0t 공사설계서(1021일) 8" xfId="33598"/>
    <cellStyle name=" _CC-07 옥외기기 및 전기집진기기초(단가)_직접공사비 집계_CC-02 본관기초굴착 예상_연돌 현장타설말뚝(RCD)설계서_1.0t 공사설계서(1021일) 9" xfId="33599"/>
    <cellStyle name=" _CC-07 옥외기기 및 전기집진기기초(단가)_직접공사비 집계_CC-02 본관기초굴착 예상_연돌 현장타설말뚝(RCD)설계서_태안78연돌공사설계서(2005099)C2" xfId="5167"/>
    <cellStyle name=" _CC-07 옥외기기 및 전기집진기기초(단가)_직접공사비 집계_CC-02 본관기초굴착 예상_연돌 현장타설말뚝(RCD)설계서_태안78연돌공사설계서(2005099)C2 10" xfId="33600"/>
    <cellStyle name=" _CC-07 옥외기기 및 전기집진기기초(단가)_직접공사비 집계_CC-02 본관기초굴착 예상_연돌 현장타설말뚝(RCD)설계서_태안78연돌공사설계서(2005099)C2 2" xfId="5168"/>
    <cellStyle name=" _CC-07 옥외기기 및 전기집진기기초(단가)_직접공사비 집계_CC-02 본관기초굴착 예상_연돌 현장타설말뚝(RCD)설계서_태안78연돌공사설계서(2005099)C2 3" xfId="5169"/>
    <cellStyle name=" _CC-07 옥외기기 및 전기집진기기초(단가)_직접공사비 집계_CC-02 본관기초굴착 예상_연돌 현장타설말뚝(RCD)설계서_태안78연돌공사설계서(2005099)C2 4" xfId="18747"/>
    <cellStyle name=" _CC-07 옥외기기 및 전기집진기기초(단가)_직접공사비 집계_CC-02 본관기초굴착 예상_연돌 현장타설말뚝(RCD)설계서_태안78연돌공사설계서(2005099)C2 5" xfId="33601"/>
    <cellStyle name=" _CC-07 옥외기기 및 전기집진기기초(단가)_직접공사비 집계_CC-02 본관기초굴착 예상_연돌 현장타설말뚝(RCD)설계서_태안78연돌공사설계서(2005099)C2 6" xfId="33602"/>
    <cellStyle name=" _CC-07 옥외기기 및 전기집진기기초(단가)_직접공사비 집계_CC-02 본관기초굴착 예상_연돌 현장타설말뚝(RCD)설계서_태안78연돌공사설계서(2005099)C2 7" xfId="33603"/>
    <cellStyle name=" _CC-07 옥외기기 및 전기집진기기초(단가)_직접공사비 집계_CC-02 본관기초굴착 예상_연돌 현장타설말뚝(RCD)설계서_태안78연돌공사설계서(2005099)C2 8" xfId="33604"/>
    <cellStyle name=" _CC-07 옥외기기 및 전기집진기기초(단가)_직접공사비 집계_CC-02 본관기초굴착 예상_연돌 현장타설말뚝(RCD)설계서_태안78연돌공사설계서(2005099)C2 9" xfId="33605"/>
    <cellStyle name=" _CC-07 옥외기기 및 전기집진기기초(단가)_직접공사비 집계_개산분 실행" xfId="5004"/>
    <cellStyle name=" _CC-07 옥외기기 및 전기집진기기초(단가)_직접공사비 집계_당진78-연돌-개략공사비" xfId="5005"/>
    <cellStyle name=" _CC-07 옥외기기 및 전기집진기기초(단가)_직접공사비 집계_당진78-연돌-개략공사비 10" xfId="33279"/>
    <cellStyle name=" _CC-07 옥외기기 및 전기집진기기초(단가)_직접공사비 집계_당진78-연돌-개략공사비 2" xfId="5006"/>
    <cellStyle name=" _CC-07 옥외기기 및 전기집진기기초(단가)_직접공사비 집계_당진78-연돌-개략공사비 3" xfId="5007"/>
    <cellStyle name=" _CC-07 옥외기기 및 전기집진기기초(단가)_직접공사비 집계_당진78-연돌-개략공사비 4" xfId="18694"/>
    <cellStyle name=" _CC-07 옥외기기 및 전기집진기기초(단가)_직접공사비 집계_당진78-연돌-개략공사비 5" xfId="33280"/>
    <cellStyle name=" _CC-07 옥외기기 및 전기집진기기초(단가)_직접공사비 집계_당진78-연돌-개략공사비 6" xfId="33281"/>
    <cellStyle name=" _CC-07 옥외기기 및 전기집진기기초(단가)_직접공사비 집계_당진78-연돌-개략공사비 7" xfId="33282"/>
    <cellStyle name=" _CC-07 옥외기기 및 전기집진기기초(단가)_직접공사비 집계_당진78-연돌-개략공사비 8" xfId="33283"/>
    <cellStyle name=" _CC-07 옥외기기 및 전기집진기기초(단가)_직접공사비 집계_당진78-연돌-개략공사비 9" xfId="33284"/>
    <cellStyle name=" _CC-07 옥외기기 및 전기집진기기초(단가)_직접공사비 집계_당진78-연돌-개략공사비_0 태안78-연돌-공사설계서(2005082)" xfId="5008"/>
    <cellStyle name=" _CC-07 옥외기기 및 전기집진기기초(단가)_직접공사비 집계_당진78-연돌-개략공사비_0 태안78-연돌-공사설계서(2005082) 10" xfId="33285"/>
    <cellStyle name=" _CC-07 옥외기기 및 전기집진기기초(단가)_직접공사비 집계_당진78-연돌-개략공사비_0 태안78-연돌-공사설계서(2005082) 2" xfId="5009"/>
    <cellStyle name=" _CC-07 옥외기기 및 전기집진기기초(단가)_직접공사비 집계_당진78-연돌-개략공사비_0 태안78-연돌-공사설계서(2005082) 3" xfId="5010"/>
    <cellStyle name=" _CC-07 옥외기기 및 전기집진기기초(단가)_직접공사비 집계_당진78-연돌-개략공사비_0 태안78-연돌-공사설계서(2005082) 4" xfId="18695"/>
    <cellStyle name=" _CC-07 옥외기기 및 전기집진기기초(단가)_직접공사비 집계_당진78-연돌-개략공사비_0 태안78-연돌-공사설계서(2005082) 5" xfId="33286"/>
    <cellStyle name=" _CC-07 옥외기기 및 전기집진기기초(단가)_직접공사비 집계_당진78-연돌-개략공사비_0 태안78-연돌-공사설계서(2005082) 6" xfId="33287"/>
    <cellStyle name=" _CC-07 옥외기기 및 전기집진기기초(단가)_직접공사비 집계_당진78-연돌-개략공사비_0 태안78-연돌-공사설계서(2005082) 7" xfId="33288"/>
    <cellStyle name=" _CC-07 옥외기기 및 전기집진기기초(단가)_직접공사비 집계_당진78-연돌-개략공사비_0 태안78-연돌-공사설계서(2005082) 8" xfId="33289"/>
    <cellStyle name=" _CC-07 옥외기기 및 전기집진기기초(단가)_직접공사비 집계_당진78-연돌-개략공사비_0 태안78-연돌-공사설계서(2005082) 9" xfId="33290"/>
    <cellStyle name=" _CC-07 옥외기기 및 전기집진기기초(단가)_직접공사비 집계_당진78-연돌-개략공사비_1.0t 공사설계서(1021일)" xfId="5011"/>
    <cellStyle name=" _CC-07 옥외기기 및 전기집진기기초(단가)_직접공사비 집계_당진78-연돌-개략공사비_1.0t 공사설계서(1021일) 10" xfId="33291"/>
    <cellStyle name=" _CC-07 옥외기기 및 전기집진기기초(단가)_직접공사비 집계_당진78-연돌-개략공사비_1.0t 공사설계서(1021일) 2" xfId="5012"/>
    <cellStyle name=" _CC-07 옥외기기 및 전기집진기기초(단가)_직접공사비 집계_당진78-연돌-개략공사비_1.0t 공사설계서(1021일) 3" xfId="5013"/>
    <cellStyle name=" _CC-07 옥외기기 및 전기집진기기초(단가)_직접공사비 집계_당진78-연돌-개략공사비_1.0t 공사설계서(1021일) 4" xfId="18696"/>
    <cellStyle name=" _CC-07 옥외기기 및 전기집진기기초(단가)_직접공사비 집계_당진78-연돌-개략공사비_1.0t 공사설계서(1021일) 5" xfId="33292"/>
    <cellStyle name=" _CC-07 옥외기기 및 전기집진기기초(단가)_직접공사비 집계_당진78-연돌-개략공사비_1.0t 공사설계서(1021일) 6" xfId="33293"/>
    <cellStyle name=" _CC-07 옥외기기 및 전기집진기기초(단가)_직접공사비 집계_당진78-연돌-개략공사비_1.0t 공사설계서(1021일) 7" xfId="33294"/>
    <cellStyle name=" _CC-07 옥외기기 및 전기집진기기초(단가)_직접공사비 집계_당진78-연돌-개략공사비_1.0t 공사설계서(1021일) 8" xfId="33295"/>
    <cellStyle name=" _CC-07 옥외기기 및 전기집진기기초(단가)_직접공사비 집계_당진78-연돌-개략공사비_1.0t 공사설계서(1021일) 9" xfId="33296"/>
    <cellStyle name=" _CC-07 옥외기기 및 전기집진기기초(단가)_직접공사비 집계_당진78-연돌-개략공사비_태안78연돌공사설계서(2005099)C2" xfId="5014"/>
    <cellStyle name=" _CC-07 옥외기기 및 전기집진기기초(단가)_직접공사비 집계_당진78-연돌-개략공사비_태안78연돌공사설계서(2005099)C2 10" xfId="33297"/>
    <cellStyle name=" _CC-07 옥외기기 및 전기집진기기초(단가)_직접공사비 집계_당진78-연돌-개략공사비_태안78연돌공사설계서(2005099)C2 2" xfId="5015"/>
    <cellStyle name=" _CC-07 옥외기기 및 전기집진기기초(단가)_직접공사비 집계_당진78-연돌-개략공사비_태안78연돌공사설계서(2005099)C2 3" xfId="5016"/>
    <cellStyle name=" _CC-07 옥외기기 및 전기집진기기초(단가)_직접공사비 집계_당진78-연돌-개략공사비_태안78연돌공사설계서(2005099)C2 4" xfId="18697"/>
    <cellStyle name=" _CC-07 옥외기기 및 전기집진기기초(단가)_직접공사비 집계_당진78-연돌-개략공사비_태안78연돌공사설계서(2005099)C2 5" xfId="33298"/>
    <cellStyle name=" _CC-07 옥외기기 및 전기집진기기초(단가)_직접공사비 집계_당진78-연돌-개략공사비_태안78연돌공사설계서(2005099)C2 6" xfId="33299"/>
    <cellStyle name=" _CC-07 옥외기기 및 전기집진기기초(단가)_직접공사비 집계_당진78-연돌-개략공사비_태안78연돌공사설계서(2005099)C2 7" xfId="33300"/>
    <cellStyle name=" _CC-07 옥외기기 및 전기집진기기초(단가)_직접공사비 집계_당진78-연돌-개략공사비_태안78연돌공사설계서(2005099)C2 8" xfId="33301"/>
    <cellStyle name=" _CC-07 옥외기기 및 전기집진기기초(단가)_직접공사비 집계_당진78-연돌-개략공사비_태안78연돌공사설계서(2005099)C2 9" xfId="33302"/>
    <cellStyle name=" _CC-07 옥외기기 및 전기집진기기초(단가)_직접공사비 집계_본관기초 가실행" xfId="5017"/>
    <cellStyle name=" _CC-07 옥외기기 및 전기집진기기초(단가)_직접공사비 집계_본관기초 가실행 10" xfId="33303"/>
    <cellStyle name=" _CC-07 옥외기기 및 전기집진기기초(단가)_직접공사비 집계_본관기초 가실행 2" xfId="5018"/>
    <cellStyle name=" _CC-07 옥외기기 및 전기집진기기초(단가)_직접공사비 집계_본관기초 가실행 3" xfId="5019"/>
    <cellStyle name=" _CC-07 옥외기기 및 전기집진기기초(단가)_직접공사비 집계_본관기초 가실행 4" xfId="18698"/>
    <cellStyle name=" _CC-07 옥외기기 및 전기집진기기초(단가)_직접공사비 집계_본관기초 가실행 5" xfId="33304"/>
    <cellStyle name=" _CC-07 옥외기기 및 전기집진기기초(단가)_직접공사비 집계_본관기초 가실행 6" xfId="33305"/>
    <cellStyle name=" _CC-07 옥외기기 및 전기집진기기초(단가)_직접공사비 집계_본관기초 가실행 7" xfId="33306"/>
    <cellStyle name=" _CC-07 옥외기기 및 전기집진기기초(단가)_직접공사비 집계_본관기초 가실행 8" xfId="33307"/>
    <cellStyle name=" _CC-07 옥외기기 및 전기집진기기초(단가)_직접공사비 집계_본관기초 가실행 9" xfId="33308"/>
    <cellStyle name=" _CC-07 옥외기기 및 전기집진기기초(단가)_직접공사비 집계_본관기초 가실행_1 당진78-연돌-공사설계서(REV.0 12.14-kopec)" xfId="5020"/>
    <cellStyle name=" _CC-07 옥외기기 및 전기집진기기초(단가)_직접공사비 집계_본관기초 가실행_1 당진78-연돌-공사설계서(REV.0 12.14-kopec) 10" xfId="33309"/>
    <cellStyle name=" _CC-07 옥외기기 및 전기집진기기초(단가)_직접공사비 집계_본관기초 가실행_1 당진78-연돌-공사설계서(REV.0 12.14-kopec) 2" xfId="5021"/>
    <cellStyle name=" _CC-07 옥외기기 및 전기집진기기초(단가)_직접공사비 집계_본관기초 가실행_1 당진78-연돌-공사설계서(REV.0 12.14-kopec) 3" xfId="5022"/>
    <cellStyle name=" _CC-07 옥외기기 및 전기집진기기초(단가)_직접공사비 집계_본관기초 가실행_1 당진78-연돌-공사설계서(REV.0 12.14-kopec) 4" xfId="18699"/>
    <cellStyle name=" _CC-07 옥외기기 및 전기집진기기초(단가)_직접공사비 집계_본관기초 가실행_1 당진78-연돌-공사설계서(REV.0 12.14-kopec) 5" xfId="33310"/>
    <cellStyle name=" _CC-07 옥외기기 및 전기집진기기초(단가)_직접공사비 집계_본관기초 가실행_1 당진78-연돌-공사설계서(REV.0 12.14-kopec) 6" xfId="33311"/>
    <cellStyle name=" _CC-07 옥외기기 및 전기집진기기초(단가)_직접공사비 집계_본관기초 가실행_1 당진78-연돌-공사설계서(REV.0 12.14-kopec) 7" xfId="33312"/>
    <cellStyle name=" _CC-07 옥외기기 및 전기집진기기초(단가)_직접공사비 집계_본관기초 가실행_1 당진78-연돌-공사설계서(REV.0 12.14-kopec) 8" xfId="33313"/>
    <cellStyle name=" _CC-07 옥외기기 및 전기집진기기초(단가)_직접공사비 집계_본관기초 가실행_1 당진78-연돌-공사설계서(REV.0 12.14-kopec) 9" xfId="33314"/>
    <cellStyle name=" _CC-07 옥외기기 및 전기집진기기초(단가)_직접공사비 집계_본관기초 가실행_1 당진78-연돌-공사설계서(REV.0 12.14-kopec)_0 태안78-연돌-공사설계서(2005082)" xfId="5023"/>
    <cellStyle name=" _CC-07 옥외기기 및 전기집진기기초(단가)_직접공사비 집계_본관기초 가실행_1 당진78-연돌-공사설계서(REV.0 12.14-kopec)_0 태안78-연돌-공사설계서(2005082) 10" xfId="33315"/>
    <cellStyle name=" _CC-07 옥외기기 및 전기집진기기초(단가)_직접공사비 집계_본관기초 가실행_1 당진78-연돌-공사설계서(REV.0 12.14-kopec)_0 태안78-연돌-공사설계서(2005082) 2" xfId="5024"/>
    <cellStyle name=" _CC-07 옥외기기 및 전기집진기기초(단가)_직접공사비 집계_본관기초 가실행_1 당진78-연돌-공사설계서(REV.0 12.14-kopec)_0 태안78-연돌-공사설계서(2005082) 3" xfId="5025"/>
    <cellStyle name=" _CC-07 옥외기기 및 전기집진기기초(단가)_직접공사비 집계_본관기초 가실행_1 당진78-연돌-공사설계서(REV.0 12.14-kopec)_0 태안78-연돌-공사설계서(2005082) 4" xfId="18700"/>
    <cellStyle name=" _CC-07 옥외기기 및 전기집진기기초(단가)_직접공사비 집계_본관기초 가실행_1 당진78-연돌-공사설계서(REV.0 12.14-kopec)_0 태안78-연돌-공사설계서(2005082) 5" xfId="33316"/>
    <cellStyle name=" _CC-07 옥외기기 및 전기집진기기초(단가)_직접공사비 집계_본관기초 가실행_1 당진78-연돌-공사설계서(REV.0 12.14-kopec)_0 태안78-연돌-공사설계서(2005082) 6" xfId="33317"/>
    <cellStyle name=" _CC-07 옥외기기 및 전기집진기기초(단가)_직접공사비 집계_본관기초 가실행_1 당진78-연돌-공사설계서(REV.0 12.14-kopec)_0 태안78-연돌-공사설계서(2005082) 7" xfId="33318"/>
    <cellStyle name=" _CC-07 옥외기기 및 전기집진기기초(단가)_직접공사비 집계_본관기초 가실행_1 당진78-연돌-공사설계서(REV.0 12.14-kopec)_0 태안78-연돌-공사설계서(2005082) 8" xfId="33319"/>
    <cellStyle name=" _CC-07 옥외기기 및 전기집진기기초(단가)_직접공사비 집계_본관기초 가실행_1 당진78-연돌-공사설계서(REV.0 12.14-kopec)_0 태안78-연돌-공사설계서(2005082) 9" xfId="33320"/>
    <cellStyle name=" _CC-07 옥외기기 및 전기집진기기초(단가)_직접공사비 집계_본관기초 가실행_1 당진78-연돌-공사설계서(REV.0 12.14-kopec)_1.0t 공사설계서(1021일)" xfId="5026"/>
    <cellStyle name=" _CC-07 옥외기기 및 전기집진기기초(단가)_직접공사비 집계_본관기초 가실행_1 당진78-연돌-공사설계서(REV.0 12.14-kopec)_1.0t 공사설계서(1021일) 10" xfId="33321"/>
    <cellStyle name=" _CC-07 옥외기기 및 전기집진기기초(단가)_직접공사비 집계_본관기초 가실행_1 당진78-연돌-공사설계서(REV.0 12.14-kopec)_1.0t 공사설계서(1021일) 2" xfId="5027"/>
    <cellStyle name=" _CC-07 옥외기기 및 전기집진기기초(단가)_직접공사비 집계_본관기초 가실행_1 당진78-연돌-공사설계서(REV.0 12.14-kopec)_1.0t 공사설계서(1021일) 3" xfId="5028"/>
    <cellStyle name=" _CC-07 옥외기기 및 전기집진기기초(단가)_직접공사비 집계_본관기초 가실행_1 당진78-연돌-공사설계서(REV.0 12.14-kopec)_1.0t 공사설계서(1021일) 4" xfId="18701"/>
    <cellStyle name=" _CC-07 옥외기기 및 전기집진기기초(단가)_직접공사비 집계_본관기초 가실행_1 당진78-연돌-공사설계서(REV.0 12.14-kopec)_1.0t 공사설계서(1021일) 5" xfId="33322"/>
    <cellStyle name=" _CC-07 옥외기기 및 전기집진기기초(단가)_직접공사비 집계_본관기초 가실행_1 당진78-연돌-공사설계서(REV.0 12.14-kopec)_1.0t 공사설계서(1021일) 6" xfId="33323"/>
    <cellStyle name=" _CC-07 옥외기기 및 전기집진기기초(단가)_직접공사비 집계_본관기초 가실행_1 당진78-연돌-공사설계서(REV.0 12.14-kopec)_1.0t 공사설계서(1021일) 7" xfId="33324"/>
    <cellStyle name=" _CC-07 옥외기기 및 전기집진기기초(단가)_직접공사비 집계_본관기초 가실행_1 당진78-연돌-공사설계서(REV.0 12.14-kopec)_1.0t 공사설계서(1021일) 8" xfId="33325"/>
    <cellStyle name=" _CC-07 옥외기기 및 전기집진기기초(단가)_직접공사비 집계_본관기초 가실행_1 당진78-연돌-공사설계서(REV.0 12.14-kopec)_1.0t 공사설계서(1021일) 9" xfId="33326"/>
    <cellStyle name=" _CC-07 옥외기기 및 전기집진기기초(단가)_직접공사비 집계_본관기초 가실행_1 당진78-연돌-공사설계서(REV.0 12.14-kopec)_태안78연돌공사설계서(2005099)C2" xfId="5029"/>
    <cellStyle name=" _CC-07 옥외기기 및 전기집진기기초(단가)_직접공사비 집계_본관기초 가실행_1 당진78-연돌-공사설계서(REV.0 12.14-kopec)_태안78연돌공사설계서(2005099)C2 10" xfId="33327"/>
    <cellStyle name=" _CC-07 옥외기기 및 전기집진기기초(단가)_직접공사비 집계_본관기초 가실행_1 당진78-연돌-공사설계서(REV.0 12.14-kopec)_태안78연돌공사설계서(2005099)C2 2" xfId="5030"/>
    <cellStyle name=" _CC-07 옥외기기 및 전기집진기기초(단가)_직접공사비 집계_본관기초 가실행_1 당진78-연돌-공사설계서(REV.0 12.14-kopec)_태안78연돌공사설계서(2005099)C2 3" xfId="5031"/>
    <cellStyle name=" _CC-07 옥외기기 및 전기집진기기초(단가)_직접공사비 집계_본관기초 가실행_1 당진78-연돌-공사설계서(REV.0 12.14-kopec)_태안78연돌공사설계서(2005099)C2 4" xfId="18702"/>
    <cellStyle name=" _CC-07 옥외기기 및 전기집진기기초(단가)_직접공사비 집계_본관기초 가실행_1 당진78-연돌-공사설계서(REV.0 12.14-kopec)_태안78연돌공사설계서(2005099)C2 5" xfId="33328"/>
    <cellStyle name=" _CC-07 옥외기기 및 전기집진기기초(단가)_직접공사비 집계_본관기초 가실행_1 당진78-연돌-공사설계서(REV.0 12.14-kopec)_태안78연돌공사설계서(2005099)C2 6" xfId="33329"/>
    <cellStyle name=" _CC-07 옥외기기 및 전기집진기기초(단가)_직접공사비 집계_본관기초 가실행_1 당진78-연돌-공사설계서(REV.0 12.14-kopec)_태안78연돌공사설계서(2005099)C2 7" xfId="33330"/>
    <cellStyle name=" _CC-07 옥외기기 및 전기집진기기초(단가)_직접공사비 집계_본관기초 가실행_1 당진78-연돌-공사설계서(REV.0 12.14-kopec)_태안78연돌공사설계서(2005099)C2 8" xfId="33331"/>
    <cellStyle name=" _CC-07 옥외기기 및 전기집진기기초(단가)_직접공사비 집계_본관기초 가실행_1 당진78-연돌-공사설계서(REV.0 12.14-kopec)_태안78연돌공사설계서(2005099)C2 9" xfId="33332"/>
    <cellStyle name=" _CC-07 옥외기기 및 전기집진기기초(단가)_직접공사비 집계_본관기초 가실행_1.0t 당진78-연돌-수량산출서(REV.0 12.27-kopec)" xfId="5032"/>
    <cellStyle name=" _CC-07 옥외기기 및 전기집진기기초(단가)_직접공사비 집계_본관기초 가실행_1.0t 당진78-연돌-수량산출서(REV.0 12.27-kopec) 10" xfId="33333"/>
    <cellStyle name=" _CC-07 옥외기기 및 전기집진기기초(단가)_직접공사비 집계_본관기초 가실행_1.0t 당진78-연돌-수량산출서(REV.0 12.27-kopec) 2" xfId="5033"/>
    <cellStyle name=" _CC-07 옥외기기 및 전기집진기기초(단가)_직접공사비 집계_본관기초 가실행_1.0t 당진78-연돌-수량산출서(REV.0 12.27-kopec) 3" xfId="5034"/>
    <cellStyle name=" _CC-07 옥외기기 및 전기집진기기초(단가)_직접공사비 집계_본관기초 가실행_1.0t 당진78-연돌-수량산출서(REV.0 12.27-kopec) 4" xfId="18703"/>
    <cellStyle name=" _CC-07 옥외기기 및 전기집진기기초(단가)_직접공사비 집계_본관기초 가실행_1.0t 당진78-연돌-수량산출서(REV.0 12.27-kopec) 5" xfId="33334"/>
    <cellStyle name=" _CC-07 옥외기기 및 전기집진기기초(단가)_직접공사비 집계_본관기초 가실행_1.0t 당진78-연돌-수량산출서(REV.0 12.27-kopec) 6" xfId="33335"/>
    <cellStyle name=" _CC-07 옥외기기 및 전기집진기기초(단가)_직접공사비 집계_본관기초 가실행_1.0t 당진78-연돌-수량산출서(REV.0 12.27-kopec) 7" xfId="33336"/>
    <cellStyle name=" _CC-07 옥외기기 및 전기집진기기초(단가)_직접공사비 집계_본관기초 가실행_1.0t 당진78-연돌-수량산출서(REV.0 12.27-kopec) 8" xfId="33337"/>
    <cellStyle name=" _CC-07 옥외기기 및 전기집진기기초(단가)_직접공사비 집계_본관기초 가실행_1.0t 당진78-연돌-수량산출서(REV.0 12.27-kopec) 9" xfId="33338"/>
    <cellStyle name=" _CC-07 옥외기기 및 전기집진기기초(단가)_직접공사비 집계_본관기초 가실행_1.0t 당진78-연돌-수량산출서(REV.0 12.27-kopec)_1.0t 공사설계서(1021일)" xfId="5035"/>
    <cellStyle name=" _CC-07 옥외기기 및 전기집진기기초(단가)_직접공사비 집계_본관기초 가실행_1.0t 당진78-연돌-수량산출서(REV.0 12.27-kopec)_1.0t 공사설계서(1021일) 10" xfId="33339"/>
    <cellStyle name=" _CC-07 옥외기기 및 전기집진기기초(단가)_직접공사비 집계_본관기초 가실행_1.0t 당진78-연돌-수량산출서(REV.0 12.27-kopec)_1.0t 공사설계서(1021일) 2" xfId="5036"/>
    <cellStyle name=" _CC-07 옥외기기 및 전기집진기기초(단가)_직접공사비 집계_본관기초 가실행_1.0t 당진78-연돌-수량산출서(REV.0 12.27-kopec)_1.0t 공사설계서(1021일) 3" xfId="5037"/>
    <cellStyle name=" _CC-07 옥외기기 및 전기집진기기초(단가)_직접공사비 집계_본관기초 가실행_1.0t 당진78-연돌-수량산출서(REV.0 12.27-kopec)_1.0t 공사설계서(1021일) 4" xfId="18704"/>
    <cellStyle name=" _CC-07 옥외기기 및 전기집진기기초(단가)_직접공사비 집계_본관기초 가실행_1.0t 당진78-연돌-수량산출서(REV.0 12.27-kopec)_1.0t 공사설계서(1021일) 5" xfId="33340"/>
    <cellStyle name=" _CC-07 옥외기기 및 전기집진기기초(단가)_직접공사비 집계_본관기초 가실행_1.0t 당진78-연돌-수량산출서(REV.0 12.27-kopec)_1.0t 공사설계서(1021일) 6" xfId="33341"/>
    <cellStyle name=" _CC-07 옥외기기 및 전기집진기기초(단가)_직접공사비 집계_본관기초 가실행_1.0t 당진78-연돌-수량산출서(REV.0 12.27-kopec)_1.0t 공사설계서(1021일) 7" xfId="33342"/>
    <cellStyle name=" _CC-07 옥외기기 및 전기집진기기초(단가)_직접공사비 집계_본관기초 가실행_1.0t 당진78-연돌-수량산출서(REV.0 12.27-kopec)_1.0t 공사설계서(1021일) 8" xfId="33343"/>
    <cellStyle name=" _CC-07 옥외기기 및 전기집진기기초(단가)_직접공사비 집계_본관기초 가실행_1.0t 당진78-연돌-수량산출서(REV.0 12.27-kopec)_1.0t 공사설계서(1021일) 9" xfId="33344"/>
    <cellStyle name=" _CC-07 옥외기기 및 전기집진기기초(단가)_직접공사비 집계_본관기초 가실행_2.관리동" xfId="33345"/>
    <cellStyle name=" _CC-07 옥외기기 및 전기집진기기초(단가)_직접공사비 집계_본관기초 가실행_당진78-연돌-개략공사비" xfId="5038"/>
    <cellStyle name=" _CC-07 옥외기기 및 전기집진기기초(단가)_직접공사비 집계_본관기초 가실행_당진78-연돌-개략공사비 10" xfId="33346"/>
    <cellStyle name=" _CC-07 옥외기기 및 전기집진기기초(단가)_직접공사비 집계_본관기초 가실행_당진78-연돌-개략공사비 2" xfId="5039"/>
    <cellStyle name=" _CC-07 옥외기기 및 전기집진기기초(단가)_직접공사비 집계_본관기초 가실행_당진78-연돌-개략공사비 3" xfId="5040"/>
    <cellStyle name=" _CC-07 옥외기기 및 전기집진기기초(단가)_직접공사비 집계_본관기초 가실행_당진78-연돌-개략공사비 4" xfId="18705"/>
    <cellStyle name=" _CC-07 옥외기기 및 전기집진기기초(단가)_직접공사비 집계_본관기초 가실행_당진78-연돌-개략공사비 5" xfId="33347"/>
    <cellStyle name=" _CC-07 옥외기기 및 전기집진기기초(단가)_직접공사비 집계_본관기초 가실행_당진78-연돌-개략공사비 6" xfId="33348"/>
    <cellStyle name=" _CC-07 옥외기기 및 전기집진기기초(단가)_직접공사비 집계_본관기초 가실행_당진78-연돌-개략공사비 7" xfId="33349"/>
    <cellStyle name=" _CC-07 옥외기기 및 전기집진기기초(단가)_직접공사비 집계_본관기초 가실행_당진78-연돌-개략공사비 8" xfId="33350"/>
    <cellStyle name=" _CC-07 옥외기기 및 전기집진기기초(단가)_직접공사비 집계_본관기초 가실행_당진78-연돌-개략공사비 9" xfId="33351"/>
    <cellStyle name=" _CC-07 옥외기기 및 전기집진기기초(단가)_직접공사비 집계_본관기초 가실행_당진78-연돌-개략공사비_0 태안78-연돌-공사설계서(2005082)" xfId="5041"/>
    <cellStyle name=" _CC-07 옥외기기 및 전기집진기기초(단가)_직접공사비 집계_본관기초 가실행_당진78-연돌-개략공사비_0 태안78-연돌-공사설계서(2005082) 10" xfId="33352"/>
    <cellStyle name=" _CC-07 옥외기기 및 전기집진기기초(단가)_직접공사비 집계_본관기초 가실행_당진78-연돌-개략공사비_0 태안78-연돌-공사설계서(2005082) 2" xfId="5042"/>
    <cellStyle name=" _CC-07 옥외기기 및 전기집진기기초(단가)_직접공사비 집계_본관기초 가실행_당진78-연돌-개략공사비_0 태안78-연돌-공사설계서(2005082) 3" xfId="5043"/>
    <cellStyle name=" _CC-07 옥외기기 및 전기집진기기초(단가)_직접공사비 집계_본관기초 가실행_당진78-연돌-개략공사비_0 태안78-연돌-공사설계서(2005082) 4" xfId="18706"/>
    <cellStyle name=" _CC-07 옥외기기 및 전기집진기기초(단가)_직접공사비 집계_본관기초 가실행_당진78-연돌-개략공사비_0 태안78-연돌-공사설계서(2005082) 5" xfId="33353"/>
    <cellStyle name=" _CC-07 옥외기기 및 전기집진기기초(단가)_직접공사비 집계_본관기초 가실행_당진78-연돌-개략공사비_0 태안78-연돌-공사설계서(2005082) 6" xfId="33354"/>
    <cellStyle name=" _CC-07 옥외기기 및 전기집진기기초(단가)_직접공사비 집계_본관기초 가실행_당진78-연돌-개략공사비_0 태안78-연돌-공사설계서(2005082) 7" xfId="33355"/>
    <cellStyle name=" _CC-07 옥외기기 및 전기집진기기초(단가)_직접공사비 집계_본관기초 가실행_당진78-연돌-개략공사비_0 태안78-연돌-공사설계서(2005082) 8" xfId="33356"/>
    <cellStyle name=" _CC-07 옥외기기 및 전기집진기기초(단가)_직접공사비 집계_본관기초 가실행_당진78-연돌-개략공사비_0 태안78-연돌-공사설계서(2005082) 9" xfId="33357"/>
    <cellStyle name=" _CC-07 옥외기기 및 전기집진기기초(단가)_직접공사비 집계_본관기초 가실행_당진78-연돌-개략공사비_1.0t 공사설계서(1021일)" xfId="5044"/>
    <cellStyle name=" _CC-07 옥외기기 및 전기집진기기초(단가)_직접공사비 집계_본관기초 가실행_당진78-연돌-개략공사비_1.0t 공사설계서(1021일) 10" xfId="33358"/>
    <cellStyle name=" _CC-07 옥외기기 및 전기집진기기초(단가)_직접공사비 집계_본관기초 가실행_당진78-연돌-개략공사비_1.0t 공사설계서(1021일) 2" xfId="5045"/>
    <cellStyle name=" _CC-07 옥외기기 및 전기집진기기초(단가)_직접공사비 집계_본관기초 가실행_당진78-연돌-개략공사비_1.0t 공사설계서(1021일) 3" xfId="5046"/>
    <cellStyle name=" _CC-07 옥외기기 및 전기집진기기초(단가)_직접공사비 집계_본관기초 가실행_당진78-연돌-개략공사비_1.0t 공사설계서(1021일) 4" xfId="18707"/>
    <cellStyle name=" _CC-07 옥외기기 및 전기집진기기초(단가)_직접공사비 집계_본관기초 가실행_당진78-연돌-개략공사비_1.0t 공사설계서(1021일) 5" xfId="33359"/>
    <cellStyle name=" _CC-07 옥외기기 및 전기집진기기초(단가)_직접공사비 집계_본관기초 가실행_당진78-연돌-개략공사비_1.0t 공사설계서(1021일) 6" xfId="33360"/>
    <cellStyle name=" _CC-07 옥외기기 및 전기집진기기초(단가)_직접공사비 집계_본관기초 가실행_당진78-연돌-개략공사비_1.0t 공사설계서(1021일) 7" xfId="33361"/>
    <cellStyle name=" _CC-07 옥외기기 및 전기집진기기초(단가)_직접공사비 집계_본관기초 가실행_당진78-연돌-개략공사비_1.0t 공사설계서(1021일) 8" xfId="33362"/>
    <cellStyle name=" _CC-07 옥외기기 및 전기집진기기초(단가)_직접공사비 집계_본관기초 가실행_당진78-연돌-개략공사비_1.0t 공사설계서(1021일) 9" xfId="33363"/>
    <cellStyle name=" _CC-07 옥외기기 및 전기집진기기초(단가)_직접공사비 집계_본관기초 가실행_당진78-연돌-개략공사비_태안78연돌공사설계서(2005099)C2" xfId="5047"/>
    <cellStyle name=" _CC-07 옥외기기 및 전기집진기기초(단가)_직접공사비 집계_본관기초 가실행_당진78-연돌-개략공사비_태안78연돌공사설계서(2005099)C2 10" xfId="33364"/>
    <cellStyle name=" _CC-07 옥외기기 및 전기집진기기초(단가)_직접공사비 집계_본관기초 가실행_당진78-연돌-개략공사비_태안78연돌공사설계서(2005099)C2 2" xfId="5048"/>
    <cellStyle name=" _CC-07 옥외기기 및 전기집진기기초(단가)_직접공사비 집계_본관기초 가실행_당진78-연돌-개략공사비_태안78연돌공사설계서(2005099)C2 3" xfId="5049"/>
    <cellStyle name=" _CC-07 옥외기기 및 전기집진기기초(단가)_직접공사비 집계_본관기초 가실행_당진78-연돌-개략공사비_태안78연돌공사설계서(2005099)C2 4" xfId="18708"/>
    <cellStyle name=" _CC-07 옥외기기 및 전기집진기기초(단가)_직접공사비 집계_본관기초 가실행_당진78-연돌-개략공사비_태안78연돌공사설계서(2005099)C2 5" xfId="33365"/>
    <cellStyle name=" _CC-07 옥외기기 및 전기집진기기초(단가)_직접공사비 집계_본관기초 가실행_당진78-연돌-개략공사비_태안78연돌공사설계서(2005099)C2 6" xfId="33366"/>
    <cellStyle name=" _CC-07 옥외기기 및 전기집진기기초(단가)_직접공사비 집계_본관기초 가실행_당진78-연돌-개략공사비_태안78연돌공사설계서(2005099)C2 7" xfId="33367"/>
    <cellStyle name=" _CC-07 옥외기기 및 전기집진기기초(단가)_직접공사비 집계_본관기초 가실행_당진78-연돌-개략공사비_태안78연돌공사설계서(2005099)C2 8" xfId="33368"/>
    <cellStyle name=" _CC-07 옥외기기 및 전기집진기기초(단가)_직접공사비 집계_본관기초 가실행_당진78-연돌-개략공사비_태안78연돌공사설계서(2005099)C2 9" xfId="33369"/>
    <cellStyle name=" _CC-07 옥외기기 및 전기집진기기초(단가)_직접공사비 집계_본관기초 가실행_연돌 현장타설말뚝(RCD)설계서" xfId="5050"/>
    <cellStyle name=" _CC-07 옥외기기 및 전기집진기기초(단가)_직접공사비 집계_본관기초 가실행_연돌 현장타설말뚝(RCD)설계서 10" xfId="33370"/>
    <cellStyle name=" _CC-07 옥외기기 및 전기집진기기초(단가)_직접공사비 집계_본관기초 가실행_연돌 현장타설말뚝(RCD)설계서 2" xfId="5051"/>
    <cellStyle name=" _CC-07 옥외기기 및 전기집진기기초(단가)_직접공사비 집계_본관기초 가실행_연돌 현장타설말뚝(RCD)설계서 3" xfId="5052"/>
    <cellStyle name=" _CC-07 옥외기기 및 전기집진기기초(단가)_직접공사비 집계_본관기초 가실행_연돌 현장타설말뚝(RCD)설계서 4" xfId="18709"/>
    <cellStyle name=" _CC-07 옥외기기 및 전기집진기기초(단가)_직접공사비 집계_본관기초 가실행_연돌 현장타설말뚝(RCD)설계서 5" xfId="33371"/>
    <cellStyle name=" _CC-07 옥외기기 및 전기집진기기초(단가)_직접공사비 집계_본관기초 가실행_연돌 현장타설말뚝(RCD)설계서 6" xfId="33372"/>
    <cellStyle name=" _CC-07 옥외기기 및 전기집진기기초(단가)_직접공사비 집계_본관기초 가실행_연돌 현장타설말뚝(RCD)설계서 7" xfId="33373"/>
    <cellStyle name=" _CC-07 옥외기기 및 전기집진기기초(단가)_직접공사비 집계_본관기초 가실행_연돌 현장타설말뚝(RCD)설계서 8" xfId="33374"/>
    <cellStyle name=" _CC-07 옥외기기 및 전기집진기기초(단가)_직접공사비 집계_본관기초 가실행_연돌 현장타설말뚝(RCD)설계서 9" xfId="33375"/>
    <cellStyle name=" _CC-07 옥외기기 및 전기집진기기초(단가)_직접공사비 집계_본관기초 가실행_연돌 현장타설말뚝(RCD)설계서_0 태안78-연돌-공사설계서(2005082)" xfId="5053"/>
    <cellStyle name=" _CC-07 옥외기기 및 전기집진기기초(단가)_직접공사비 집계_본관기초 가실행_연돌 현장타설말뚝(RCD)설계서_0 태안78-연돌-공사설계서(2005082) 10" xfId="33376"/>
    <cellStyle name=" _CC-07 옥외기기 및 전기집진기기초(단가)_직접공사비 집계_본관기초 가실행_연돌 현장타설말뚝(RCD)설계서_0 태안78-연돌-공사설계서(2005082) 2" xfId="5054"/>
    <cellStyle name=" _CC-07 옥외기기 및 전기집진기기초(단가)_직접공사비 집계_본관기초 가실행_연돌 현장타설말뚝(RCD)설계서_0 태안78-연돌-공사설계서(2005082) 3" xfId="5055"/>
    <cellStyle name=" _CC-07 옥외기기 및 전기집진기기초(단가)_직접공사비 집계_본관기초 가실행_연돌 현장타설말뚝(RCD)설계서_0 태안78-연돌-공사설계서(2005082) 4" xfId="18710"/>
    <cellStyle name=" _CC-07 옥외기기 및 전기집진기기초(단가)_직접공사비 집계_본관기초 가실행_연돌 현장타설말뚝(RCD)설계서_0 태안78-연돌-공사설계서(2005082) 5" xfId="33377"/>
    <cellStyle name=" _CC-07 옥외기기 및 전기집진기기초(단가)_직접공사비 집계_본관기초 가실행_연돌 현장타설말뚝(RCD)설계서_0 태안78-연돌-공사설계서(2005082) 6" xfId="33378"/>
    <cellStyle name=" _CC-07 옥외기기 및 전기집진기기초(단가)_직접공사비 집계_본관기초 가실행_연돌 현장타설말뚝(RCD)설계서_0 태안78-연돌-공사설계서(2005082) 7" xfId="33379"/>
    <cellStyle name=" _CC-07 옥외기기 및 전기집진기기초(단가)_직접공사비 집계_본관기초 가실행_연돌 현장타설말뚝(RCD)설계서_0 태안78-연돌-공사설계서(2005082) 8" xfId="33380"/>
    <cellStyle name=" _CC-07 옥외기기 및 전기집진기기초(단가)_직접공사비 집계_본관기초 가실행_연돌 현장타설말뚝(RCD)설계서_0 태안78-연돌-공사설계서(2005082) 9" xfId="33381"/>
    <cellStyle name=" _CC-07 옥외기기 및 전기집진기기초(단가)_직접공사비 집계_본관기초 가실행_연돌 현장타설말뚝(RCD)설계서_1.0t 공사설계서(1021일)" xfId="5056"/>
    <cellStyle name=" _CC-07 옥외기기 및 전기집진기기초(단가)_직접공사비 집계_본관기초 가실행_연돌 현장타설말뚝(RCD)설계서_1.0t 공사설계서(1021일) 10" xfId="33382"/>
    <cellStyle name=" _CC-07 옥외기기 및 전기집진기기초(단가)_직접공사비 집계_본관기초 가실행_연돌 현장타설말뚝(RCD)설계서_1.0t 공사설계서(1021일) 2" xfId="5057"/>
    <cellStyle name=" _CC-07 옥외기기 및 전기집진기기초(단가)_직접공사비 집계_본관기초 가실행_연돌 현장타설말뚝(RCD)설계서_1.0t 공사설계서(1021일) 3" xfId="5058"/>
    <cellStyle name=" _CC-07 옥외기기 및 전기집진기기초(단가)_직접공사비 집계_본관기초 가실행_연돌 현장타설말뚝(RCD)설계서_1.0t 공사설계서(1021일) 4" xfId="18711"/>
    <cellStyle name=" _CC-07 옥외기기 및 전기집진기기초(단가)_직접공사비 집계_본관기초 가실행_연돌 현장타설말뚝(RCD)설계서_1.0t 공사설계서(1021일) 5" xfId="33383"/>
    <cellStyle name=" _CC-07 옥외기기 및 전기집진기기초(단가)_직접공사비 집계_본관기초 가실행_연돌 현장타설말뚝(RCD)설계서_1.0t 공사설계서(1021일) 6" xfId="33384"/>
    <cellStyle name=" _CC-07 옥외기기 및 전기집진기기초(단가)_직접공사비 집계_본관기초 가실행_연돌 현장타설말뚝(RCD)설계서_1.0t 공사설계서(1021일) 7" xfId="33385"/>
    <cellStyle name=" _CC-07 옥외기기 및 전기집진기기초(단가)_직접공사비 집계_본관기초 가실행_연돌 현장타설말뚝(RCD)설계서_1.0t 공사설계서(1021일) 8" xfId="33386"/>
    <cellStyle name=" _CC-07 옥외기기 및 전기집진기기초(단가)_직접공사비 집계_본관기초 가실행_연돌 현장타설말뚝(RCD)설계서_1.0t 공사설계서(1021일) 9" xfId="33387"/>
    <cellStyle name=" _CC-07 옥외기기 및 전기집진기기초(단가)_직접공사비 집계_본관기초 가실행_연돌 현장타설말뚝(RCD)설계서_태안78연돌공사설계서(2005099)C2" xfId="5059"/>
    <cellStyle name=" _CC-07 옥외기기 및 전기집진기기초(단가)_직접공사비 집계_본관기초 가실행_연돌 현장타설말뚝(RCD)설계서_태안78연돌공사설계서(2005099)C2 10" xfId="33388"/>
    <cellStyle name=" _CC-07 옥외기기 및 전기집진기기초(단가)_직접공사비 집계_본관기초 가실행_연돌 현장타설말뚝(RCD)설계서_태안78연돌공사설계서(2005099)C2 2" xfId="5060"/>
    <cellStyle name=" _CC-07 옥외기기 및 전기집진기기초(단가)_직접공사비 집계_본관기초 가실행_연돌 현장타설말뚝(RCD)설계서_태안78연돌공사설계서(2005099)C2 3" xfId="5061"/>
    <cellStyle name=" _CC-07 옥외기기 및 전기집진기기초(단가)_직접공사비 집계_본관기초 가실행_연돌 현장타설말뚝(RCD)설계서_태안78연돌공사설계서(2005099)C2 4" xfId="18712"/>
    <cellStyle name=" _CC-07 옥외기기 및 전기집진기기초(단가)_직접공사비 집계_본관기초 가실행_연돌 현장타설말뚝(RCD)설계서_태안78연돌공사설계서(2005099)C2 5" xfId="33389"/>
    <cellStyle name=" _CC-07 옥외기기 및 전기집진기기초(단가)_직접공사비 집계_본관기초 가실행_연돌 현장타설말뚝(RCD)설계서_태안78연돌공사설계서(2005099)C2 6" xfId="33390"/>
    <cellStyle name=" _CC-07 옥외기기 및 전기집진기기초(단가)_직접공사비 집계_본관기초 가실행_연돌 현장타설말뚝(RCD)설계서_태안78연돌공사설계서(2005099)C2 7" xfId="33391"/>
    <cellStyle name=" _CC-07 옥외기기 및 전기집진기기초(단가)_직접공사비 집계_본관기초 가실행_연돌 현장타설말뚝(RCD)설계서_태안78연돌공사설계서(2005099)C2 8" xfId="33392"/>
    <cellStyle name=" _CC-07 옥외기기 및 전기집진기기초(단가)_직접공사비 집계_본관기초 가실행_연돌 현장타설말뚝(RCD)설계서_태안78연돌공사설계서(2005099)C2 9" xfId="33393"/>
    <cellStyle name=" _CC-07 옥외기기 및 전기집진기기초(단가)_직접공사비 집계_본관기초굴착 예상도급" xfId="5062"/>
    <cellStyle name=" _CC-07 옥외기기 및 전기집진기기초(단가)_직접공사비 집계_본관기초굴착 예상도급 10" xfId="33394"/>
    <cellStyle name=" _CC-07 옥외기기 및 전기집진기기초(단가)_직접공사비 집계_본관기초굴착 예상도급 2" xfId="5063"/>
    <cellStyle name=" _CC-07 옥외기기 및 전기집진기기초(단가)_직접공사비 집계_본관기초굴착 예상도급 3" xfId="5064"/>
    <cellStyle name=" _CC-07 옥외기기 및 전기집진기기초(단가)_직접공사비 집계_본관기초굴착 예상도급 4" xfId="18713"/>
    <cellStyle name=" _CC-07 옥외기기 및 전기집진기기초(단가)_직접공사비 집계_본관기초굴착 예상도급 5" xfId="33395"/>
    <cellStyle name=" _CC-07 옥외기기 및 전기집진기기초(단가)_직접공사비 집계_본관기초굴착 예상도급 6" xfId="33396"/>
    <cellStyle name=" _CC-07 옥외기기 및 전기집진기기초(단가)_직접공사비 집계_본관기초굴착 예상도급 7" xfId="33397"/>
    <cellStyle name=" _CC-07 옥외기기 및 전기집진기기초(단가)_직접공사비 집계_본관기초굴착 예상도급 8" xfId="33398"/>
    <cellStyle name=" _CC-07 옥외기기 및 전기집진기기초(단가)_직접공사비 집계_본관기초굴착 예상도급 9" xfId="33399"/>
    <cellStyle name=" _CC-07 옥외기기 및 전기집진기기초(단가)_직접공사비 집계_본관기초굴착 예상도급_1 당진78-연돌-공사설계서(REV.0 12.14-kopec)" xfId="5065"/>
    <cellStyle name=" _CC-07 옥외기기 및 전기집진기기초(단가)_직접공사비 집계_본관기초굴착 예상도급_1 당진78-연돌-공사설계서(REV.0 12.14-kopec) 10" xfId="33400"/>
    <cellStyle name=" _CC-07 옥외기기 및 전기집진기기초(단가)_직접공사비 집계_본관기초굴착 예상도급_1 당진78-연돌-공사설계서(REV.0 12.14-kopec) 2" xfId="5066"/>
    <cellStyle name=" _CC-07 옥외기기 및 전기집진기기초(단가)_직접공사비 집계_본관기초굴착 예상도급_1 당진78-연돌-공사설계서(REV.0 12.14-kopec) 3" xfId="5067"/>
    <cellStyle name=" _CC-07 옥외기기 및 전기집진기기초(단가)_직접공사비 집계_본관기초굴착 예상도급_1 당진78-연돌-공사설계서(REV.0 12.14-kopec) 4" xfId="18714"/>
    <cellStyle name=" _CC-07 옥외기기 및 전기집진기기초(단가)_직접공사비 집계_본관기초굴착 예상도급_1 당진78-연돌-공사설계서(REV.0 12.14-kopec) 5" xfId="33401"/>
    <cellStyle name=" _CC-07 옥외기기 및 전기집진기기초(단가)_직접공사비 집계_본관기초굴착 예상도급_1 당진78-연돌-공사설계서(REV.0 12.14-kopec) 6" xfId="33402"/>
    <cellStyle name=" _CC-07 옥외기기 및 전기집진기기초(단가)_직접공사비 집계_본관기초굴착 예상도급_1 당진78-연돌-공사설계서(REV.0 12.14-kopec) 7" xfId="33403"/>
    <cellStyle name=" _CC-07 옥외기기 및 전기집진기기초(단가)_직접공사비 집계_본관기초굴착 예상도급_1 당진78-연돌-공사설계서(REV.0 12.14-kopec) 8" xfId="33404"/>
    <cellStyle name=" _CC-07 옥외기기 및 전기집진기기초(단가)_직접공사비 집계_본관기초굴착 예상도급_1 당진78-연돌-공사설계서(REV.0 12.14-kopec) 9" xfId="33405"/>
    <cellStyle name=" _CC-07 옥외기기 및 전기집진기기초(단가)_직접공사비 집계_본관기초굴착 예상도급_1 당진78-연돌-공사설계서(REV.0 12.14-kopec)_0 태안78-연돌-공사설계서(2005082)" xfId="5068"/>
    <cellStyle name=" _CC-07 옥외기기 및 전기집진기기초(단가)_직접공사비 집계_본관기초굴착 예상도급_1 당진78-연돌-공사설계서(REV.0 12.14-kopec)_0 태안78-연돌-공사설계서(2005082) 10" xfId="33406"/>
    <cellStyle name=" _CC-07 옥외기기 및 전기집진기기초(단가)_직접공사비 집계_본관기초굴착 예상도급_1 당진78-연돌-공사설계서(REV.0 12.14-kopec)_0 태안78-연돌-공사설계서(2005082) 2" xfId="5069"/>
    <cellStyle name=" _CC-07 옥외기기 및 전기집진기기초(단가)_직접공사비 집계_본관기초굴착 예상도급_1 당진78-연돌-공사설계서(REV.0 12.14-kopec)_0 태안78-연돌-공사설계서(2005082) 3" xfId="5070"/>
    <cellStyle name=" _CC-07 옥외기기 및 전기집진기기초(단가)_직접공사비 집계_본관기초굴착 예상도급_1 당진78-연돌-공사설계서(REV.0 12.14-kopec)_0 태안78-연돌-공사설계서(2005082) 4" xfId="18715"/>
    <cellStyle name=" _CC-07 옥외기기 및 전기집진기기초(단가)_직접공사비 집계_본관기초굴착 예상도급_1 당진78-연돌-공사설계서(REV.0 12.14-kopec)_0 태안78-연돌-공사설계서(2005082) 5" xfId="33407"/>
    <cellStyle name=" _CC-07 옥외기기 및 전기집진기기초(단가)_직접공사비 집계_본관기초굴착 예상도급_1 당진78-연돌-공사설계서(REV.0 12.14-kopec)_0 태안78-연돌-공사설계서(2005082) 6" xfId="33408"/>
    <cellStyle name=" _CC-07 옥외기기 및 전기집진기기초(단가)_직접공사비 집계_본관기초굴착 예상도급_1 당진78-연돌-공사설계서(REV.0 12.14-kopec)_0 태안78-연돌-공사설계서(2005082) 7" xfId="33409"/>
    <cellStyle name=" _CC-07 옥외기기 및 전기집진기기초(단가)_직접공사비 집계_본관기초굴착 예상도급_1 당진78-연돌-공사설계서(REV.0 12.14-kopec)_0 태안78-연돌-공사설계서(2005082) 8" xfId="33410"/>
    <cellStyle name=" _CC-07 옥외기기 및 전기집진기기초(단가)_직접공사비 집계_본관기초굴착 예상도급_1 당진78-연돌-공사설계서(REV.0 12.14-kopec)_0 태안78-연돌-공사설계서(2005082) 9" xfId="33411"/>
    <cellStyle name=" _CC-07 옥외기기 및 전기집진기기초(단가)_직접공사비 집계_본관기초굴착 예상도급_1 당진78-연돌-공사설계서(REV.0 12.14-kopec)_1.0t 공사설계서(1021일)" xfId="5071"/>
    <cellStyle name=" _CC-07 옥외기기 및 전기집진기기초(단가)_직접공사비 집계_본관기초굴착 예상도급_1 당진78-연돌-공사설계서(REV.0 12.14-kopec)_1.0t 공사설계서(1021일) 10" xfId="33412"/>
    <cellStyle name=" _CC-07 옥외기기 및 전기집진기기초(단가)_직접공사비 집계_본관기초굴착 예상도급_1 당진78-연돌-공사설계서(REV.0 12.14-kopec)_1.0t 공사설계서(1021일) 2" xfId="5072"/>
    <cellStyle name=" _CC-07 옥외기기 및 전기집진기기초(단가)_직접공사비 집계_본관기초굴착 예상도급_1 당진78-연돌-공사설계서(REV.0 12.14-kopec)_1.0t 공사설계서(1021일) 3" xfId="5073"/>
    <cellStyle name=" _CC-07 옥외기기 및 전기집진기기초(단가)_직접공사비 집계_본관기초굴착 예상도급_1 당진78-연돌-공사설계서(REV.0 12.14-kopec)_1.0t 공사설계서(1021일) 4" xfId="18716"/>
    <cellStyle name=" _CC-07 옥외기기 및 전기집진기기초(단가)_직접공사비 집계_본관기초굴착 예상도급_1 당진78-연돌-공사설계서(REV.0 12.14-kopec)_1.0t 공사설계서(1021일) 5" xfId="33413"/>
    <cellStyle name=" _CC-07 옥외기기 및 전기집진기기초(단가)_직접공사비 집계_본관기초굴착 예상도급_1 당진78-연돌-공사설계서(REV.0 12.14-kopec)_1.0t 공사설계서(1021일) 6" xfId="33414"/>
    <cellStyle name=" _CC-07 옥외기기 및 전기집진기기초(단가)_직접공사비 집계_본관기초굴착 예상도급_1 당진78-연돌-공사설계서(REV.0 12.14-kopec)_1.0t 공사설계서(1021일) 7" xfId="33415"/>
    <cellStyle name=" _CC-07 옥외기기 및 전기집진기기초(단가)_직접공사비 집계_본관기초굴착 예상도급_1 당진78-연돌-공사설계서(REV.0 12.14-kopec)_1.0t 공사설계서(1021일) 8" xfId="33416"/>
    <cellStyle name=" _CC-07 옥외기기 및 전기집진기기초(단가)_직접공사비 집계_본관기초굴착 예상도급_1 당진78-연돌-공사설계서(REV.0 12.14-kopec)_1.0t 공사설계서(1021일) 9" xfId="33417"/>
    <cellStyle name=" _CC-07 옥외기기 및 전기집진기기초(단가)_직접공사비 집계_본관기초굴착 예상도급_1 당진78-연돌-공사설계서(REV.0 12.14-kopec)_태안78연돌공사설계서(2005099)C2" xfId="5074"/>
    <cellStyle name=" _CC-07 옥외기기 및 전기집진기기초(단가)_직접공사비 집계_본관기초굴착 예상도급_1 당진78-연돌-공사설계서(REV.0 12.14-kopec)_태안78연돌공사설계서(2005099)C2 10" xfId="33418"/>
    <cellStyle name=" _CC-07 옥외기기 및 전기집진기기초(단가)_직접공사비 집계_본관기초굴착 예상도급_1 당진78-연돌-공사설계서(REV.0 12.14-kopec)_태안78연돌공사설계서(2005099)C2 2" xfId="5075"/>
    <cellStyle name=" _CC-07 옥외기기 및 전기집진기기초(단가)_직접공사비 집계_본관기초굴착 예상도급_1 당진78-연돌-공사설계서(REV.0 12.14-kopec)_태안78연돌공사설계서(2005099)C2 3" xfId="5076"/>
    <cellStyle name=" _CC-07 옥외기기 및 전기집진기기초(단가)_직접공사비 집계_본관기초굴착 예상도급_1 당진78-연돌-공사설계서(REV.0 12.14-kopec)_태안78연돌공사설계서(2005099)C2 4" xfId="18717"/>
    <cellStyle name=" _CC-07 옥외기기 및 전기집진기기초(단가)_직접공사비 집계_본관기초굴착 예상도급_1 당진78-연돌-공사설계서(REV.0 12.14-kopec)_태안78연돌공사설계서(2005099)C2 5" xfId="33419"/>
    <cellStyle name=" _CC-07 옥외기기 및 전기집진기기초(단가)_직접공사비 집계_본관기초굴착 예상도급_1 당진78-연돌-공사설계서(REV.0 12.14-kopec)_태안78연돌공사설계서(2005099)C2 6" xfId="33420"/>
    <cellStyle name=" _CC-07 옥외기기 및 전기집진기기초(단가)_직접공사비 집계_본관기초굴착 예상도급_1 당진78-연돌-공사설계서(REV.0 12.14-kopec)_태안78연돌공사설계서(2005099)C2 7" xfId="33421"/>
    <cellStyle name=" _CC-07 옥외기기 및 전기집진기기초(단가)_직접공사비 집계_본관기초굴착 예상도급_1 당진78-연돌-공사설계서(REV.0 12.14-kopec)_태안78연돌공사설계서(2005099)C2 8" xfId="33422"/>
    <cellStyle name=" _CC-07 옥외기기 및 전기집진기기초(단가)_직접공사비 집계_본관기초굴착 예상도급_1 당진78-연돌-공사설계서(REV.0 12.14-kopec)_태안78연돌공사설계서(2005099)C2 9" xfId="33423"/>
    <cellStyle name=" _CC-07 옥외기기 및 전기집진기기초(단가)_직접공사비 집계_본관기초굴착 예상도급_1.0t 당진78-연돌-수량산출서(REV.0 12.27-kopec)" xfId="5077"/>
    <cellStyle name=" _CC-07 옥외기기 및 전기집진기기초(단가)_직접공사비 집계_본관기초굴착 예상도급_1.0t 당진78-연돌-수량산출서(REV.0 12.27-kopec) 10" xfId="33424"/>
    <cellStyle name=" _CC-07 옥외기기 및 전기집진기기초(단가)_직접공사비 집계_본관기초굴착 예상도급_1.0t 당진78-연돌-수량산출서(REV.0 12.27-kopec) 2" xfId="5078"/>
    <cellStyle name=" _CC-07 옥외기기 및 전기집진기기초(단가)_직접공사비 집계_본관기초굴착 예상도급_1.0t 당진78-연돌-수량산출서(REV.0 12.27-kopec) 3" xfId="5079"/>
    <cellStyle name=" _CC-07 옥외기기 및 전기집진기기초(단가)_직접공사비 집계_본관기초굴착 예상도급_1.0t 당진78-연돌-수량산출서(REV.0 12.27-kopec) 4" xfId="18718"/>
    <cellStyle name=" _CC-07 옥외기기 및 전기집진기기초(단가)_직접공사비 집계_본관기초굴착 예상도급_1.0t 당진78-연돌-수량산출서(REV.0 12.27-kopec) 5" xfId="33425"/>
    <cellStyle name=" _CC-07 옥외기기 및 전기집진기기초(단가)_직접공사비 집계_본관기초굴착 예상도급_1.0t 당진78-연돌-수량산출서(REV.0 12.27-kopec) 6" xfId="33426"/>
    <cellStyle name=" _CC-07 옥외기기 및 전기집진기기초(단가)_직접공사비 집계_본관기초굴착 예상도급_1.0t 당진78-연돌-수량산출서(REV.0 12.27-kopec) 7" xfId="33427"/>
    <cellStyle name=" _CC-07 옥외기기 및 전기집진기기초(단가)_직접공사비 집계_본관기초굴착 예상도급_1.0t 당진78-연돌-수량산출서(REV.0 12.27-kopec) 8" xfId="33428"/>
    <cellStyle name=" _CC-07 옥외기기 및 전기집진기기초(단가)_직접공사비 집계_본관기초굴착 예상도급_1.0t 당진78-연돌-수량산출서(REV.0 12.27-kopec) 9" xfId="33429"/>
    <cellStyle name=" _CC-07 옥외기기 및 전기집진기기초(단가)_직접공사비 집계_본관기초굴착 예상도급_1.0t 당진78-연돌-수량산출서(REV.0 12.27-kopec)_1.0t 공사설계서(1021일)" xfId="5080"/>
    <cellStyle name=" _CC-07 옥외기기 및 전기집진기기초(단가)_직접공사비 집계_본관기초굴착 예상도급_1.0t 당진78-연돌-수량산출서(REV.0 12.27-kopec)_1.0t 공사설계서(1021일) 10" xfId="33430"/>
    <cellStyle name=" _CC-07 옥외기기 및 전기집진기기초(단가)_직접공사비 집계_본관기초굴착 예상도급_1.0t 당진78-연돌-수량산출서(REV.0 12.27-kopec)_1.0t 공사설계서(1021일) 2" xfId="5081"/>
    <cellStyle name=" _CC-07 옥외기기 및 전기집진기기초(단가)_직접공사비 집계_본관기초굴착 예상도급_1.0t 당진78-연돌-수량산출서(REV.0 12.27-kopec)_1.0t 공사설계서(1021일) 3" xfId="5082"/>
    <cellStyle name=" _CC-07 옥외기기 및 전기집진기기초(단가)_직접공사비 집계_본관기초굴착 예상도급_1.0t 당진78-연돌-수량산출서(REV.0 12.27-kopec)_1.0t 공사설계서(1021일) 4" xfId="18719"/>
    <cellStyle name=" _CC-07 옥외기기 및 전기집진기기초(단가)_직접공사비 집계_본관기초굴착 예상도급_1.0t 당진78-연돌-수량산출서(REV.0 12.27-kopec)_1.0t 공사설계서(1021일) 5" xfId="33431"/>
    <cellStyle name=" _CC-07 옥외기기 및 전기집진기기초(단가)_직접공사비 집계_본관기초굴착 예상도급_1.0t 당진78-연돌-수량산출서(REV.0 12.27-kopec)_1.0t 공사설계서(1021일) 6" xfId="33432"/>
    <cellStyle name=" _CC-07 옥외기기 및 전기집진기기초(단가)_직접공사비 집계_본관기초굴착 예상도급_1.0t 당진78-연돌-수량산출서(REV.0 12.27-kopec)_1.0t 공사설계서(1021일) 7" xfId="33433"/>
    <cellStyle name=" _CC-07 옥외기기 및 전기집진기기초(단가)_직접공사비 집계_본관기초굴착 예상도급_1.0t 당진78-연돌-수량산출서(REV.0 12.27-kopec)_1.0t 공사설계서(1021일) 8" xfId="33434"/>
    <cellStyle name=" _CC-07 옥외기기 및 전기집진기기초(단가)_직접공사비 집계_본관기초굴착 예상도급_1.0t 당진78-연돌-수량산출서(REV.0 12.27-kopec)_1.0t 공사설계서(1021일) 9" xfId="33435"/>
    <cellStyle name=" _CC-07 옥외기기 및 전기집진기기초(단가)_직접공사비 집계_본관기초굴착 예상도급_2.관리동" xfId="33436"/>
    <cellStyle name=" _CC-07 옥외기기 및 전기집진기기초(단가)_직접공사비 집계_본관기초굴착 예상도급_당진78-연돌-개략공사비" xfId="5083"/>
    <cellStyle name=" _CC-07 옥외기기 및 전기집진기기초(단가)_직접공사비 집계_본관기초굴착 예상도급_당진78-연돌-개략공사비 10" xfId="33437"/>
    <cellStyle name=" _CC-07 옥외기기 및 전기집진기기초(단가)_직접공사비 집계_본관기초굴착 예상도급_당진78-연돌-개략공사비 2" xfId="5084"/>
    <cellStyle name=" _CC-07 옥외기기 및 전기집진기기초(단가)_직접공사비 집계_본관기초굴착 예상도급_당진78-연돌-개략공사비 3" xfId="5085"/>
    <cellStyle name=" _CC-07 옥외기기 및 전기집진기기초(단가)_직접공사비 집계_본관기초굴착 예상도급_당진78-연돌-개략공사비 4" xfId="18720"/>
    <cellStyle name=" _CC-07 옥외기기 및 전기집진기기초(단가)_직접공사비 집계_본관기초굴착 예상도급_당진78-연돌-개략공사비 5" xfId="33438"/>
    <cellStyle name=" _CC-07 옥외기기 및 전기집진기기초(단가)_직접공사비 집계_본관기초굴착 예상도급_당진78-연돌-개략공사비 6" xfId="33439"/>
    <cellStyle name=" _CC-07 옥외기기 및 전기집진기기초(단가)_직접공사비 집계_본관기초굴착 예상도급_당진78-연돌-개략공사비 7" xfId="33440"/>
    <cellStyle name=" _CC-07 옥외기기 및 전기집진기기초(단가)_직접공사비 집계_본관기초굴착 예상도급_당진78-연돌-개략공사비 8" xfId="33441"/>
    <cellStyle name=" _CC-07 옥외기기 및 전기집진기기초(단가)_직접공사비 집계_본관기초굴착 예상도급_당진78-연돌-개략공사비 9" xfId="33442"/>
    <cellStyle name=" _CC-07 옥외기기 및 전기집진기기초(단가)_직접공사비 집계_본관기초굴착 예상도급_당진78-연돌-개략공사비_0 태안78-연돌-공사설계서(2005082)" xfId="5086"/>
    <cellStyle name=" _CC-07 옥외기기 및 전기집진기기초(단가)_직접공사비 집계_본관기초굴착 예상도급_당진78-연돌-개략공사비_0 태안78-연돌-공사설계서(2005082) 10" xfId="33443"/>
    <cellStyle name=" _CC-07 옥외기기 및 전기집진기기초(단가)_직접공사비 집계_본관기초굴착 예상도급_당진78-연돌-개략공사비_0 태안78-연돌-공사설계서(2005082) 2" xfId="5087"/>
    <cellStyle name=" _CC-07 옥외기기 및 전기집진기기초(단가)_직접공사비 집계_본관기초굴착 예상도급_당진78-연돌-개략공사비_0 태안78-연돌-공사설계서(2005082) 3" xfId="5088"/>
    <cellStyle name=" _CC-07 옥외기기 및 전기집진기기초(단가)_직접공사비 집계_본관기초굴착 예상도급_당진78-연돌-개략공사비_0 태안78-연돌-공사설계서(2005082) 4" xfId="18721"/>
    <cellStyle name=" _CC-07 옥외기기 및 전기집진기기초(단가)_직접공사비 집계_본관기초굴착 예상도급_당진78-연돌-개략공사비_0 태안78-연돌-공사설계서(2005082) 5" xfId="33444"/>
    <cellStyle name=" _CC-07 옥외기기 및 전기집진기기초(단가)_직접공사비 집계_본관기초굴착 예상도급_당진78-연돌-개략공사비_0 태안78-연돌-공사설계서(2005082) 6" xfId="33445"/>
    <cellStyle name=" _CC-07 옥외기기 및 전기집진기기초(단가)_직접공사비 집계_본관기초굴착 예상도급_당진78-연돌-개략공사비_0 태안78-연돌-공사설계서(2005082) 7" xfId="33446"/>
    <cellStyle name=" _CC-07 옥외기기 및 전기집진기기초(단가)_직접공사비 집계_본관기초굴착 예상도급_당진78-연돌-개략공사비_0 태안78-연돌-공사설계서(2005082) 8" xfId="33447"/>
    <cellStyle name=" _CC-07 옥외기기 및 전기집진기기초(단가)_직접공사비 집계_본관기초굴착 예상도급_당진78-연돌-개략공사비_0 태안78-연돌-공사설계서(2005082) 9" xfId="33448"/>
    <cellStyle name=" _CC-07 옥외기기 및 전기집진기기초(단가)_직접공사비 집계_본관기초굴착 예상도급_당진78-연돌-개략공사비_1.0t 공사설계서(1021일)" xfId="5089"/>
    <cellStyle name=" _CC-07 옥외기기 및 전기집진기기초(단가)_직접공사비 집계_본관기초굴착 예상도급_당진78-연돌-개략공사비_1.0t 공사설계서(1021일) 10" xfId="33449"/>
    <cellStyle name=" _CC-07 옥외기기 및 전기집진기기초(단가)_직접공사비 집계_본관기초굴착 예상도급_당진78-연돌-개략공사비_1.0t 공사설계서(1021일) 2" xfId="5090"/>
    <cellStyle name=" _CC-07 옥외기기 및 전기집진기기초(단가)_직접공사비 집계_본관기초굴착 예상도급_당진78-연돌-개략공사비_1.0t 공사설계서(1021일) 3" xfId="5091"/>
    <cellStyle name=" _CC-07 옥외기기 및 전기집진기기초(단가)_직접공사비 집계_본관기초굴착 예상도급_당진78-연돌-개략공사비_1.0t 공사설계서(1021일) 4" xfId="18722"/>
    <cellStyle name=" _CC-07 옥외기기 및 전기집진기기초(단가)_직접공사비 집계_본관기초굴착 예상도급_당진78-연돌-개략공사비_1.0t 공사설계서(1021일) 5" xfId="33450"/>
    <cellStyle name=" _CC-07 옥외기기 및 전기집진기기초(단가)_직접공사비 집계_본관기초굴착 예상도급_당진78-연돌-개략공사비_1.0t 공사설계서(1021일) 6" xfId="33451"/>
    <cellStyle name=" _CC-07 옥외기기 및 전기집진기기초(단가)_직접공사비 집계_본관기초굴착 예상도급_당진78-연돌-개략공사비_1.0t 공사설계서(1021일) 7" xfId="33452"/>
    <cellStyle name=" _CC-07 옥외기기 및 전기집진기기초(단가)_직접공사비 집계_본관기초굴착 예상도급_당진78-연돌-개략공사비_1.0t 공사설계서(1021일) 8" xfId="33453"/>
    <cellStyle name=" _CC-07 옥외기기 및 전기집진기기초(단가)_직접공사비 집계_본관기초굴착 예상도급_당진78-연돌-개략공사비_1.0t 공사설계서(1021일) 9" xfId="33454"/>
    <cellStyle name=" _CC-07 옥외기기 및 전기집진기기초(단가)_직접공사비 집계_본관기초굴착 예상도급_당진78-연돌-개략공사비_태안78연돌공사설계서(2005099)C2" xfId="5092"/>
    <cellStyle name=" _CC-07 옥외기기 및 전기집진기기초(단가)_직접공사비 집계_본관기초굴착 예상도급_당진78-연돌-개략공사비_태안78연돌공사설계서(2005099)C2 10" xfId="33455"/>
    <cellStyle name=" _CC-07 옥외기기 및 전기집진기기초(단가)_직접공사비 집계_본관기초굴착 예상도급_당진78-연돌-개략공사비_태안78연돌공사설계서(2005099)C2 2" xfId="5093"/>
    <cellStyle name=" _CC-07 옥외기기 및 전기집진기기초(단가)_직접공사비 집계_본관기초굴착 예상도급_당진78-연돌-개략공사비_태안78연돌공사설계서(2005099)C2 3" xfId="5094"/>
    <cellStyle name=" _CC-07 옥외기기 및 전기집진기기초(단가)_직접공사비 집계_본관기초굴착 예상도급_당진78-연돌-개략공사비_태안78연돌공사설계서(2005099)C2 4" xfId="18723"/>
    <cellStyle name=" _CC-07 옥외기기 및 전기집진기기초(단가)_직접공사비 집계_본관기초굴착 예상도급_당진78-연돌-개략공사비_태안78연돌공사설계서(2005099)C2 5" xfId="33456"/>
    <cellStyle name=" _CC-07 옥외기기 및 전기집진기기초(단가)_직접공사비 집계_본관기초굴착 예상도급_당진78-연돌-개략공사비_태안78연돌공사설계서(2005099)C2 6" xfId="33457"/>
    <cellStyle name=" _CC-07 옥외기기 및 전기집진기기초(단가)_직접공사비 집계_본관기초굴착 예상도급_당진78-연돌-개략공사비_태안78연돌공사설계서(2005099)C2 7" xfId="33458"/>
    <cellStyle name=" _CC-07 옥외기기 및 전기집진기기초(단가)_직접공사비 집계_본관기초굴착 예상도급_당진78-연돌-개략공사비_태안78연돌공사설계서(2005099)C2 8" xfId="33459"/>
    <cellStyle name=" _CC-07 옥외기기 및 전기집진기기초(단가)_직접공사비 집계_본관기초굴착 예상도급_당진78-연돌-개략공사비_태안78연돌공사설계서(2005099)C2 9" xfId="33460"/>
    <cellStyle name=" _CC-07 옥외기기 및 전기집진기기초(단가)_직접공사비 집계_본관기초굴착 예상도급_연돌 현장타설말뚝(RCD)설계서" xfId="5095"/>
    <cellStyle name=" _CC-07 옥외기기 및 전기집진기기초(단가)_직접공사비 집계_본관기초굴착 예상도급_연돌 현장타설말뚝(RCD)설계서 10" xfId="33461"/>
    <cellStyle name=" _CC-07 옥외기기 및 전기집진기기초(단가)_직접공사비 집계_본관기초굴착 예상도급_연돌 현장타설말뚝(RCD)설계서 2" xfId="5096"/>
    <cellStyle name=" _CC-07 옥외기기 및 전기집진기기초(단가)_직접공사비 집계_본관기초굴착 예상도급_연돌 현장타설말뚝(RCD)설계서 3" xfId="5097"/>
    <cellStyle name=" _CC-07 옥외기기 및 전기집진기기초(단가)_직접공사비 집계_본관기초굴착 예상도급_연돌 현장타설말뚝(RCD)설계서 4" xfId="18724"/>
    <cellStyle name=" _CC-07 옥외기기 및 전기집진기기초(단가)_직접공사비 집계_본관기초굴착 예상도급_연돌 현장타설말뚝(RCD)설계서 5" xfId="33462"/>
    <cellStyle name=" _CC-07 옥외기기 및 전기집진기기초(단가)_직접공사비 집계_본관기초굴착 예상도급_연돌 현장타설말뚝(RCD)설계서 6" xfId="33463"/>
    <cellStyle name=" _CC-07 옥외기기 및 전기집진기기초(단가)_직접공사비 집계_본관기초굴착 예상도급_연돌 현장타설말뚝(RCD)설계서 7" xfId="33464"/>
    <cellStyle name=" _CC-07 옥외기기 및 전기집진기기초(단가)_직접공사비 집계_본관기초굴착 예상도급_연돌 현장타설말뚝(RCD)설계서 8" xfId="33465"/>
    <cellStyle name=" _CC-07 옥외기기 및 전기집진기기초(단가)_직접공사비 집계_본관기초굴착 예상도급_연돌 현장타설말뚝(RCD)설계서 9" xfId="33466"/>
    <cellStyle name=" _CC-07 옥외기기 및 전기집진기기초(단가)_직접공사비 집계_본관기초굴착 예상도급_연돌 현장타설말뚝(RCD)설계서_0 태안78-연돌-공사설계서(2005082)" xfId="5098"/>
    <cellStyle name=" _CC-07 옥외기기 및 전기집진기기초(단가)_직접공사비 집계_본관기초굴착 예상도급_연돌 현장타설말뚝(RCD)설계서_0 태안78-연돌-공사설계서(2005082) 10" xfId="33467"/>
    <cellStyle name=" _CC-07 옥외기기 및 전기집진기기초(단가)_직접공사비 집계_본관기초굴착 예상도급_연돌 현장타설말뚝(RCD)설계서_0 태안78-연돌-공사설계서(2005082) 2" xfId="5099"/>
    <cellStyle name=" _CC-07 옥외기기 및 전기집진기기초(단가)_직접공사비 집계_본관기초굴착 예상도급_연돌 현장타설말뚝(RCD)설계서_0 태안78-연돌-공사설계서(2005082) 3" xfId="5100"/>
    <cellStyle name=" _CC-07 옥외기기 및 전기집진기기초(단가)_직접공사비 집계_본관기초굴착 예상도급_연돌 현장타설말뚝(RCD)설계서_0 태안78-연돌-공사설계서(2005082) 4" xfId="18725"/>
    <cellStyle name=" _CC-07 옥외기기 및 전기집진기기초(단가)_직접공사비 집계_본관기초굴착 예상도급_연돌 현장타설말뚝(RCD)설계서_0 태안78-연돌-공사설계서(2005082) 5" xfId="33468"/>
    <cellStyle name=" _CC-07 옥외기기 및 전기집진기기초(단가)_직접공사비 집계_본관기초굴착 예상도급_연돌 현장타설말뚝(RCD)설계서_0 태안78-연돌-공사설계서(2005082) 6" xfId="33469"/>
    <cellStyle name=" _CC-07 옥외기기 및 전기집진기기초(단가)_직접공사비 집계_본관기초굴착 예상도급_연돌 현장타설말뚝(RCD)설계서_0 태안78-연돌-공사설계서(2005082) 7" xfId="33470"/>
    <cellStyle name=" _CC-07 옥외기기 및 전기집진기기초(단가)_직접공사비 집계_본관기초굴착 예상도급_연돌 현장타설말뚝(RCD)설계서_0 태안78-연돌-공사설계서(2005082) 8" xfId="33471"/>
    <cellStyle name=" _CC-07 옥외기기 및 전기집진기기초(단가)_직접공사비 집계_본관기초굴착 예상도급_연돌 현장타설말뚝(RCD)설계서_0 태안78-연돌-공사설계서(2005082) 9" xfId="33472"/>
    <cellStyle name=" _CC-07 옥외기기 및 전기집진기기초(단가)_직접공사비 집계_본관기초굴착 예상도급_연돌 현장타설말뚝(RCD)설계서_1.0t 공사설계서(1021일)" xfId="5101"/>
    <cellStyle name=" _CC-07 옥외기기 및 전기집진기기초(단가)_직접공사비 집계_본관기초굴착 예상도급_연돌 현장타설말뚝(RCD)설계서_1.0t 공사설계서(1021일) 10" xfId="33473"/>
    <cellStyle name=" _CC-07 옥외기기 및 전기집진기기초(단가)_직접공사비 집계_본관기초굴착 예상도급_연돌 현장타설말뚝(RCD)설계서_1.0t 공사설계서(1021일) 2" xfId="5102"/>
    <cellStyle name=" _CC-07 옥외기기 및 전기집진기기초(단가)_직접공사비 집계_본관기초굴착 예상도급_연돌 현장타설말뚝(RCD)설계서_1.0t 공사설계서(1021일) 3" xfId="5103"/>
    <cellStyle name=" _CC-07 옥외기기 및 전기집진기기초(단가)_직접공사비 집계_본관기초굴착 예상도급_연돌 현장타설말뚝(RCD)설계서_1.0t 공사설계서(1021일) 4" xfId="18726"/>
    <cellStyle name=" _CC-07 옥외기기 및 전기집진기기초(단가)_직접공사비 집계_본관기초굴착 예상도급_연돌 현장타설말뚝(RCD)설계서_1.0t 공사설계서(1021일) 5" xfId="33474"/>
    <cellStyle name=" _CC-07 옥외기기 및 전기집진기기초(단가)_직접공사비 집계_본관기초굴착 예상도급_연돌 현장타설말뚝(RCD)설계서_1.0t 공사설계서(1021일) 6" xfId="33475"/>
    <cellStyle name=" _CC-07 옥외기기 및 전기집진기기초(단가)_직접공사비 집계_본관기초굴착 예상도급_연돌 현장타설말뚝(RCD)설계서_1.0t 공사설계서(1021일) 7" xfId="33476"/>
    <cellStyle name=" _CC-07 옥외기기 및 전기집진기기초(단가)_직접공사비 집계_본관기초굴착 예상도급_연돌 현장타설말뚝(RCD)설계서_1.0t 공사설계서(1021일) 8" xfId="33477"/>
    <cellStyle name=" _CC-07 옥외기기 및 전기집진기기초(단가)_직접공사비 집계_본관기초굴착 예상도급_연돌 현장타설말뚝(RCD)설계서_1.0t 공사설계서(1021일) 9" xfId="33478"/>
    <cellStyle name=" _CC-07 옥외기기 및 전기집진기기초(단가)_직접공사비 집계_본관기초굴착 예상도급_연돌 현장타설말뚝(RCD)설계서_태안78연돌공사설계서(2005099)C2" xfId="5104"/>
    <cellStyle name=" _CC-07 옥외기기 및 전기집진기기초(단가)_직접공사비 집계_본관기초굴착 예상도급_연돌 현장타설말뚝(RCD)설계서_태안78연돌공사설계서(2005099)C2 10" xfId="33479"/>
    <cellStyle name=" _CC-07 옥외기기 및 전기집진기기초(단가)_직접공사비 집계_본관기초굴착 예상도급_연돌 현장타설말뚝(RCD)설계서_태안78연돌공사설계서(2005099)C2 2" xfId="5105"/>
    <cellStyle name=" _CC-07 옥외기기 및 전기집진기기초(단가)_직접공사비 집계_본관기초굴착 예상도급_연돌 현장타설말뚝(RCD)설계서_태안78연돌공사설계서(2005099)C2 3" xfId="5106"/>
    <cellStyle name=" _CC-07 옥외기기 및 전기집진기기초(단가)_직접공사비 집계_본관기초굴착 예상도급_연돌 현장타설말뚝(RCD)설계서_태안78연돌공사설계서(2005099)C2 4" xfId="18727"/>
    <cellStyle name=" _CC-07 옥외기기 및 전기집진기기초(단가)_직접공사비 집계_본관기초굴착 예상도급_연돌 현장타설말뚝(RCD)설계서_태안78연돌공사설계서(2005099)C2 5" xfId="33480"/>
    <cellStyle name=" _CC-07 옥외기기 및 전기집진기기초(단가)_직접공사비 집계_본관기초굴착 예상도급_연돌 현장타설말뚝(RCD)설계서_태안78연돌공사설계서(2005099)C2 6" xfId="33481"/>
    <cellStyle name=" _CC-07 옥외기기 및 전기집진기기초(단가)_직접공사비 집계_본관기초굴착 예상도급_연돌 현장타설말뚝(RCD)설계서_태안78연돌공사설계서(2005099)C2 7" xfId="33482"/>
    <cellStyle name=" _CC-07 옥외기기 및 전기집진기기초(단가)_직접공사비 집계_본관기초굴착 예상도급_연돌 현장타설말뚝(RCD)설계서_태안78연돌공사설계서(2005099)C2 8" xfId="33483"/>
    <cellStyle name=" _CC-07 옥외기기 및 전기집진기기초(단가)_직접공사비 집계_본관기초굴착 예상도급_연돌 현장타설말뚝(RCD)설계서_태안78연돌공사설계서(2005099)C2 9" xfId="33484"/>
    <cellStyle name=" _CC-07 옥외기기 및 전기집진기기초(단가)_직접공사비 집계_본관기초굴착(REV1)" xfId="5108"/>
    <cellStyle name=" _CC-07 옥외기기 및 전기집진기기초(단가)_직접공사비 집계_본관기초굴착(남경)" xfId="5107"/>
    <cellStyle name=" _CC-07 옥외기기 및 전기집진기기초(단가)_직접공사비 집계_소나무가이식 하도급대상금액대비" xfId="5109"/>
    <cellStyle name=" _CC-07 옥외기기 및 전기집진기기초(단가)_직접공사비 집계_연돌 현장타설말뚝(RCD)설계서" xfId="5110"/>
    <cellStyle name=" _CC-07 옥외기기 및 전기집진기기초(단가)_직접공사비 집계_연돌 현장타설말뚝(RCD)설계서 10" xfId="33485"/>
    <cellStyle name=" _CC-07 옥외기기 및 전기집진기기초(단가)_직접공사비 집계_연돌 현장타설말뚝(RCD)설계서 2" xfId="5111"/>
    <cellStyle name=" _CC-07 옥외기기 및 전기집진기기초(단가)_직접공사비 집계_연돌 현장타설말뚝(RCD)설계서 3" xfId="5112"/>
    <cellStyle name=" _CC-07 옥외기기 및 전기집진기기초(단가)_직접공사비 집계_연돌 현장타설말뚝(RCD)설계서 4" xfId="18728"/>
    <cellStyle name=" _CC-07 옥외기기 및 전기집진기기초(단가)_직접공사비 집계_연돌 현장타설말뚝(RCD)설계서 5" xfId="33486"/>
    <cellStyle name=" _CC-07 옥외기기 및 전기집진기기초(단가)_직접공사비 집계_연돌 현장타설말뚝(RCD)설계서 6" xfId="33487"/>
    <cellStyle name=" _CC-07 옥외기기 및 전기집진기기초(단가)_직접공사비 집계_연돌 현장타설말뚝(RCD)설계서 7" xfId="33488"/>
    <cellStyle name=" _CC-07 옥외기기 및 전기집진기기초(단가)_직접공사비 집계_연돌 현장타설말뚝(RCD)설계서 8" xfId="33489"/>
    <cellStyle name=" _CC-07 옥외기기 및 전기집진기기초(단가)_직접공사비 집계_연돌 현장타설말뚝(RCD)설계서 9" xfId="33490"/>
    <cellStyle name=" _CC-07 옥외기기 및 전기집진기기초(단가)_직접공사비 집계_연돌 현장타설말뚝(RCD)설계서_0 태안78-연돌-공사설계서(2005082)" xfId="5113"/>
    <cellStyle name=" _CC-07 옥외기기 및 전기집진기기초(단가)_직접공사비 집계_연돌 현장타설말뚝(RCD)설계서_0 태안78-연돌-공사설계서(2005082) 10" xfId="33491"/>
    <cellStyle name=" _CC-07 옥외기기 및 전기집진기기초(단가)_직접공사비 집계_연돌 현장타설말뚝(RCD)설계서_0 태안78-연돌-공사설계서(2005082) 2" xfId="5114"/>
    <cellStyle name=" _CC-07 옥외기기 및 전기집진기기초(단가)_직접공사비 집계_연돌 현장타설말뚝(RCD)설계서_0 태안78-연돌-공사설계서(2005082) 3" xfId="5115"/>
    <cellStyle name=" _CC-07 옥외기기 및 전기집진기기초(단가)_직접공사비 집계_연돌 현장타설말뚝(RCD)설계서_0 태안78-연돌-공사설계서(2005082) 4" xfId="18729"/>
    <cellStyle name=" _CC-07 옥외기기 및 전기집진기기초(단가)_직접공사비 집계_연돌 현장타설말뚝(RCD)설계서_0 태안78-연돌-공사설계서(2005082) 5" xfId="33492"/>
    <cellStyle name=" _CC-07 옥외기기 및 전기집진기기초(단가)_직접공사비 집계_연돌 현장타설말뚝(RCD)설계서_0 태안78-연돌-공사설계서(2005082) 6" xfId="33493"/>
    <cellStyle name=" _CC-07 옥외기기 및 전기집진기기초(단가)_직접공사비 집계_연돌 현장타설말뚝(RCD)설계서_0 태안78-연돌-공사설계서(2005082) 7" xfId="33494"/>
    <cellStyle name=" _CC-07 옥외기기 및 전기집진기기초(단가)_직접공사비 집계_연돌 현장타설말뚝(RCD)설계서_0 태안78-연돌-공사설계서(2005082) 8" xfId="33495"/>
    <cellStyle name=" _CC-07 옥외기기 및 전기집진기기초(단가)_직접공사비 집계_연돌 현장타설말뚝(RCD)설계서_0 태안78-연돌-공사설계서(2005082) 9" xfId="33496"/>
    <cellStyle name=" _CC-07 옥외기기 및 전기집진기기초(단가)_직접공사비 집계_연돌 현장타설말뚝(RCD)설계서_1.0t 공사설계서(1021일)" xfId="5116"/>
    <cellStyle name=" _CC-07 옥외기기 및 전기집진기기초(단가)_직접공사비 집계_연돌 현장타설말뚝(RCD)설계서_1.0t 공사설계서(1021일) 10" xfId="33497"/>
    <cellStyle name=" _CC-07 옥외기기 및 전기집진기기초(단가)_직접공사비 집계_연돌 현장타설말뚝(RCD)설계서_1.0t 공사설계서(1021일) 2" xfId="5117"/>
    <cellStyle name=" _CC-07 옥외기기 및 전기집진기기초(단가)_직접공사비 집계_연돌 현장타설말뚝(RCD)설계서_1.0t 공사설계서(1021일) 3" xfId="5118"/>
    <cellStyle name=" _CC-07 옥외기기 및 전기집진기기초(단가)_직접공사비 집계_연돌 현장타설말뚝(RCD)설계서_1.0t 공사설계서(1021일) 4" xfId="18730"/>
    <cellStyle name=" _CC-07 옥외기기 및 전기집진기기초(단가)_직접공사비 집계_연돌 현장타설말뚝(RCD)설계서_1.0t 공사설계서(1021일) 5" xfId="33498"/>
    <cellStyle name=" _CC-07 옥외기기 및 전기집진기기초(단가)_직접공사비 집계_연돌 현장타설말뚝(RCD)설계서_1.0t 공사설계서(1021일) 6" xfId="33499"/>
    <cellStyle name=" _CC-07 옥외기기 및 전기집진기기초(단가)_직접공사비 집계_연돌 현장타설말뚝(RCD)설계서_1.0t 공사설계서(1021일) 7" xfId="33500"/>
    <cellStyle name=" _CC-07 옥외기기 및 전기집진기기초(단가)_직접공사비 집계_연돌 현장타설말뚝(RCD)설계서_1.0t 공사설계서(1021일) 8" xfId="33501"/>
    <cellStyle name=" _CC-07 옥외기기 및 전기집진기기초(단가)_직접공사비 집계_연돌 현장타설말뚝(RCD)설계서_1.0t 공사설계서(1021일) 9" xfId="33502"/>
    <cellStyle name=" _CC-07 옥외기기 및 전기집진기기초(단가)_직접공사비 집계_연돌 현장타설말뚝(RCD)설계서_태안78연돌공사설계서(2005099)C2" xfId="5119"/>
    <cellStyle name=" _CC-07 옥외기기 및 전기집진기기초(단가)_직접공사비 집계_연돌 현장타설말뚝(RCD)설계서_태안78연돌공사설계서(2005099)C2 10" xfId="33503"/>
    <cellStyle name=" _CC-07 옥외기기 및 전기집진기기초(단가)_직접공사비 집계_연돌 현장타설말뚝(RCD)설계서_태안78연돌공사설계서(2005099)C2 2" xfId="5120"/>
    <cellStyle name=" _CC-07 옥외기기 및 전기집진기기초(단가)_직접공사비 집계_연돌 현장타설말뚝(RCD)설계서_태안78연돌공사설계서(2005099)C2 3" xfId="5121"/>
    <cellStyle name=" _CC-07 옥외기기 및 전기집진기기초(단가)_직접공사비 집계_연돌 현장타설말뚝(RCD)설계서_태안78연돌공사설계서(2005099)C2 4" xfId="18731"/>
    <cellStyle name=" _CC-07 옥외기기 및 전기집진기기초(단가)_직접공사비 집계_연돌 현장타설말뚝(RCD)설계서_태안78연돌공사설계서(2005099)C2 5" xfId="33504"/>
    <cellStyle name=" _CC-07 옥외기기 및 전기집진기기초(단가)_직접공사비 집계_연돌 현장타설말뚝(RCD)설계서_태안78연돌공사설계서(2005099)C2 6" xfId="33505"/>
    <cellStyle name=" _CC-07 옥외기기 및 전기집진기기초(단가)_직접공사비 집계_연돌 현장타설말뚝(RCD)설계서_태안78연돌공사설계서(2005099)C2 7" xfId="33506"/>
    <cellStyle name=" _CC-07 옥외기기 및 전기집진기기초(단가)_직접공사비 집계_연돌 현장타설말뚝(RCD)설계서_태안78연돌공사설계서(2005099)C2 8" xfId="33507"/>
    <cellStyle name=" _CC-07 옥외기기 및 전기집진기기초(단가)_직접공사비 집계_연돌 현장타설말뚝(RCD)설계서_태안78연돌공사설계서(2005099)C2 9" xfId="33508"/>
    <cellStyle name=" _CC-07 옥외기기 및 전기집진기기초(단가)_직접공사비 집계_한태견적의뢰" xfId="5122"/>
    <cellStyle name=" _CC-07 옥외기기 및 전기집진기기초(단가)_직접공사비 집계_한태견적의뢰 10" xfId="33509"/>
    <cellStyle name=" _CC-07 옥외기기 및 전기집진기기초(단가)_직접공사비 집계_한태견적의뢰 2" xfId="5123"/>
    <cellStyle name=" _CC-07 옥외기기 및 전기집진기기초(단가)_직접공사비 집계_한태견적의뢰 3" xfId="5124"/>
    <cellStyle name=" _CC-07 옥외기기 및 전기집진기기초(단가)_직접공사비 집계_한태견적의뢰 4" xfId="18732"/>
    <cellStyle name=" _CC-07 옥외기기 및 전기집진기기초(단가)_직접공사비 집계_한태견적의뢰 5" xfId="33510"/>
    <cellStyle name=" _CC-07 옥외기기 및 전기집진기기초(단가)_직접공사비 집계_한태견적의뢰 6" xfId="33511"/>
    <cellStyle name=" _CC-07 옥외기기 및 전기집진기기초(단가)_직접공사비 집계_한태견적의뢰 7" xfId="33512"/>
    <cellStyle name=" _CC-07 옥외기기 및 전기집진기기초(단가)_직접공사비 집계_한태견적의뢰 8" xfId="33513"/>
    <cellStyle name=" _CC-07 옥외기기 및 전기집진기기초(단가)_직접공사비 집계_한태견적의뢰 9" xfId="33514"/>
    <cellStyle name=" _CC-07 옥외기기 및 전기집진기기초(단가)_한태견적의뢰" xfId="5170"/>
    <cellStyle name=" _CC-07 옥외기기 및 전기집진기기초(단가)_한태견적의뢰 10" xfId="33606"/>
    <cellStyle name=" _CC-07 옥외기기 및 전기집진기기초(단가)_한태견적의뢰 2" xfId="5171"/>
    <cellStyle name=" _CC-07 옥외기기 및 전기집진기기초(단가)_한태견적의뢰 3" xfId="5172"/>
    <cellStyle name=" _CC-07 옥외기기 및 전기집진기기초(단가)_한태견적의뢰 4" xfId="18748"/>
    <cellStyle name=" _CC-07 옥외기기 및 전기집진기기초(단가)_한태견적의뢰 5" xfId="33607"/>
    <cellStyle name=" _CC-07 옥외기기 및 전기집진기기초(단가)_한태견적의뢰 6" xfId="33608"/>
    <cellStyle name=" _CC-07 옥외기기 및 전기집진기기초(단가)_한태견적의뢰 7" xfId="33609"/>
    <cellStyle name=" _CC-07 옥외기기 및 전기집진기기초(단가)_한태견적의뢰 8" xfId="33610"/>
    <cellStyle name=" _CC-07 옥외기기 및 전기집진기기초(단가)_한태견적의뢰 9" xfId="33611"/>
    <cellStyle name=" _CC-08 옥외탱크 기초(단가)" xfId="5218"/>
    <cellStyle name=" _CC-08 옥외탱크 기초(단가) 10" xfId="33703"/>
    <cellStyle name=" _CC-08 옥외탱크 기초(단가) 2" xfId="5219"/>
    <cellStyle name=" _CC-08 옥외탱크 기초(단가) 3" xfId="5220"/>
    <cellStyle name=" _CC-08 옥외탱크 기초(단가) 4" xfId="18764"/>
    <cellStyle name=" _CC-08 옥외탱크 기초(단가) 5" xfId="33704"/>
    <cellStyle name=" _CC-08 옥외탱크 기초(단가) 6" xfId="33705"/>
    <cellStyle name=" _CC-08 옥외탱크 기초(단가) 7" xfId="33706"/>
    <cellStyle name=" _CC-08 옥외탱크 기초(단가) 8" xfId="33707"/>
    <cellStyle name=" _CC-08 옥외탱크 기초(단가) 9" xfId="33708"/>
    <cellStyle name=" _CC-08 옥외탱크 기초(단가)_1 당진78-연돌-공사설계서(REV.0 12.14-kopec)" xfId="5221"/>
    <cellStyle name=" _CC-08 옥외탱크 기초(단가)_1 당진78-연돌-공사설계서(REV.0 12.14-kopec) 10" xfId="33709"/>
    <cellStyle name=" _CC-08 옥외탱크 기초(단가)_1 당진78-연돌-공사설계서(REV.0 12.14-kopec) 2" xfId="5222"/>
    <cellStyle name=" _CC-08 옥외탱크 기초(단가)_1 당진78-연돌-공사설계서(REV.0 12.14-kopec) 3" xfId="5223"/>
    <cellStyle name=" _CC-08 옥외탱크 기초(단가)_1 당진78-연돌-공사설계서(REV.0 12.14-kopec) 4" xfId="18765"/>
    <cellStyle name=" _CC-08 옥외탱크 기초(단가)_1 당진78-연돌-공사설계서(REV.0 12.14-kopec) 5" xfId="33710"/>
    <cellStyle name=" _CC-08 옥외탱크 기초(단가)_1 당진78-연돌-공사설계서(REV.0 12.14-kopec) 6" xfId="33711"/>
    <cellStyle name=" _CC-08 옥외탱크 기초(단가)_1 당진78-연돌-공사설계서(REV.0 12.14-kopec) 7" xfId="33712"/>
    <cellStyle name=" _CC-08 옥외탱크 기초(단가)_1 당진78-연돌-공사설계서(REV.0 12.14-kopec) 8" xfId="33713"/>
    <cellStyle name=" _CC-08 옥외탱크 기초(단가)_1 당진78-연돌-공사설계서(REV.0 12.14-kopec) 9" xfId="33714"/>
    <cellStyle name=" _CC-08 옥외탱크 기초(단가)_1 당진78-연돌-공사설계서(REV.0 12.14-kopec)_0 태안78-연돌-공사설계서(2005082)" xfId="5224"/>
    <cellStyle name=" _CC-08 옥외탱크 기초(단가)_1 당진78-연돌-공사설계서(REV.0 12.14-kopec)_0 태안78-연돌-공사설계서(2005082) 10" xfId="33715"/>
    <cellStyle name=" _CC-08 옥외탱크 기초(단가)_1 당진78-연돌-공사설계서(REV.0 12.14-kopec)_0 태안78-연돌-공사설계서(2005082) 2" xfId="5225"/>
    <cellStyle name=" _CC-08 옥외탱크 기초(단가)_1 당진78-연돌-공사설계서(REV.0 12.14-kopec)_0 태안78-연돌-공사설계서(2005082) 3" xfId="5226"/>
    <cellStyle name=" _CC-08 옥외탱크 기초(단가)_1 당진78-연돌-공사설계서(REV.0 12.14-kopec)_0 태안78-연돌-공사설계서(2005082) 4" xfId="18766"/>
    <cellStyle name=" _CC-08 옥외탱크 기초(단가)_1 당진78-연돌-공사설계서(REV.0 12.14-kopec)_0 태안78-연돌-공사설계서(2005082) 5" xfId="33716"/>
    <cellStyle name=" _CC-08 옥외탱크 기초(단가)_1 당진78-연돌-공사설계서(REV.0 12.14-kopec)_0 태안78-연돌-공사설계서(2005082) 6" xfId="33717"/>
    <cellStyle name=" _CC-08 옥외탱크 기초(단가)_1 당진78-연돌-공사설계서(REV.0 12.14-kopec)_0 태안78-연돌-공사설계서(2005082) 7" xfId="33718"/>
    <cellStyle name=" _CC-08 옥외탱크 기초(단가)_1 당진78-연돌-공사설계서(REV.0 12.14-kopec)_0 태안78-연돌-공사설계서(2005082) 8" xfId="33719"/>
    <cellStyle name=" _CC-08 옥외탱크 기초(단가)_1 당진78-연돌-공사설계서(REV.0 12.14-kopec)_0 태안78-연돌-공사설계서(2005082) 9" xfId="33720"/>
    <cellStyle name=" _CC-08 옥외탱크 기초(단가)_1 당진78-연돌-공사설계서(REV.0 12.14-kopec)_1.0t 공사설계서(1021일)" xfId="5227"/>
    <cellStyle name=" _CC-08 옥외탱크 기초(단가)_1 당진78-연돌-공사설계서(REV.0 12.14-kopec)_1.0t 공사설계서(1021일) 10" xfId="33721"/>
    <cellStyle name=" _CC-08 옥외탱크 기초(단가)_1 당진78-연돌-공사설계서(REV.0 12.14-kopec)_1.0t 공사설계서(1021일) 2" xfId="5228"/>
    <cellStyle name=" _CC-08 옥외탱크 기초(단가)_1 당진78-연돌-공사설계서(REV.0 12.14-kopec)_1.0t 공사설계서(1021일) 3" xfId="5229"/>
    <cellStyle name=" _CC-08 옥외탱크 기초(단가)_1 당진78-연돌-공사설계서(REV.0 12.14-kopec)_1.0t 공사설계서(1021일) 4" xfId="18767"/>
    <cellStyle name=" _CC-08 옥외탱크 기초(단가)_1 당진78-연돌-공사설계서(REV.0 12.14-kopec)_1.0t 공사설계서(1021일) 5" xfId="33722"/>
    <cellStyle name=" _CC-08 옥외탱크 기초(단가)_1 당진78-연돌-공사설계서(REV.0 12.14-kopec)_1.0t 공사설계서(1021일) 6" xfId="33723"/>
    <cellStyle name=" _CC-08 옥외탱크 기초(단가)_1 당진78-연돌-공사설계서(REV.0 12.14-kopec)_1.0t 공사설계서(1021일) 7" xfId="33724"/>
    <cellStyle name=" _CC-08 옥외탱크 기초(단가)_1 당진78-연돌-공사설계서(REV.0 12.14-kopec)_1.0t 공사설계서(1021일) 8" xfId="33725"/>
    <cellStyle name=" _CC-08 옥외탱크 기초(단가)_1 당진78-연돌-공사설계서(REV.0 12.14-kopec)_1.0t 공사설계서(1021일) 9" xfId="33726"/>
    <cellStyle name=" _CC-08 옥외탱크 기초(단가)_1 당진78-연돌-공사설계서(REV.0 12.14-kopec)_태안78연돌공사설계서(2005099)C2" xfId="5230"/>
    <cellStyle name=" _CC-08 옥외탱크 기초(단가)_1 당진78-연돌-공사설계서(REV.0 12.14-kopec)_태안78연돌공사설계서(2005099)C2 10" xfId="33727"/>
    <cellStyle name=" _CC-08 옥외탱크 기초(단가)_1 당진78-연돌-공사설계서(REV.0 12.14-kopec)_태안78연돌공사설계서(2005099)C2 2" xfId="5231"/>
    <cellStyle name=" _CC-08 옥외탱크 기초(단가)_1 당진78-연돌-공사설계서(REV.0 12.14-kopec)_태안78연돌공사설계서(2005099)C2 3" xfId="5232"/>
    <cellStyle name=" _CC-08 옥외탱크 기초(단가)_1 당진78-연돌-공사설계서(REV.0 12.14-kopec)_태안78연돌공사설계서(2005099)C2 4" xfId="18768"/>
    <cellStyle name=" _CC-08 옥외탱크 기초(단가)_1 당진78-연돌-공사설계서(REV.0 12.14-kopec)_태안78연돌공사설계서(2005099)C2 5" xfId="33728"/>
    <cellStyle name=" _CC-08 옥외탱크 기초(단가)_1 당진78-연돌-공사설계서(REV.0 12.14-kopec)_태안78연돌공사설계서(2005099)C2 6" xfId="33729"/>
    <cellStyle name=" _CC-08 옥외탱크 기초(단가)_1 당진78-연돌-공사설계서(REV.0 12.14-kopec)_태안78연돌공사설계서(2005099)C2 7" xfId="33730"/>
    <cellStyle name=" _CC-08 옥외탱크 기초(단가)_1 당진78-연돌-공사설계서(REV.0 12.14-kopec)_태안78연돌공사설계서(2005099)C2 8" xfId="33731"/>
    <cellStyle name=" _CC-08 옥외탱크 기초(단가)_1 당진78-연돌-공사설계서(REV.0 12.14-kopec)_태안78연돌공사설계서(2005099)C2 9" xfId="33732"/>
    <cellStyle name=" _CC-08 옥외탱크 기초(단가)_1.0t 당진78-연돌-수량산출서(REV.0 12.27-kopec)" xfId="5233"/>
    <cellStyle name=" _CC-08 옥외탱크 기초(단가)_1.0t 당진78-연돌-수량산출서(REV.0 12.27-kopec) 10" xfId="33733"/>
    <cellStyle name=" _CC-08 옥외탱크 기초(단가)_1.0t 당진78-연돌-수량산출서(REV.0 12.27-kopec) 2" xfId="5234"/>
    <cellStyle name=" _CC-08 옥외탱크 기초(단가)_1.0t 당진78-연돌-수량산출서(REV.0 12.27-kopec) 3" xfId="5235"/>
    <cellStyle name=" _CC-08 옥외탱크 기초(단가)_1.0t 당진78-연돌-수량산출서(REV.0 12.27-kopec) 4" xfId="18769"/>
    <cellStyle name=" _CC-08 옥외탱크 기초(단가)_1.0t 당진78-연돌-수량산출서(REV.0 12.27-kopec) 5" xfId="33734"/>
    <cellStyle name=" _CC-08 옥외탱크 기초(단가)_1.0t 당진78-연돌-수량산출서(REV.0 12.27-kopec) 6" xfId="33735"/>
    <cellStyle name=" _CC-08 옥외탱크 기초(단가)_1.0t 당진78-연돌-수량산출서(REV.0 12.27-kopec) 7" xfId="33736"/>
    <cellStyle name=" _CC-08 옥외탱크 기초(단가)_1.0t 당진78-연돌-수량산출서(REV.0 12.27-kopec) 8" xfId="33737"/>
    <cellStyle name=" _CC-08 옥외탱크 기초(단가)_1.0t 당진78-연돌-수량산출서(REV.0 12.27-kopec) 9" xfId="33738"/>
    <cellStyle name=" _CC-08 옥외탱크 기초(단가)_1.0t 당진78-연돌-수량산출서(REV.0 12.27-kopec)_1.0t 공사설계서(1021일)" xfId="5236"/>
    <cellStyle name=" _CC-08 옥외탱크 기초(단가)_1.0t 당진78-연돌-수량산출서(REV.0 12.27-kopec)_1.0t 공사설계서(1021일) 10" xfId="33739"/>
    <cellStyle name=" _CC-08 옥외탱크 기초(단가)_1.0t 당진78-연돌-수량산출서(REV.0 12.27-kopec)_1.0t 공사설계서(1021일) 2" xfId="5237"/>
    <cellStyle name=" _CC-08 옥외탱크 기초(단가)_1.0t 당진78-연돌-수량산출서(REV.0 12.27-kopec)_1.0t 공사설계서(1021일) 3" xfId="5238"/>
    <cellStyle name=" _CC-08 옥외탱크 기초(단가)_1.0t 당진78-연돌-수량산출서(REV.0 12.27-kopec)_1.0t 공사설계서(1021일) 4" xfId="18770"/>
    <cellStyle name=" _CC-08 옥외탱크 기초(단가)_1.0t 당진78-연돌-수량산출서(REV.0 12.27-kopec)_1.0t 공사설계서(1021일) 5" xfId="33740"/>
    <cellStyle name=" _CC-08 옥외탱크 기초(단가)_1.0t 당진78-연돌-수량산출서(REV.0 12.27-kopec)_1.0t 공사설계서(1021일) 6" xfId="33741"/>
    <cellStyle name=" _CC-08 옥외탱크 기초(단가)_1.0t 당진78-연돌-수량산출서(REV.0 12.27-kopec)_1.0t 공사설계서(1021일) 7" xfId="33742"/>
    <cellStyle name=" _CC-08 옥외탱크 기초(단가)_1.0t 당진78-연돌-수량산출서(REV.0 12.27-kopec)_1.0t 공사설계서(1021일) 8" xfId="33743"/>
    <cellStyle name=" _CC-08 옥외탱크 기초(단가)_1.0t 당진78-연돌-수량산출서(REV.0 12.27-kopec)_1.0t 공사설계서(1021일) 9" xfId="33744"/>
    <cellStyle name=" _CC-08 옥외탱크 기초(단가)_2.관리동" xfId="33745"/>
    <cellStyle name=" _CC-08 옥외탱크 기초(단가)_2006년1차" xfId="5239"/>
    <cellStyle name=" _CC-08 옥외탱크 기초(단가)_CC-02 본관기초굴착 예상" xfId="5554"/>
    <cellStyle name=" _CC-08 옥외탱크 기초(단가)_CC-02 본관기초굴착 예상 10" xfId="34358"/>
    <cellStyle name=" _CC-08 옥외탱크 기초(단가)_CC-02 본관기초굴착 예상 2" xfId="5555"/>
    <cellStyle name=" _CC-08 옥외탱크 기초(단가)_CC-02 본관기초굴착 예상 3" xfId="5556"/>
    <cellStyle name=" _CC-08 옥외탱크 기초(단가)_CC-02 본관기초굴착 예상 4" xfId="18872"/>
    <cellStyle name=" _CC-08 옥외탱크 기초(단가)_CC-02 본관기초굴착 예상 5" xfId="34359"/>
    <cellStyle name=" _CC-08 옥외탱크 기초(단가)_CC-02 본관기초굴착 예상 6" xfId="34360"/>
    <cellStyle name=" _CC-08 옥외탱크 기초(단가)_CC-02 본관기초굴착 예상 7" xfId="34361"/>
    <cellStyle name=" _CC-08 옥외탱크 기초(단가)_CC-02 본관기초굴착 예상 8" xfId="34362"/>
    <cellStyle name=" _CC-08 옥외탱크 기초(단가)_CC-02 본관기초굴착 예상 9" xfId="34363"/>
    <cellStyle name=" _CC-08 옥외탱크 기초(단가)_CC-02 본관기초굴착 예상_1 당진78-연돌-공사설계서(REV.0 12.14-kopec)" xfId="5557"/>
    <cellStyle name=" _CC-08 옥외탱크 기초(단가)_CC-02 본관기초굴착 예상_1 당진78-연돌-공사설계서(REV.0 12.14-kopec) 10" xfId="34364"/>
    <cellStyle name=" _CC-08 옥외탱크 기초(단가)_CC-02 본관기초굴착 예상_1 당진78-연돌-공사설계서(REV.0 12.14-kopec) 2" xfId="5558"/>
    <cellStyle name=" _CC-08 옥외탱크 기초(단가)_CC-02 본관기초굴착 예상_1 당진78-연돌-공사설계서(REV.0 12.14-kopec) 3" xfId="5559"/>
    <cellStyle name=" _CC-08 옥외탱크 기초(단가)_CC-02 본관기초굴착 예상_1 당진78-연돌-공사설계서(REV.0 12.14-kopec) 4" xfId="18873"/>
    <cellStyle name=" _CC-08 옥외탱크 기초(단가)_CC-02 본관기초굴착 예상_1 당진78-연돌-공사설계서(REV.0 12.14-kopec) 5" xfId="34365"/>
    <cellStyle name=" _CC-08 옥외탱크 기초(단가)_CC-02 본관기초굴착 예상_1 당진78-연돌-공사설계서(REV.0 12.14-kopec) 6" xfId="34366"/>
    <cellStyle name=" _CC-08 옥외탱크 기초(단가)_CC-02 본관기초굴착 예상_1 당진78-연돌-공사설계서(REV.0 12.14-kopec) 7" xfId="34367"/>
    <cellStyle name=" _CC-08 옥외탱크 기초(단가)_CC-02 본관기초굴착 예상_1 당진78-연돌-공사설계서(REV.0 12.14-kopec) 8" xfId="34368"/>
    <cellStyle name=" _CC-08 옥외탱크 기초(단가)_CC-02 본관기초굴착 예상_1 당진78-연돌-공사설계서(REV.0 12.14-kopec) 9" xfId="34369"/>
    <cellStyle name=" _CC-08 옥외탱크 기초(단가)_CC-02 본관기초굴착 예상_1 당진78-연돌-공사설계서(REV.0 12.14-kopec)_0 태안78-연돌-공사설계서(2005082)" xfId="5560"/>
    <cellStyle name=" _CC-08 옥외탱크 기초(단가)_CC-02 본관기초굴착 예상_1 당진78-연돌-공사설계서(REV.0 12.14-kopec)_0 태안78-연돌-공사설계서(2005082) 10" xfId="34370"/>
    <cellStyle name=" _CC-08 옥외탱크 기초(단가)_CC-02 본관기초굴착 예상_1 당진78-연돌-공사설계서(REV.0 12.14-kopec)_0 태안78-연돌-공사설계서(2005082) 2" xfId="5561"/>
    <cellStyle name=" _CC-08 옥외탱크 기초(단가)_CC-02 본관기초굴착 예상_1 당진78-연돌-공사설계서(REV.0 12.14-kopec)_0 태안78-연돌-공사설계서(2005082) 3" xfId="5562"/>
    <cellStyle name=" _CC-08 옥외탱크 기초(단가)_CC-02 본관기초굴착 예상_1 당진78-연돌-공사설계서(REV.0 12.14-kopec)_0 태안78-연돌-공사설계서(2005082) 4" xfId="18874"/>
    <cellStyle name=" _CC-08 옥외탱크 기초(단가)_CC-02 본관기초굴착 예상_1 당진78-연돌-공사설계서(REV.0 12.14-kopec)_0 태안78-연돌-공사설계서(2005082) 5" xfId="34371"/>
    <cellStyle name=" _CC-08 옥외탱크 기초(단가)_CC-02 본관기초굴착 예상_1 당진78-연돌-공사설계서(REV.0 12.14-kopec)_0 태안78-연돌-공사설계서(2005082) 6" xfId="34372"/>
    <cellStyle name=" _CC-08 옥외탱크 기초(단가)_CC-02 본관기초굴착 예상_1 당진78-연돌-공사설계서(REV.0 12.14-kopec)_0 태안78-연돌-공사설계서(2005082) 7" xfId="34373"/>
    <cellStyle name=" _CC-08 옥외탱크 기초(단가)_CC-02 본관기초굴착 예상_1 당진78-연돌-공사설계서(REV.0 12.14-kopec)_0 태안78-연돌-공사설계서(2005082) 8" xfId="34374"/>
    <cellStyle name=" _CC-08 옥외탱크 기초(단가)_CC-02 본관기초굴착 예상_1 당진78-연돌-공사설계서(REV.0 12.14-kopec)_0 태안78-연돌-공사설계서(2005082) 9" xfId="34375"/>
    <cellStyle name=" _CC-08 옥외탱크 기초(단가)_CC-02 본관기초굴착 예상_1 당진78-연돌-공사설계서(REV.0 12.14-kopec)_1.0t 공사설계서(1021일)" xfId="5563"/>
    <cellStyle name=" _CC-08 옥외탱크 기초(단가)_CC-02 본관기초굴착 예상_1 당진78-연돌-공사설계서(REV.0 12.14-kopec)_1.0t 공사설계서(1021일) 10" xfId="34376"/>
    <cellStyle name=" _CC-08 옥외탱크 기초(단가)_CC-02 본관기초굴착 예상_1 당진78-연돌-공사설계서(REV.0 12.14-kopec)_1.0t 공사설계서(1021일) 2" xfId="5564"/>
    <cellStyle name=" _CC-08 옥외탱크 기초(단가)_CC-02 본관기초굴착 예상_1 당진78-연돌-공사설계서(REV.0 12.14-kopec)_1.0t 공사설계서(1021일) 3" xfId="5565"/>
    <cellStyle name=" _CC-08 옥외탱크 기초(단가)_CC-02 본관기초굴착 예상_1 당진78-연돌-공사설계서(REV.0 12.14-kopec)_1.0t 공사설계서(1021일) 4" xfId="18875"/>
    <cellStyle name=" _CC-08 옥외탱크 기초(단가)_CC-02 본관기초굴착 예상_1 당진78-연돌-공사설계서(REV.0 12.14-kopec)_1.0t 공사설계서(1021일) 5" xfId="34377"/>
    <cellStyle name=" _CC-08 옥외탱크 기초(단가)_CC-02 본관기초굴착 예상_1 당진78-연돌-공사설계서(REV.0 12.14-kopec)_1.0t 공사설계서(1021일) 6" xfId="34378"/>
    <cellStyle name=" _CC-08 옥외탱크 기초(단가)_CC-02 본관기초굴착 예상_1 당진78-연돌-공사설계서(REV.0 12.14-kopec)_1.0t 공사설계서(1021일) 7" xfId="34379"/>
    <cellStyle name=" _CC-08 옥외탱크 기초(단가)_CC-02 본관기초굴착 예상_1 당진78-연돌-공사설계서(REV.0 12.14-kopec)_1.0t 공사설계서(1021일) 8" xfId="34380"/>
    <cellStyle name=" _CC-08 옥외탱크 기초(단가)_CC-02 본관기초굴착 예상_1 당진78-연돌-공사설계서(REV.0 12.14-kopec)_1.0t 공사설계서(1021일) 9" xfId="34381"/>
    <cellStyle name=" _CC-08 옥외탱크 기초(단가)_CC-02 본관기초굴착 예상_1 당진78-연돌-공사설계서(REV.0 12.14-kopec)_태안78연돌공사설계서(2005099)C2" xfId="5566"/>
    <cellStyle name=" _CC-08 옥외탱크 기초(단가)_CC-02 본관기초굴착 예상_1 당진78-연돌-공사설계서(REV.0 12.14-kopec)_태안78연돌공사설계서(2005099)C2 10" xfId="34382"/>
    <cellStyle name=" _CC-08 옥외탱크 기초(단가)_CC-02 본관기초굴착 예상_1 당진78-연돌-공사설계서(REV.0 12.14-kopec)_태안78연돌공사설계서(2005099)C2 2" xfId="5567"/>
    <cellStyle name=" _CC-08 옥외탱크 기초(단가)_CC-02 본관기초굴착 예상_1 당진78-연돌-공사설계서(REV.0 12.14-kopec)_태안78연돌공사설계서(2005099)C2 3" xfId="5568"/>
    <cellStyle name=" _CC-08 옥외탱크 기초(단가)_CC-02 본관기초굴착 예상_1 당진78-연돌-공사설계서(REV.0 12.14-kopec)_태안78연돌공사설계서(2005099)C2 4" xfId="18876"/>
    <cellStyle name=" _CC-08 옥외탱크 기초(단가)_CC-02 본관기초굴착 예상_1 당진78-연돌-공사설계서(REV.0 12.14-kopec)_태안78연돌공사설계서(2005099)C2 5" xfId="34383"/>
    <cellStyle name=" _CC-08 옥외탱크 기초(단가)_CC-02 본관기초굴착 예상_1 당진78-연돌-공사설계서(REV.0 12.14-kopec)_태안78연돌공사설계서(2005099)C2 6" xfId="34384"/>
    <cellStyle name=" _CC-08 옥외탱크 기초(단가)_CC-02 본관기초굴착 예상_1 당진78-연돌-공사설계서(REV.0 12.14-kopec)_태안78연돌공사설계서(2005099)C2 7" xfId="34385"/>
    <cellStyle name=" _CC-08 옥외탱크 기초(단가)_CC-02 본관기초굴착 예상_1 당진78-연돌-공사설계서(REV.0 12.14-kopec)_태안78연돌공사설계서(2005099)C2 8" xfId="34386"/>
    <cellStyle name=" _CC-08 옥외탱크 기초(단가)_CC-02 본관기초굴착 예상_1 당진78-연돌-공사설계서(REV.0 12.14-kopec)_태안78연돌공사설계서(2005099)C2 9" xfId="34387"/>
    <cellStyle name=" _CC-08 옥외탱크 기초(단가)_CC-02 본관기초굴착 예상_1.0t 당진78-연돌-수량산출서(REV.0 12.27-kopec)" xfId="5569"/>
    <cellStyle name=" _CC-08 옥외탱크 기초(단가)_CC-02 본관기초굴착 예상_1.0t 당진78-연돌-수량산출서(REV.0 12.27-kopec) 10" xfId="34388"/>
    <cellStyle name=" _CC-08 옥외탱크 기초(단가)_CC-02 본관기초굴착 예상_1.0t 당진78-연돌-수량산출서(REV.0 12.27-kopec) 2" xfId="5570"/>
    <cellStyle name=" _CC-08 옥외탱크 기초(단가)_CC-02 본관기초굴착 예상_1.0t 당진78-연돌-수량산출서(REV.0 12.27-kopec) 3" xfId="5571"/>
    <cellStyle name=" _CC-08 옥외탱크 기초(단가)_CC-02 본관기초굴착 예상_1.0t 당진78-연돌-수량산출서(REV.0 12.27-kopec) 4" xfId="18877"/>
    <cellStyle name=" _CC-08 옥외탱크 기초(단가)_CC-02 본관기초굴착 예상_1.0t 당진78-연돌-수량산출서(REV.0 12.27-kopec) 5" xfId="34389"/>
    <cellStyle name=" _CC-08 옥외탱크 기초(단가)_CC-02 본관기초굴착 예상_1.0t 당진78-연돌-수량산출서(REV.0 12.27-kopec) 6" xfId="34390"/>
    <cellStyle name=" _CC-08 옥외탱크 기초(단가)_CC-02 본관기초굴착 예상_1.0t 당진78-연돌-수량산출서(REV.0 12.27-kopec) 7" xfId="34391"/>
    <cellStyle name=" _CC-08 옥외탱크 기초(단가)_CC-02 본관기초굴착 예상_1.0t 당진78-연돌-수량산출서(REV.0 12.27-kopec) 8" xfId="34392"/>
    <cellStyle name=" _CC-08 옥외탱크 기초(단가)_CC-02 본관기초굴착 예상_1.0t 당진78-연돌-수량산출서(REV.0 12.27-kopec) 9" xfId="34393"/>
    <cellStyle name=" _CC-08 옥외탱크 기초(단가)_CC-02 본관기초굴착 예상_1.0t 당진78-연돌-수량산출서(REV.0 12.27-kopec)_1.0t 공사설계서(1021일)" xfId="5572"/>
    <cellStyle name=" _CC-08 옥외탱크 기초(단가)_CC-02 본관기초굴착 예상_1.0t 당진78-연돌-수량산출서(REV.0 12.27-kopec)_1.0t 공사설계서(1021일) 10" xfId="34394"/>
    <cellStyle name=" _CC-08 옥외탱크 기초(단가)_CC-02 본관기초굴착 예상_1.0t 당진78-연돌-수량산출서(REV.0 12.27-kopec)_1.0t 공사설계서(1021일) 2" xfId="5573"/>
    <cellStyle name=" _CC-08 옥외탱크 기초(단가)_CC-02 본관기초굴착 예상_1.0t 당진78-연돌-수량산출서(REV.0 12.27-kopec)_1.0t 공사설계서(1021일) 3" xfId="5574"/>
    <cellStyle name=" _CC-08 옥외탱크 기초(단가)_CC-02 본관기초굴착 예상_1.0t 당진78-연돌-수량산출서(REV.0 12.27-kopec)_1.0t 공사설계서(1021일) 4" xfId="18878"/>
    <cellStyle name=" _CC-08 옥외탱크 기초(단가)_CC-02 본관기초굴착 예상_1.0t 당진78-연돌-수량산출서(REV.0 12.27-kopec)_1.0t 공사설계서(1021일) 5" xfId="34395"/>
    <cellStyle name=" _CC-08 옥외탱크 기초(단가)_CC-02 본관기초굴착 예상_1.0t 당진78-연돌-수량산출서(REV.0 12.27-kopec)_1.0t 공사설계서(1021일) 6" xfId="34396"/>
    <cellStyle name=" _CC-08 옥외탱크 기초(단가)_CC-02 본관기초굴착 예상_1.0t 당진78-연돌-수량산출서(REV.0 12.27-kopec)_1.0t 공사설계서(1021일) 7" xfId="34397"/>
    <cellStyle name=" _CC-08 옥외탱크 기초(단가)_CC-02 본관기초굴착 예상_1.0t 당진78-연돌-수량산출서(REV.0 12.27-kopec)_1.0t 공사설계서(1021일) 8" xfId="34398"/>
    <cellStyle name=" _CC-08 옥외탱크 기초(단가)_CC-02 본관기초굴착 예상_1.0t 당진78-연돌-수량산출서(REV.0 12.27-kopec)_1.0t 공사설계서(1021일) 9" xfId="34399"/>
    <cellStyle name=" _CC-08 옥외탱크 기초(단가)_CC-02 본관기초굴착 예상_2.관리동" xfId="34400"/>
    <cellStyle name=" _CC-08 옥외탱크 기초(단가)_CC-02 본관기초굴착 예상_당진78-연돌-개략공사비" xfId="5575"/>
    <cellStyle name=" _CC-08 옥외탱크 기초(단가)_CC-02 본관기초굴착 예상_당진78-연돌-개략공사비 10" xfId="34401"/>
    <cellStyle name=" _CC-08 옥외탱크 기초(단가)_CC-02 본관기초굴착 예상_당진78-연돌-개략공사비 2" xfId="5576"/>
    <cellStyle name=" _CC-08 옥외탱크 기초(단가)_CC-02 본관기초굴착 예상_당진78-연돌-개략공사비 3" xfId="5577"/>
    <cellStyle name=" _CC-08 옥외탱크 기초(단가)_CC-02 본관기초굴착 예상_당진78-연돌-개략공사비 4" xfId="18879"/>
    <cellStyle name=" _CC-08 옥외탱크 기초(단가)_CC-02 본관기초굴착 예상_당진78-연돌-개략공사비 5" xfId="34402"/>
    <cellStyle name=" _CC-08 옥외탱크 기초(단가)_CC-02 본관기초굴착 예상_당진78-연돌-개략공사비 6" xfId="34403"/>
    <cellStyle name=" _CC-08 옥외탱크 기초(단가)_CC-02 본관기초굴착 예상_당진78-연돌-개략공사비 7" xfId="34404"/>
    <cellStyle name=" _CC-08 옥외탱크 기초(단가)_CC-02 본관기초굴착 예상_당진78-연돌-개략공사비 8" xfId="34405"/>
    <cellStyle name=" _CC-08 옥외탱크 기초(단가)_CC-02 본관기초굴착 예상_당진78-연돌-개략공사비 9" xfId="34406"/>
    <cellStyle name=" _CC-08 옥외탱크 기초(단가)_CC-02 본관기초굴착 예상_당진78-연돌-개략공사비_0 태안78-연돌-공사설계서(2005082)" xfId="5578"/>
    <cellStyle name=" _CC-08 옥외탱크 기초(단가)_CC-02 본관기초굴착 예상_당진78-연돌-개략공사비_0 태안78-연돌-공사설계서(2005082) 10" xfId="34407"/>
    <cellStyle name=" _CC-08 옥외탱크 기초(단가)_CC-02 본관기초굴착 예상_당진78-연돌-개략공사비_0 태안78-연돌-공사설계서(2005082) 2" xfId="5579"/>
    <cellStyle name=" _CC-08 옥외탱크 기초(단가)_CC-02 본관기초굴착 예상_당진78-연돌-개략공사비_0 태안78-연돌-공사설계서(2005082) 3" xfId="5580"/>
    <cellStyle name=" _CC-08 옥외탱크 기초(단가)_CC-02 본관기초굴착 예상_당진78-연돌-개략공사비_0 태안78-연돌-공사설계서(2005082) 4" xfId="18880"/>
    <cellStyle name=" _CC-08 옥외탱크 기초(단가)_CC-02 본관기초굴착 예상_당진78-연돌-개략공사비_0 태안78-연돌-공사설계서(2005082) 5" xfId="34408"/>
    <cellStyle name=" _CC-08 옥외탱크 기초(단가)_CC-02 본관기초굴착 예상_당진78-연돌-개략공사비_0 태안78-연돌-공사설계서(2005082) 6" xfId="34409"/>
    <cellStyle name=" _CC-08 옥외탱크 기초(단가)_CC-02 본관기초굴착 예상_당진78-연돌-개략공사비_0 태안78-연돌-공사설계서(2005082) 7" xfId="34410"/>
    <cellStyle name=" _CC-08 옥외탱크 기초(단가)_CC-02 본관기초굴착 예상_당진78-연돌-개략공사비_0 태안78-연돌-공사설계서(2005082) 8" xfId="34411"/>
    <cellStyle name=" _CC-08 옥외탱크 기초(단가)_CC-02 본관기초굴착 예상_당진78-연돌-개략공사비_0 태안78-연돌-공사설계서(2005082) 9" xfId="34412"/>
    <cellStyle name=" _CC-08 옥외탱크 기초(단가)_CC-02 본관기초굴착 예상_당진78-연돌-개략공사비_1.0t 공사설계서(1021일)" xfId="5581"/>
    <cellStyle name=" _CC-08 옥외탱크 기초(단가)_CC-02 본관기초굴착 예상_당진78-연돌-개략공사비_1.0t 공사설계서(1021일) 10" xfId="34413"/>
    <cellStyle name=" _CC-08 옥외탱크 기초(단가)_CC-02 본관기초굴착 예상_당진78-연돌-개략공사비_1.0t 공사설계서(1021일) 2" xfId="5582"/>
    <cellStyle name=" _CC-08 옥외탱크 기초(단가)_CC-02 본관기초굴착 예상_당진78-연돌-개략공사비_1.0t 공사설계서(1021일) 3" xfId="5583"/>
    <cellStyle name=" _CC-08 옥외탱크 기초(단가)_CC-02 본관기초굴착 예상_당진78-연돌-개략공사비_1.0t 공사설계서(1021일) 4" xfId="18881"/>
    <cellStyle name=" _CC-08 옥외탱크 기초(단가)_CC-02 본관기초굴착 예상_당진78-연돌-개략공사비_1.0t 공사설계서(1021일) 5" xfId="34414"/>
    <cellStyle name=" _CC-08 옥외탱크 기초(단가)_CC-02 본관기초굴착 예상_당진78-연돌-개략공사비_1.0t 공사설계서(1021일) 6" xfId="34415"/>
    <cellStyle name=" _CC-08 옥외탱크 기초(단가)_CC-02 본관기초굴착 예상_당진78-연돌-개략공사비_1.0t 공사설계서(1021일) 7" xfId="34416"/>
    <cellStyle name=" _CC-08 옥외탱크 기초(단가)_CC-02 본관기초굴착 예상_당진78-연돌-개략공사비_1.0t 공사설계서(1021일) 8" xfId="34417"/>
    <cellStyle name=" _CC-08 옥외탱크 기초(단가)_CC-02 본관기초굴착 예상_당진78-연돌-개략공사비_1.0t 공사설계서(1021일) 9" xfId="34418"/>
    <cellStyle name=" _CC-08 옥외탱크 기초(단가)_CC-02 본관기초굴착 예상_당진78-연돌-개략공사비_태안78연돌공사설계서(2005099)C2" xfId="5584"/>
    <cellStyle name=" _CC-08 옥외탱크 기초(단가)_CC-02 본관기초굴착 예상_당진78-연돌-개략공사비_태안78연돌공사설계서(2005099)C2 10" xfId="34419"/>
    <cellStyle name=" _CC-08 옥외탱크 기초(단가)_CC-02 본관기초굴착 예상_당진78-연돌-개략공사비_태안78연돌공사설계서(2005099)C2 2" xfId="5585"/>
    <cellStyle name=" _CC-08 옥외탱크 기초(단가)_CC-02 본관기초굴착 예상_당진78-연돌-개략공사비_태안78연돌공사설계서(2005099)C2 3" xfId="5586"/>
    <cellStyle name=" _CC-08 옥외탱크 기초(단가)_CC-02 본관기초굴착 예상_당진78-연돌-개략공사비_태안78연돌공사설계서(2005099)C2 4" xfId="18882"/>
    <cellStyle name=" _CC-08 옥외탱크 기초(단가)_CC-02 본관기초굴착 예상_당진78-연돌-개략공사비_태안78연돌공사설계서(2005099)C2 5" xfId="34420"/>
    <cellStyle name=" _CC-08 옥외탱크 기초(단가)_CC-02 본관기초굴착 예상_당진78-연돌-개략공사비_태안78연돌공사설계서(2005099)C2 6" xfId="34421"/>
    <cellStyle name=" _CC-08 옥외탱크 기초(단가)_CC-02 본관기초굴착 예상_당진78-연돌-개략공사비_태안78연돌공사설계서(2005099)C2 7" xfId="34422"/>
    <cellStyle name=" _CC-08 옥외탱크 기초(단가)_CC-02 본관기초굴착 예상_당진78-연돌-개략공사비_태안78연돌공사설계서(2005099)C2 8" xfId="34423"/>
    <cellStyle name=" _CC-08 옥외탱크 기초(단가)_CC-02 본관기초굴착 예상_당진78-연돌-개략공사비_태안78연돌공사설계서(2005099)C2 9" xfId="34424"/>
    <cellStyle name=" _CC-08 옥외탱크 기초(단가)_CC-02 본관기초굴착 예상_연돌 현장타설말뚝(RCD)설계서" xfId="5587"/>
    <cellStyle name=" _CC-08 옥외탱크 기초(단가)_CC-02 본관기초굴착 예상_연돌 현장타설말뚝(RCD)설계서 10" xfId="34425"/>
    <cellStyle name=" _CC-08 옥외탱크 기초(단가)_CC-02 본관기초굴착 예상_연돌 현장타설말뚝(RCD)설계서 2" xfId="5588"/>
    <cellStyle name=" _CC-08 옥외탱크 기초(단가)_CC-02 본관기초굴착 예상_연돌 현장타설말뚝(RCD)설계서 3" xfId="5589"/>
    <cellStyle name=" _CC-08 옥외탱크 기초(단가)_CC-02 본관기초굴착 예상_연돌 현장타설말뚝(RCD)설계서 4" xfId="18883"/>
    <cellStyle name=" _CC-08 옥외탱크 기초(단가)_CC-02 본관기초굴착 예상_연돌 현장타설말뚝(RCD)설계서 5" xfId="34426"/>
    <cellStyle name=" _CC-08 옥외탱크 기초(단가)_CC-02 본관기초굴착 예상_연돌 현장타설말뚝(RCD)설계서 6" xfId="34427"/>
    <cellStyle name=" _CC-08 옥외탱크 기초(단가)_CC-02 본관기초굴착 예상_연돌 현장타설말뚝(RCD)설계서 7" xfId="34428"/>
    <cellStyle name=" _CC-08 옥외탱크 기초(단가)_CC-02 본관기초굴착 예상_연돌 현장타설말뚝(RCD)설계서 8" xfId="34429"/>
    <cellStyle name=" _CC-08 옥외탱크 기초(단가)_CC-02 본관기초굴착 예상_연돌 현장타설말뚝(RCD)설계서 9" xfId="34430"/>
    <cellStyle name=" _CC-08 옥외탱크 기초(단가)_CC-02 본관기초굴착 예상_연돌 현장타설말뚝(RCD)설계서_0 태안78-연돌-공사설계서(2005082)" xfId="5590"/>
    <cellStyle name=" _CC-08 옥외탱크 기초(단가)_CC-02 본관기초굴착 예상_연돌 현장타설말뚝(RCD)설계서_0 태안78-연돌-공사설계서(2005082) 10" xfId="34431"/>
    <cellStyle name=" _CC-08 옥외탱크 기초(단가)_CC-02 본관기초굴착 예상_연돌 현장타설말뚝(RCD)설계서_0 태안78-연돌-공사설계서(2005082) 2" xfId="5591"/>
    <cellStyle name=" _CC-08 옥외탱크 기초(단가)_CC-02 본관기초굴착 예상_연돌 현장타설말뚝(RCD)설계서_0 태안78-연돌-공사설계서(2005082) 3" xfId="5592"/>
    <cellStyle name=" _CC-08 옥외탱크 기초(단가)_CC-02 본관기초굴착 예상_연돌 현장타설말뚝(RCD)설계서_0 태안78-연돌-공사설계서(2005082) 4" xfId="18884"/>
    <cellStyle name=" _CC-08 옥외탱크 기초(단가)_CC-02 본관기초굴착 예상_연돌 현장타설말뚝(RCD)설계서_0 태안78-연돌-공사설계서(2005082) 5" xfId="34432"/>
    <cellStyle name=" _CC-08 옥외탱크 기초(단가)_CC-02 본관기초굴착 예상_연돌 현장타설말뚝(RCD)설계서_0 태안78-연돌-공사설계서(2005082) 6" xfId="34433"/>
    <cellStyle name=" _CC-08 옥외탱크 기초(단가)_CC-02 본관기초굴착 예상_연돌 현장타설말뚝(RCD)설계서_0 태안78-연돌-공사설계서(2005082) 7" xfId="34434"/>
    <cellStyle name=" _CC-08 옥외탱크 기초(단가)_CC-02 본관기초굴착 예상_연돌 현장타설말뚝(RCD)설계서_0 태안78-연돌-공사설계서(2005082) 8" xfId="34435"/>
    <cellStyle name=" _CC-08 옥외탱크 기초(단가)_CC-02 본관기초굴착 예상_연돌 현장타설말뚝(RCD)설계서_0 태안78-연돌-공사설계서(2005082) 9" xfId="34436"/>
    <cellStyle name=" _CC-08 옥외탱크 기초(단가)_CC-02 본관기초굴착 예상_연돌 현장타설말뚝(RCD)설계서_1.0t 공사설계서(1021일)" xfId="5593"/>
    <cellStyle name=" _CC-08 옥외탱크 기초(단가)_CC-02 본관기초굴착 예상_연돌 현장타설말뚝(RCD)설계서_1.0t 공사설계서(1021일) 10" xfId="34437"/>
    <cellStyle name=" _CC-08 옥외탱크 기초(단가)_CC-02 본관기초굴착 예상_연돌 현장타설말뚝(RCD)설계서_1.0t 공사설계서(1021일) 2" xfId="5594"/>
    <cellStyle name=" _CC-08 옥외탱크 기초(단가)_CC-02 본관기초굴착 예상_연돌 현장타설말뚝(RCD)설계서_1.0t 공사설계서(1021일) 3" xfId="5595"/>
    <cellStyle name=" _CC-08 옥외탱크 기초(단가)_CC-02 본관기초굴착 예상_연돌 현장타설말뚝(RCD)설계서_1.0t 공사설계서(1021일) 4" xfId="18885"/>
    <cellStyle name=" _CC-08 옥외탱크 기초(단가)_CC-02 본관기초굴착 예상_연돌 현장타설말뚝(RCD)설계서_1.0t 공사설계서(1021일) 5" xfId="34438"/>
    <cellStyle name=" _CC-08 옥외탱크 기초(단가)_CC-02 본관기초굴착 예상_연돌 현장타설말뚝(RCD)설계서_1.0t 공사설계서(1021일) 6" xfId="34439"/>
    <cellStyle name=" _CC-08 옥외탱크 기초(단가)_CC-02 본관기초굴착 예상_연돌 현장타설말뚝(RCD)설계서_1.0t 공사설계서(1021일) 7" xfId="34440"/>
    <cellStyle name=" _CC-08 옥외탱크 기초(단가)_CC-02 본관기초굴착 예상_연돌 현장타설말뚝(RCD)설계서_1.0t 공사설계서(1021일) 8" xfId="34441"/>
    <cellStyle name=" _CC-08 옥외탱크 기초(단가)_CC-02 본관기초굴착 예상_연돌 현장타설말뚝(RCD)설계서_1.0t 공사설계서(1021일) 9" xfId="34442"/>
    <cellStyle name=" _CC-08 옥외탱크 기초(단가)_CC-02 본관기초굴착 예상_연돌 현장타설말뚝(RCD)설계서_태안78연돌공사설계서(2005099)C2" xfId="5596"/>
    <cellStyle name=" _CC-08 옥외탱크 기초(단가)_CC-02 본관기초굴착 예상_연돌 현장타설말뚝(RCD)설계서_태안78연돌공사설계서(2005099)C2 10" xfId="34443"/>
    <cellStyle name=" _CC-08 옥외탱크 기초(단가)_CC-02 본관기초굴착 예상_연돌 현장타설말뚝(RCD)설계서_태안78연돌공사설계서(2005099)C2 2" xfId="5597"/>
    <cellStyle name=" _CC-08 옥외탱크 기초(단가)_CC-02 본관기초굴착 예상_연돌 현장타설말뚝(RCD)설계서_태안78연돌공사설계서(2005099)C2 3" xfId="5598"/>
    <cellStyle name=" _CC-08 옥외탱크 기초(단가)_CC-02 본관기초굴착 예상_연돌 현장타설말뚝(RCD)설계서_태안78연돌공사설계서(2005099)C2 4" xfId="18886"/>
    <cellStyle name=" _CC-08 옥외탱크 기초(단가)_CC-02 본관기초굴착 예상_연돌 현장타설말뚝(RCD)설계서_태안78연돌공사설계서(2005099)C2 5" xfId="34444"/>
    <cellStyle name=" _CC-08 옥외탱크 기초(단가)_CC-02 본관기초굴착 예상_연돌 현장타설말뚝(RCD)설계서_태안78연돌공사설계서(2005099)C2 6" xfId="34445"/>
    <cellStyle name=" _CC-08 옥외탱크 기초(단가)_CC-02 본관기초굴착 예상_연돌 현장타설말뚝(RCD)설계서_태안78연돌공사설계서(2005099)C2 7" xfId="34446"/>
    <cellStyle name=" _CC-08 옥외탱크 기초(단가)_CC-02 본관기초굴착 예상_연돌 현장타설말뚝(RCD)설계서_태안78연돌공사설계서(2005099)C2 8" xfId="34447"/>
    <cellStyle name=" _CC-08 옥외탱크 기초(단가)_CC-02 본관기초굴착 예상_연돌 현장타설말뚝(RCD)설계서_태안78연돌공사설계서(2005099)C2 9" xfId="34448"/>
    <cellStyle name=" _CC-08 옥외탱크 기초(단가)_개산분 실행" xfId="5240"/>
    <cellStyle name=" _CC-08 옥외탱크 기초(단가)_견적대비표(REV2)" xfId="5241"/>
    <cellStyle name=" _CC-08 옥외탱크 기초(단가)_당진78-연돌-개략공사비" xfId="5242"/>
    <cellStyle name=" _CC-08 옥외탱크 기초(단가)_당진78-연돌-개략공사비 10" xfId="33746"/>
    <cellStyle name=" _CC-08 옥외탱크 기초(단가)_당진78-연돌-개략공사비 2" xfId="5243"/>
    <cellStyle name=" _CC-08 옥외탱크 기초(단가)_당진78-연돌-개략공사비 3" xfId="5244"/>
    <cellStyle name=" _CC-08 옥외탱크 기초(단가)_당진78-연돌-개략공사비 4" xfId="18771"/>
    <cellStyle name=" _CC-08 옥외탱크 기초(단가)_당진78-연돌-개략공사비 5" xfId="33747"/>
    <cellStyle name=" _CC-08 옥외탱크 기초(단가)_당진78-연돌-개략공사비 6" xfId="33748"/>
    <cellStyle name=" _CC-08 옥외탱크 기초(단가)_당진78-연돌-개략공사비 7" xfId="33749"/>
    <cellStyle name=" _CC-08 옥외탱크 기초(단가)_당진78-연돌-개략공사비 8" xfId="33750"/>
    <cellStyle name=" _CC-08 옥외탱크 기초(단가)_당진78-연돌-개략공사비 9" xfId="33751"/>
    <cellStyle name=" _CC-08 옥외탱크 기초(단가)_당진78-연돌-개략공사비_0 태안78-연돌-공사설계서(2005082)" xfId="5245"/>
    <cellStyle name=" _CC-08 옥외탱크 기초(단가)_당진78-연돌-개략공사비_0 태안78-연돌-공사설계서(2005082) 10" xfId="33752"/>
    <cellStyle name=" _CC-08 옥외탱크 기초(단가)_당진78-연돌-개략공사비_0 태안78-연돌-공사설계서(2005082) 2" xfId="5246"/>
    <cellStyle name=" _CC-08 옥외탱크 기초(단가)_당진78-연돌-개략공사비_0 태안78-연돌-공사설계서(2005082) 3" xfId="5247"/>
    <cellStyle name=" _CC-08 옥외탱크 기초(단가)_당진78-연돌-개략공사비_0 태안78-연돌-공사설계서(2005082) 4" xfId="18772"/>
    <cellStyle name=" _CC-08 옥외탱크 기초(단가)_당진78-연돌-개략공사비_0 태안78-연돌-공사설계서(2005082) 5" xfId="33753"/>
    <cellStyle name=" _CC-08 옥외탱크 기초(단가)_당진78-연돌-개략공사비_0 태안78-연돌-공사설계서(2005082) 6" xfId="33754"/>
    <cellStyle name=" _CC-08 옥외탱크 기초(단가)_당진78-연돌-개략공사비_0 태안78-연돌-공사설계서(2005082) 7" xfId="33755"/>
    <cellStyle name=" _CC-08 옥외탱크 기초(단가)_당진78-연돌-개략공사비_0 태안78-연돌-공사설계서(2005082) 8" xfId="33756"/>
    <cellStyle name=" _CC-08 옥외탱크 기초(단가)_당진78-연돌-개략공사비_0 태안78-연돌-공사설계서(2005082) 9" xfId="33757"/>
    <cellStyle name=" _CC-08 옥외탱크 기초(단가)_당진78-연돌-개략공사비_1.0t 공사설계서(1021일)" xfId="5248"/>
    <cellStyle name=" _CC-08 옥외탱크 기초(단가)_당진78-연돌-개략공사비_1.0t 공사설계서(1021일) 10" xfId="33758"/>
    <cellStyle name=" _CC-08 옥외탱크 기초(단가)_당진78-연돌-개략공사비_1.0t 공사설계서(1021일) 2" xfId="5249"/>
    <cellStyle name=" _CC-08 옥외탱크 기초(단가)_당진78-연돌-개략공사비_1.0t 공사설계서(1021일) 3" xfId="5250"/>
    <cellStyle name=" _CC-08 옥외탱크 기초(단가)_당진78-연돌-개략공사비_1.0t 공사설계서(1021일) 4" xfId="18773"/>
    <cellStyle name=" _CC-08 옥외탱크 기초(단가)_당진78-연돌-개략공사비_1.0t 공사설계서(1021일) 5" xfId="33759"/>
    <cellStyle name=" _CC-08 옥외탱크 기초(단가)_당진78-연돌-개략공사비_1.0t 공사설계서(1021일) 6" xfId="33760"/>
    <cellStyle name=" _CC-08 옥외탱크 기초(단가)_당진78-연돌-개략공사비_1.0t 공사설계서(1021일) 7" xfId="33761"/>
    <cellStyle name=" _CC-08 옥외탱크 기초(단가)_당진78-연돌-개략공사비_1.0t 공사설계서(1021일) 8" xfId="33762"/>
    <cellStyle name=" _CC-08 옥외탱크 기초(단가)_당진78-연돌-개략공사비_1.0t 공사설계서(1021일) 9" xfId="33763"/>
    <cellStyle name=" _CC-08 옥외탱크 기초(단가)_당진78-연돌-개략공사비_태안78연돌공사설계서(2005099)C2" xfId="5251"/>
    <cellStyle name=" _CC-08 옥외탱크 기초(단가)_당진78-연돌-개략공사비_태안78연돌공사설계서(2005099)C2 10" xfId="33764"/>
    <cellStyle name=" _CC-08 옥외탱크 기초(단가)_당진78-연돌-개략공사비_태안78연돌공사설계서(2005099)C2 2" xfId="5252"/>
    <cellStyle name=" _CC-08 옥외탱크 기초(단가)_당진78-연돌-개략공사비_태안78연돌공사설계서(2005099)C2 3" xfId="5253"/>
    <cellStyle name=" _CC-08 옥외탱크 기초(단가)_당진78-연돌-개략공사비_태안78연돌공사설계서(2005099)C2 4" xfId="18774"/>
    <cellStyle name=" _CC-08 옥외탱크 기초(단가)_당진78-연돌-개략공사비_태안78연돌공사설계서(2005099)C2 5" xfId="33765"/>
    <cellStyle name=" _CC-08 옥외탱크 기초(단가)_당진78-연돌-개략공사비_태안78연돌공사설계서(2005099)C2 6" xfId="33766"/>
    <cellStyle name=" _CC-08 옥외탱크 기초(단가)_당진78-연돌-개략공사비_태안78연돌공사설계서(2005099)C2 7" xfId="33767"/>
    <cellStyle name=" _CC-08 옥외탱크 기초(단가)_당진78-연돌-개략공사비_태안78연돌공사설계서(2005099)C2 8" xfId="33768"/>
    <cellStyle name=" _CC-08 옥외탱크 기초(단가)_당진78-연돌-개략공사비_태안78연돌공사설계서(2005099)C2 9" xfId="33769"/>
    <cellStyle name=" _CC-08 옥외탱크 기초(단가)_본관기초 가실행" xfId="5254"/>
    <cellStyle name=" _CC-08 옥외탱크 기초(단가)_본관기초 가실행 10" xfId="33770"/>
    <cellStyle name=" _CC-08 옥외탱크 기초(단가)_본관기초 가실행 2" xfId="5255"/>
    <cellStyle name=" _CC-08 옥외탱크 기초(단가)_본관기초 가실행 3" xfId="5256"/>
    <cellStyle name=" _CC-08 옥외탱크 기초(단가)_본관기초 가실행 4" xfId="18775"/>
    <cellStyle name=" _CC-08 옥외탱크 기초(단가)_본관기초 가실행 5" xfId="33771"/>
    <cellStyle name=" _CC-08 옥외탱크 기초(단가)_본관기초 가실행 6" xfId="33772"/>
    <cellStyle name=" _CC-08 옥외탱크 기초(단가)_본관기초 가실행 7" xfId="33773"/>
    <cellStyle name=" _CC-08 옥외탱크 기초(단가)_본관기초 가실행 8" xfId="33774"/>
    <cellStyle name=" _CC-08 옥외탱크 기초(단가)_본관기초 가실행 9" xfId="33775"/>
    <cellStyle name=" _CC-08 옥외탱크 기초(단가)_본관기초 가실행_1 당진78-연돌-공사설계서(REV.0 12.14-kopec)" xfId="5257"/>
    <cellStyle name=" _CC-08 옥외탱크 기초(단가)_본관기초 가실행_1 당진78-연돌-공사설계서(REV.0 12.14-kopec) 10" xfId="33776"/>
    <cellStyle name=" _CC-08 옥외탱크 기초(단가)_본관기초 가실행_1 당진78-연돌-공사설계서(REV.0 12.14-kopec) 2" xfId="5258"/>
    <cellStyle name=" _CC-08 옥외탱크 기초(단가)_본관기초 가실행_1 당진78-연돌-공사설계서(REV.0 12.14-kopec) 3" xfId="5259"/>
    <cellStyle name=" _CC-08 옥외탱크 기초(단가)_본관기초 가실행_1 당진78-연돌-공사설계서(REV.0 12.14-kopec) 4" xfId="18776"/>
    <cellStyle name=" _CC-08 옥외탱크 기초(단가)_본관기초 가실행_1 당진78-연돌-공사설계서(REV.0 12.14-kopec) 5" xfId="33777"/>
    <cellStyle name=" _CC-08 옥외탱크 기초(단가)_본관기초 가실행_1 당진78-연돌-공사설계서(REV.0 12.14-kopec) 6" xfId="33778"/>
    <cellStyle name=" _CC-08 옥외탱크 기초(단가)_본관기초 가실행_1 당진78-연돌-공사설계서(REV.0 12.14-kopec) 7" xfId="33779"/>
    <cellStyle name=" _CC-08 옥외탱크 기초(단가)_본관기초 가실행_1 당진78-연돌-공사설계서(REV.0 12.14-kopec) 8" xfId="33780"/>
    <cellStyle name=" _CC-08 옥외탱크 기초(단가)_본관기초 가실행_1 당진78-연돌-공사설계서(REV.0 12.14-kopec) 9" xfId="33781"/>
    <cellStyle name=" _CC-08 옥외탱크 기초(단가)_본관기초 가실행_1 당진78-연돌-공사설계서(REV.0 12.14-kopec)_0 태안78-연돌-공사설계서(2005082)" xfId="5260"/>
    <cellStyle name=" _CC-08 옥외탱크 기초(단가)_본관기초 가실행_1 당진78-연돌-공사설계서(REV.0 12.14-kopec)_0 태안78-연돌-공사설계서(2005082) 10" xfId="33782"/>
    <cellStyle name=" _CC-08 옥외탱크 기초(단가)_본관기초 가실행_1 당진78-연돌-공사설계서(REV.0 12.14-kopec)_0 태안78-연돌-공사설계서(2005082) 2" xfId="5261"/>
    <cellStyle name=" _CC-08 옥외탱크 기초(단가)_본관기초 가실행_1 당진78-연돌-공사설계서(REV.0 12.14-kopec)_0 태안78-연돌-공사설계서(2005082) 3" xfId="5262"/>
    <cellStyle name=" _CC-08 옥외탱크 기초(단가)_본관기초 가실행_1 당진78-연돌-공사설계서(REV.0 12.14-kopec)_0 태안78-연돌-공사설계서(2005082) 4" xfId="18777"/>
    <cellStyle name=" _CC-08 옥외탱크 기초(단가)_본관기초 가실행_1 당진78-연돌-공사설계서(REV.0 12.14-kopec)_0 태안78-연돌-공사설계서(2005082) 5" xfId="33783"/>
    <cellStyle name=" _CC-08 옥외탱크 기초(단가)_본관기초 가실행_1 당진78-연돌-공사설계서(REV.0 12.14-kopec)_0 태안78-연돌-공사설계서(2005082) 6" xfId="33784"/>
    <cellStyle name=" _CC-08 옥외탱크 기초(단가)_본관기초 가실행_1 당진78-연돌-공사설계서(REV.0 12.14-kopec)_0 태안78-연돌-공사설계서(2005082) 7" xfId="33785"/>
    <cellStyle name=" _CC-08 옥외탱크 기초(단가)_본관기초 가실행_1 당진78-연돌-공사설계서(REV.0 12.14-kopec)_0 태안78-연돌-공사설계서(2005082) 8" xfId="33786"/>
    <cellStyle name=" _CC-08 옥외탱크 기초(단가)_본관기초 가실행_1 당진78-연돌-공사설계서(REV.0 12.14-kopec)_0 태안78-연돌-공사설계서(2005082) 9" xfId="33787"/>
    <cellStyle name=" _CC-08 옥외탱크 기초(단가)_본관기초 가실행_1 당진78-연돌-공사설계서(REV.0 12.14-kopec)_1.0t 공사설계서(1021일)" xfId="5263"/>
    <cellStyle name=" _CC-08 옥외탱크 기초(단가)_본관기초 가실행_1 당진78-연돌-공사설계서(REV.0 12.14-kopec)_1.0t 공사설계서(1021일) 10" xfId="33788"/>
    <cellStyle name=" _CC-08 옥외탱크 기초(단가)_본관기초 가실행_1 당진78-연돌-공사설계서(REV.0 12.14-kopec)_1.0t 공사설계서(1021일) 2" xfId="5264"/>
    <cellStyle name=" _CC-08 옥외탱크 기초(단가)_본관기초 가실행_1 당진78-연돌-공사설계서(REV.0 12.14-kopec)_1.0t 공사설계서(1021일) 3" xfId="5265"/>
    <cellStyle name=" _CC-08 옥외탱크 기초(단가)_본관기초 가실행_1 당진78-연돌-공사설계서(REV.0 12.14-kopec)_1.0t 공사설계서(1021일) 4" xfId="18778"/>
    <cellStyle name=" _CC-08 옥외탱크 기초(단가)_본관기초 가실행_1 당진78-연돌-공사설계서(REV.0 12.14-kopec)_1.0t 공사설계서(1021일) 5" xfId="33789"/>
    <cellStyle name=" _CC-08 옥외탱크 기초(단가)_본관기초 가실행_1 당진78-연돌-공사설계서(REV.0 12.14-kopec)_1.0t 공사설계서(1021일) 6" xfId="33790"/>
    <cellStyle name=" _CC-08 옥외탱크 기초(단가)_본관기초 가실행_1 당진78-연돌-공사설계서(REV.0 12.14-kopec)_1.0t 공사설계서(1021일) 7" xfId="33791"/>
    <cellStyle name=" _CC-08 옥외탱크 기초(단가)_본관기초 가실행_1 당진78-연돌-공사설계서(REV.0 12.14-kopec)_1.0t 공사설계서(1021일) 8" xfId="33792"/>
    <cellStyle name=" _CC-08 옥외탱크 기초(단가)_본관기초 가실행_1 당진78-연돌-공사설계서(REV.0 12.14-kopec)_1.0t 공사설계서(1021일) 9" xfId="33793"/>
    <cellStyle name=" _CC-08 옥외탱크 기초(단가)_본관기초 가실행_1 당진78-연돌-공사설계서(REV.0 12.14-kopec)_태안78연돌공사설계서(2005099)C2" xfId="5266"/>
    <cellStyle name=" _CC-08 옥외탱크 기초(단가)_본관기초 가실행_1 당진78-연돌-공사설계서(REV.0 12.14-kopec)_태안78연돌공사설계서(2005099)C2 10" xfId="33794"/>
    <cellStyle name=" _CC-08 옥외탱크 기초(단가)_본관기초 가실행_1 당진78-연돌-공사설계서(REV.0 12.14-kopec)_태안78연돌공사설계서(2005099)C2 2" xfId="5267"/>
    <cellStyle name=" _CC-08 옥외탱크 기초(단가)_본관기초 가실행_1 당진78-연돌-공사설계서(REV.0 12.14-kopec)_태안78연돌공사설계서(2005099)C2 3" xfId="5268"/>
    <cellStyle name=" _CC-08 옥외탱크 기초(단가)_본관기초 가실행_1 당진78-연돌-공사설계서(REV.0 12.14-kopec)_태안78연돌공사설계서(2005099)C2 4" xfId="18779"/>
    <cellStyle name=" _CC-08 옥외탱크 기초(단가)_본관기초 가실행_1 당진78-연돌-공사설계서(REV.0 12.14-kopec)_태안78연돌공사설계서(2005099)C2 5" xfId="33795"/>
    <cellStyle name=" _CC-08 옥외탱크 기초(단가)_본관기초 가실행_1 당진78-연돌-공사설계서(REV.0 12.14-kopec)_태안78연돌공사설계서(2005099)C2 6" xfId="33796"/>
    <cellStyle name=" _CC-08 옥외탱크 기초(단가)_본관기초 가실행_1 당진78-연돌-공사설계서(REV.0 12.14-kopec)_태안78연돌공사설계서(2005099)C2 7" xfId="33797"/>
    <cellStyle name=" _CC-08 옥외탱크 기초(단가)_본관기초 가실행_1 당진78-연돌-공사설계서(REV.0 12.14-kopec)_태안78연돌공사설계서(2005099)C2 8" xfId="33798"/>
    <cellStyle name=" _CC-08 옥외탱크 기초(단가)_본관기초 가실행_1 당진78-연돌-공사설계서(REV.0 12.14-kopec)_태안78연돌공사설계서(2005099)C2 9" xfId="33799"/>
    <cellStyle name=" _CC-08 옥외탱크 기초(단가)_본관기초 가실행_1.0t 당진78-연돌-수량산출서(REV.0 12.27-kopec)" xfId="5269"/>
    <cellStyle name=" _CC-08 옥외탱크 기초(단가)_본관기초 가실행_1.0t 당진78-연돌-수량산출서(REV.0 12.27-kopec) 10" xfId="33800"/>
    <cellStyle name=" _CC-08 옥외탱크 기초(단가)_본관기초 가실행_1.0t 당진78-연돌-수량산출서(REV.0 12.27-kopec) 2" xfId="5270"/>
    <cellStyle name=" _CC-08 옥외탱크 기초(단가)_본관기초 가실행_1.0t 당진78-연돌-수량산출서(REV.0 12.27-kopec) 3" xfId="5271"/>
    <cellStyle name=" _CC-08 옥외탱크 기초(단가)_본관기초 가실행_1.0t 당진78-연돌-수량산출서(REV.0 12.27-kopec) 4" xfId="18780"/>
    <cellStyle name=" _CC-08 옥외탱크 기초(단가)_본관기초 가실행_1.0t 당진78-연돌-수량산출서(REV.0 12.27-kopec) 5" xfId="33801"/>
    <cellStyle name=" _CC-08 옥외탱크 기초(단가)_본관기초 가실행_1.0t 당진78-연돌-수량산출서(REV.0 12.27-kopec) 6" xfId="33802"/>
    <cellStyle name=" _CC-08 옥외탱크 기초(단가)_본관기초 가실행_1.0t 당진78-연돌-수량산출서(REV.0 12.27-kopec) 7" xfId="33803"/>
    <cellStyle name=" _CC-08 옥외탱크 기초(단가)_본관기초 가실행_1.0t 당진78-연돌-수량산출서(REV.0 12.27-kopec) 8" xfId="33804"/>
    <cellStyle name=" _CC-08 옥외탱크 기초(단가)_본관기초 가실행_1.0t 당진78-연돌-수량산출서(REV.0 12.27-kopec) 9" xfId="33805"/>
    <cellStyle name=" _CC-08 옥외탱크 기초(단가)_본관기초 가실행_1.0t 당진78-연돌-수량산출서(REV.0 12.27-kopec)_1.0t 공사설계서(1021일)" xfId="5272"/>
    <cellStyle name=" _CC-08 옥외탱크 기초(단가)_본관기초 가실행_1.0t 당진78-연돌-수량산출서(REV.0 12.27-kopec)_1.0t 공사설계서(1021일) 10" xfId="33806"/>
    <cellStyle name=" _CC-08 옥외탱크 기초(단가)_본관기초 가실행_1.0t 당진78-연돌-수량산출서(REV.0 12.27-kopec)_1.0t 공사설계서(1021일) 2" xfId="5273"/>
    <cellStyle name=" _CC-08 옥외탱크 기초(단가)_본관기초 가실행_1.0t 당진78-연돌-수량산출서(REV.0 12.27-kopec)_1.0t 공사설계서(1021일) 3" xfId="5274"/>
    <cellStyle name=" _CC-08 옥외탱크 기초(단가)_본관기초 가실행_1.0t 당진78-연돌-수량산출서(REV.0 12.27-kopec)_1.0t 공사설계서(1021일) 4" xfId="18781"/>
    <cellStyle name=" _CC-08 옥외탱크 기초(단가)_본관기초 가실행_1.0t 당진78-연돌-수량산출서(REV.0 12.27-kopec)_1.0t 공사설계서(1021일) 5" xfId="33807"/>
    <cellStyle name=" _CC-08 옥외탱크 기초(단가)_본관기초 가실행_1.0t 당진78-연돌-수량산출서(REV.0 12.27-kopec)_1.0t 공사설계서(1021일) 6" xfId="33808"/>
    <cellStyle name=" _CC-08 옥외탱크 기초(단가)_본관기초 가실행_1.0t 당진78-연돌-수량산출서(REV.0 12.27-kopec)_1.0t 공사설계서(1021일) 7" xfId="33809"/>
    <cellStyle name=" _CC-08 옥외탱크 기초(단가)_본관기초 가실행_1.0t 당진78-연돌-수량산출서(REV.0 12.27-kopec)_1.0t 공사설계서(1021일) 8" xfId="33810"/>
    <cellStyle name=" _CC-08 옥외탱크 기초(단가)_본관기초 가실행_1.0t 당진78-연돌-수량산출서(REV.0 12.27-kopec)_1.0t 공사설계서(1021일) 9" xfId="33811"/>
    <cellStyle name=" _CC-08 옥외탱크 기초(단가)_본관기초 가실행_2.관리동" xfId="33812"/>
    <cellStyle name=" _CC-08 옥외탱크 기초(단가)_본관기초 가실행_당진78-연돌-개략공사비" xfId="5275"/>
    <cellStyle name=" _CC-08 옥외탱크 기초(단가)_본관기초 가실행_당진78-연돌-개략공사비 10" xfId="33813"/>
    <cellStyle name=" _CC-08 옥외탱크 기초(단가)_본관기초 가실행_당진78-연돌-개략공사비 2" xfId="5276"/>
    <cellStyle name=" _CC-08 옥외탱크 기초(단가)_본관기초 가실행_당진78-연돌-개략공사비 3" xfId="5277"/>
    <cellStyle name=" _CC-08 옥외탱크 기초(단가)_본관기초 가실행_당진78-연돌-개략공사비 4" xfId="18782"/>
    <cellStyle name=" _CC-08 옥외탱크 기초(단가)_본관기초 가실행_당진78-연돌-개략공사비 5" xfId="33814"/>
    <cellStyle name=" _CC-08 옥외탱크 기초(단가)_본관기초 가실행_당진78-연돌-개략공사비 6" xfId="33815"/>
    <cellStyle name=" _CC-08 옥외탱크 기초(단가)_본관기초 가실행_당진78-연돌-개략공사비 7" xfId="33816"/>
    <cellStyle name=" _CC-08 옥외탱크 기초(단가)_본관기초 가실행_당진78-연돌-개략공사비 8" xfId="33817"/>
    <cellStyle name=" _CC-08 옥외탱크 기초(단가)_본관기초 가실행_당진78-연돌-개략공사비 9" xfId="33818"/>
    <cellStyle name=" _CC-08 옥외탱크 기초(단가)_본관기초 가실행_당진78-연돌-개략공사비_0 태안78-연돌-공사설계서(2005082)" xfId="5278"/>
    <cellStyle name=" _CC-08 옥외탱크 기초(단가)_본관기초 가실행_당진78-연돌-개략공사비_0 태안78-연돌-공사설계서(2005082) 10" xfId="33819"/>
    <cellStyle name=" _CC-08 옥외탱크 기초(단가)_본관기초 가실행_당진78-연돌-개략공사비_0 태안78-연돌-공사설계서(2005082) 2" xfId="5279"/>
    <cellStyle name=" _CC-08 옥외탱크 기초(단가)_본관기초 가실행_당진78-연돌-개략공사비_0 태안78-연돌-공사설계서(2005082) 3" xfId="5280"/>
    <cellStyle name=" _CC-08 옥외탱크 기초(단가)_본관기초 가실행_당진78-연돌-개략공사비_0 태안78-연돌-공사설계서(2005082) 4" xfId="18783"/>
    <cellStyle name=" _CC-08 옥외탱크 기초(단가)_본관기초 가실행_당진78-연돌-개략공사비_0 태안78-연돌-공사설계서(2005082) 5" xfId="33820"/>
    <cellStyle name=" _CC-08 옥외탱크 기초(단가)_본관기초 가실행_당진78-연돌-개략공사비_0 태안78-연돌-공사설계서(2005082) 6" xfId="33821"/>
    <cellStyle name=" _CC-08 옥외탱크 기초(단가)_본관기초 가실행_당진78-연돌-개략공사비_0 태안78-연돌-공사설계서(2005082) 7" xfId="33822"/>
    <cellStyle name=" _CC-08 옥외탱크 기초(단가)_본관기초 가실행_당진78-연돌-개략공사비_0 태안78-연돌-공사설계서(2005082) 8" xfId="33823"/>
    <cellStyle name=" _CC-08 옥외탱크 기초(단가)_본관기초 가실행_당진78-연돌-개략공사비_0 태안78-연돌-공사설계서(2005082) 9" xfId="33824"/>
    <cellStyle name=" _CC-08 옥외탱크 기초(단가)_본관기초 가실행_당진78-연돌-개략공사비_1.0t 공사설계서(1021일)" xfId="5281"/>
    <cellStyle name=" _CC-08 옥외탱크 기초(단가)_본관기초 가실행_당진78-연돌-개략공사비_1.0t 공사설계서(1021일) 10" xfId="33825"/>
    <cellStyle name=" _CC-08 옥외탱크 기초(단가)_본관기초 가실행_당진78-연돌-개략공사비_1.0t 공사설계서(1021일) 2" xfId="5282"/>
    <cellStyle name=" _CC-08 옥외탱크 기초(단가)_본관기초 가실행_당진78-연돌-개략공사비_1.0t 공사설계서(1021일) 3" xfId="5283"/>
    <cellStyle name=" _CC-08 옥외탱크 기초(단가)_본관기초 가실행_당진78-연돌-개략공사비_1.0t 공사설계서(1021일) 4" xfId="18784"/>
    <cellStyle name=" _CC-08 옥외탱크 기초(단가)_본관기초 가실행_당진78-연돌-개략공사비_1.0t 공사설계서(1021일) 5" xfId="33826"/>
    <cellStyle name=" _CC-08 옥외탱크 기초(단가)_본관기초 가실행_당진78-연돌-개략공사비_1.0t 공사설계서(1021일) 6" xfId="33827"/>
    <cellStyle name=" _CC-08 옥외탱크 기초(단가)_본관기초 가실행_당진78-연돌-개략공사비_1.0t 공사설계서(1021일) 7" xfId="33828"/>
    <cellStyle name=" _CC-08 옥외탱크 기초(단가)_본관기초 가실행_당진78-연돌-개략공사비_1.0t 공사설계서(1021일) 8" xfId="33829"/>
    <cellStyle name=" _CC-08 옥외탱크 기초(단가)_본관기초 가실행_당진78-연돌-개략공사비_1.0t 공사설계서(1021일) 9" xfId="33830"/>
    <cellStyle name=" _CC-08 옥외탱크 기초(단가)_본관기초 가실행_당진78-연돌-개략공사비_태안78연돌공사설계서(2005099)C2" xfId="5284"/>
    <cellStyle name=" _CC-08 옥외탱크 기초(단가)_본관기초 가실행_당진78-연돌-개략공사비_태안78연돌공사설계서(2005099)C2 10" xfId="33831"/>
    <cellStyle name=" _CC-08 옥외탱크 기초(단가)_본관기초 가실행_당진78-연돌-개략공사비_태안78연돌공사설계서(2005099)C2 2" xfId="5285"/>
    <cellStyle name=" _CC-08 옥외탱크 기초(단가)_본관기초 가실행_당진78-연돌-개략공사비_태안78연돌공사설계서(2005099)C2 3" xfId="5286"/>
    <cellStyle name=" _CC-08 옥외탱크 기초(단가)_본관기초 가실행_당진78-연돌-개략공사비_태안78연돌공사설계서(2005099)C2 4" xfId="18785"/>
    <cellStyle name=" _CC-08 옥외탱크 기초(단가)_본관기초 가실행_당진78-연돌-개략공사비_태안78연돌공사설계서(2005099)C2 5" xfId="33832"/>
    <cellStyle name=" _CC-08 옥외탱크 기초(단가)_본관기초 가실행_당진78-연돌-개략공사비_태안78연돌공사설계서(2005099)C2 6" xfId="33833"/>
    <cellStyle name=" _CC-08 옥외탱크 기초(단가)_본관기초 가실행_당진78-연돌-개략공사비_태안78연돌공사설계서(2005099)C2 7" xfId="33834"/>
    <cellStyle name=" _CC-08 옥외탱크 기초(단가)_본관기초 가실행_당진78-연돌-개략공사비_태안78연돌공사설계서(2005099)C2 8" xfId="33835"/>
    <cellStyle name=" _CC-08 옥외탱크 기초(단가)_본관기초 가실행_당진78-연돌-개략공사비_태안78연돌공사설계서(2005099)C2 9" xfId="33836"/>
    <cellStyle name=" _CC-08 옥외탱크 기초(단가)_본관기초 가실행_연돌 현장타설말뚝(RCD)설계서" xfId="5287"/>
    <cellStyle name=" _CC-08 옥외탱크 기초(단가)_본관기초 가실행_연돌 현장타설말뚝(RCD)설계서 10" xfId="33837"/>
    <cellStyle name=" _CC-08 옥외탱크 기초(단가)_본관기초 가실행_연돌 현장타설말뚝(RCD)설계서 2" xfId="5288"/>
    <cellStyle name=" _CC-08 옥외탱크 기초(단가)_본관기초 가실행_연돌 현장타설말뚝(RCD)설계서 3" xfId="5289"/>
    <cellStyle name=" _CC-08 옥외탱크 기초(단가)_본관기초 가실행_연돌 현장타설말뚝(RCD)설계서 4" xfId="18786"/>
    <cellStyle name=" _CC-08 옥외탱크 기초(단가)_본관기초 가실행_연돌 현장타설말뚝(RCD)설계서 5" xfId="33838"/>
    <cellStyle name=" _CC-08 옥외탱크 기초(단가)_본관기초 가실행_연돌 현장타설말뚝(RCD)설계서 6" xfId="33839"/>
    <cellStyle name=" _CC-08 옥외탱크 기초(단가)_본관기초 가실행_연돌 현장타설말뚝(RCD)설계서 7" xfId="33840"/>
    <cellStyle name=" _CC-08 옥외탱크 기초(단가)_본관기초 가실행_연돌 현장타설말뚝(RCD)설계서 8" xfId="33841"/>
    <cellStyle name=" _CC-08 옥외탱크 기초(단가)_본관기초 가실행_연돌 현장타설말뚝(RCD)설계서 9" xfId="33842"/>
    <cellStyle name=" _CC-08 옥외탱크 기초(단가)_본관기초 가실행_연돌 현장타설말뚝(RCD)설계서_0 태안78-연돌-공사설계서(2005082)" xfId="5290"/>
    <cellStyle name=" _CC-08 옥외탱크 기초(단가)_본관기초 가실행_연돌 현장타설말뚝(RCD)설계서_0 태안78-연돌-공사설계서(2005082) 10" xfId="33843"/>
    <cellStyle name=" _CC-08 옥외탱크 기초(단가)_본관기초 가실행_연돌 현장타설말뚝(RCD)설계서_0 태안78-연돌-공사설계서(2005082) 2" xfId="5291"/>
    <cellStyle name=" _CC-08 옥외탱크 기초(단가)_본관기초 가실행_연돌 현장타설말뚝(RCD)설계서_0 태안78-연돌-공사설계서(2005082) 3" xfId="5292"/>
    <cellStyle name=" _CC-08 옥외탱크 기초(단가)_본관기초 가실행_연돌 현장타설말뚝(RCD)설계서_0 태안78-연돌-공사설계서(2005082) 4" xfId="18787"/>
    <cellStyle name=" _CC-08 옥외탱크 기초(단가)_본관기초 가실행_연돌 현장타설말뚝(RCD)설계서_0 태안78-연돌-공사설계서(2005082) 5" xfId="33844"/>
    <cellStyle name=" _CC-08 옥외탱크 기초(단가)_본관기초 가실행_연돌 현장타설말뚝(RCD)설계서_0 태안78-연돌-공사설계서(2005082) 6" xfId="33845"/>
    <cellStyle name=" _CC-08 옥외탱크 기초(단가)_본관기초 가실행_연돌 현장타설말뚝(RCD)설계서_0 태안78-연돌-공사설계서(2005082) 7" xfId="33846"/>
    <cellStyle name=" _CC-08 옥외탱크 기초(단가)_본관기초 가실행_연돌 현장타설말뚝(RCD)설계서_0 태안78-연돌-공사설계서(2005082) 8" xfId="33847"/>
    <cellStyle name=" _CC-08 옥외탱크 기초(단가)_본관기초 가실행_연돌 현장타설말뚝(RCD)설계서_0 태안78-연돌-공사설계서(2005082) 9" xfId="33848"/>
    <cellStyle name=" _CC-08 옥외탱크 기초(단가)_본관기초 가실행_연돌 현장타설말뚝(RCD)설계서_1.0t 공사설계서(1021일)" xfId="5293"/>
    <cellStyle name=" _CC-08 옥외탱크 기초(단가)_본관기초 가실행_연돌 현장타설말뚝(RCD)설계서_1.0t 공사설계서(1021일) 10" xfId="33849"/>
    <cellStyle name=" _CC-08 옥외탱크 기초(단가)_본관기초 가실행_연돌 현장타설말뚝(RCD)설계서_1.0t 공사설계서(1021일) 2" xfId="5294"/>
    <cellStyle name=" _CC-08 옥외탱크 기초(단가)_본관기초 가실행_연돌 현장타설말뚝(RCD)설계서_1.0t 공사설계서(1021일) 3" xfId="5295"/>
    <cellStyle name=" _CC-08 옥외탱크 기초(단가)_본관기초 가실행_연돌 현장타설말뚝(RCD)설계서_1.0t 공사설계서(1021일) 4" xfId="18788"/>
    <cellStyle name=" _CC-08 옥외탱크 기초(단가)_본관기초 가실행_연돌 현장타설말뚝(RCD)설계서_1.0t 공사설계서(1021일) 5" xfId="33850"/>
    <cellStyle name=" _CC-08 옥외탱크 기초(단가)_본관기초 가실행_연돌 현장타설말뚝(RCD)설계서_1.0t 공사설계서(1021일) 6" xfId="33851"/>
    <cellStyle name=" _CC-08 옥외탱크 기초(단가)_본관기초 가실행_연돌 현장타설말뚝(RCD)설계서_1.0t 공사설계서(1021일) 7" xfId="33852"/>
    <cellStyle name=" _CC-08 옥외탱크 기초(단가)_본관기초 가실행_연돌 현장타설말뚝(RCD)설계서_1.0t 공사설계서(1021일) 8" xfId="33853"/>
    <cellStyle name=" _CC-08 옥외탱크 기초(단가)_본관기초 가실행_연돌 현장타설말뚝(RCD)설계서_1.0t 공사설계서(1021일) 9" xfId="33854"/>
    <cellStyle name=" _CC-08 옥외탱크 기초(단가)_본관기초 가실행_연돌 현장타설말뚝(RCD)설계서_태안78연돌공사설계서(2005099)C2" xfId="5296"/>
    <cellStyle name=" _CC-08 옥외탱크 기초(단가)_본관기초 가실행_연돌 현장타설말뚝(RCD)설계서_태안78연돌공사설계서(2005099)C2 10" xfId="33855"/>
    <cellStyle name=" _CC-08 옥외탱크 기초(단가)_본관기초 가실행_연돌 현장타설말뚝(RCD)설계서_태안78연돌공사설계서(2005099)C2 2" xfId="5297"/>
    <cellStyle name=" _CC-08 옥외탱크 기초(단가)_본관기초 가실행_연돌 현장타설말뚝(RCD)설계서_태안78연돌공사설계서(2005099)C2 3" xfId="5298"/>
    <cellStyle name=" _CC-08 옥외탱크 기초(단가)_본관기초 가실행_연돌 현장타설말뚝(RCD)설계서_태안78연돌공사설계서(2005099)C2 4" xfId="18789"/>
    <cellStyle name=" _CC-08 옥외탱크 기초(단가)_본관기초 가실행_연돌 현장타설말뚝(RCD)설계서_태안78연돌공사설계서(2005099)C2 5" xfId="33856"/>
    <cellStyle name=" _CC-08 옥외탱크 기초(단가)_본관기초 가실행_연돌 현장타설말뚝(RCD)설계서_태안78연돌공사설계서(2005099)C2 6" xfId="33857"/>
    <cellStyle name=" _CC-08 옥외탱크 기초(단가)_본관기초 가실행_연돌 현장타설말뚝(RCD)설계서_태안78연돌공사설계서(2005099)C2 7" xfId="33858"/>
    <cellStyle name=" _CC-08 옥외탱크 기초(단가)_본관기초 가실행_연돌 현장타설말뚝(RCD)설계서_태안78연돌공사설계서(2005099)C2 8" xfId="33859"/>
    <cellStyle name=" _CC-08 옥외탱크 기초(단가)_본관기초 가실행_연돌 현장타설말뚝(RCD)설계서_태안78연돌공사설계서(2005099)C2 9" xfId="33860"/>
    <cellStyle name=" _CC-08 옥외탱크 기초(단가)_본관기초굴착 예상도급" xfId="5299"/>
    <cellStyle name=" _CC-08 옥외탱크 기초(단가)_본관기초굴착 예상도급 10" xfId="33861"/>
    <cellStyle name=" _CC-08 옥외탱크 기초(단가)_본관기초굴착 예상도급 2" xfId="5300"/>
    <cellStyle name=" _CC-08 옥외탱크 기초(단가)_본관기초굴착 예상도급 3" xfId="5301"/>
    <cellStyle name=" _CC-08 옥외탱크 기초(단가)_본관기초굴착 예상도급 4" xfId="18790"/>
    <cellStyle name=" _CC-08 옥외탱크 기초(단가)_본관기초굴착 예상도급 5" xfId="33862"/>
    <cellStyle name=" _CC-08 옥외탱크 기초(단가)_본관기초굴착 예상도급 6" xfId="33863"/>
    <cellStyle name=" _CC-08 옥외탱크 기초(단가)_본관기초굴착 예상도급 7" xfId="33864"/>
    <cellStyle name=" _CC-08 옥외탱크 기초(단가)_본관기초굴착 예상도급 8" xfId="33865"/>
    <cellStyle name=" _CC-08 옥외탱크 기초(단가)_본관기초굴착 예상도급 9" xfId="33866"/>
    <cellStyle name=" _CC-08 옥외탱크 기초(단가)_본관기초굴착 예상도급_1 당진78-연돌-공사설계서(REV.0 12.14-kopec)" xfId="5302"/>
    <cellStyle name=" _CC-08 옥외탱크 기초(단가)_본관기초굴착 예상도급_1 당진78-연돌-공사설계서(REV.0 12.14-kopec) 10" xfId="33867"/>
    <cellStyle name=" _CC-08 옥외탱크 기초(단가)_본관기초굴착 예상도급_1 당진78-연돌-공사설계서(REV.0 12.14-kopec) 2" xfId="5303"/>
    <cellStyle name=" _CC-08 옥외탱크 기초(단가)_본관기초굴착 예상도급_1 당진78-연돌-공사설계서(REV.0 12.14-kopec) 3" xfId="5304"/>
    <cellStyle name=" _CC-08 옥외탱크 기초(단가)_본관기초굴착 예상도급_1 당진78-연돌-공사설계서(REV.0 12.14-kopec) 4" xfId="18791"/>
    <cellStyle name=" _CC-08 옥외탱크 기초(단가)_본관기초굴착 예상도급_1 당진78-연돌-공사설계서(REV.0 12.14-kopec) 5" xfId="33868"/>
    <cellStyle name=" _CC-08 옥외탱크 기초(단가)_본관기초굴착 예상도급_1 당진78-연돌-공사설계서(REV.0 12.14-kopec) 6" xfId="33869"/>
    <cellStyle name=" _CC-08 옥외탱크 기초(단가)_본관기초굴착 예상도급_1 당진78-연돌-공사설계서(REV.0 12.14-kopec) 7" xfId="33870"/>
    <cellStyle name=" _CC-08 옥외탱크 기초(단가)_본관기초굴착 예상도급_1 당진78-연돌-공사설계서(REV.0 12.14-kopec) 8" xfId="33871"/>
    <cellStyle name=" _CC-08 옥외탱크 기초(단가)_본관기초굴착 예상도급_1 당진78-연돌-공사설계서(REV.0 12.14-kopec) 9" xfId="33872"/>
    <cellStyle name=" _CC-08 옥외탱크 기초(단가)_본관기초굴착 예상도급_1 당진78-연돌-공사설계서(REV.0 12.14-kopec)_0 태안78-연돌-공사설계서(2005082)" xfId="5305"/>
    <cellStyle name=" _CC-08 옥외탱크 기초(단가)_본관기초굴착 예상도급_1 당진78-연돌-공사설계서(REV.0 12.14-kopec)_0 태안78-연돌-공사설계서(2005082) 10" xfId="33873"/>
    <cellStyle name=" _CC-08 옥외탱크 기초(단가)_본관기초굴착 예상도급_1 당진78-연돌-공사설계서(REV.0 12.14-kopec)_0 태안78-연돌-공사설계서(2005082) 2" xfId="5306"/>
    <cellStyle name=" _CC-08 옥외탱크 기초(단가)_본관기초굴착 예상도급_1 당진78-연돌-공사설계서(REV.0 12.14-kopec)_0 태안78-연돌-공사설계서(2005082) 3" xfId="5307"/>
    <cellStyle name=" _CC-08 옥외탱크 기초(단가)_본관기초굴착 예상도급_1 당진78-연돌-공사설계서(REV.0 12.14-kopec)_0 태안78-연돌-공사설계서(2005082) 4" xfId="18792"/>
    <cellStyle name=" _CC-08 옥외탱크 기초(단가)_본관기초굴착 예상도급_1 당진78-연돌-공사설계서(REV.0 12.14-kopec)_0 태안78-연돌-공사설계서(2005082) 5" xfId="33874"/>
    <cellStyle name=" _CC-08 옥외탱크 기초(단가)_본관기초굴착 예상도급_1 당진78-연돌-공사설계서(REV.0 12.14-kopec)_0 태안78-연돌-공사설계서(2005082) 6" xfId="33875"/>
    <cellStyle name=" _CC-08 옥외탱크 기초(단가)_본관기초굴착 예상도급_1 당진78-연돌-공사설계서(REV.0 12.14-kopec)_0 태안78-연돌-공사설계서(2005082) 7" xfId="33876"/>
    <cellStyle name=" _CC-08 옥외탱크 기초(단가)_본관기초굴착 예상도급_1 당진78-연돌-공사설계서(REV.0 12.14-kopec)_0 태안78-연돌-공사설계서(2005082) 8" xfId="33877"/>
    <cellStyle name=" _CC-08 옥외탱크 기초(단가)_본관기초굴착 예상도급_1 당진78-연돌-공사설계서(REV.0 12.14-kopec)_0 태안78-연돌-공사설계서(2005082) 9" xfId="33878"/>
    <cellStyle name=" _CC-08 옥외탱크 기초(단가)_본관기초굴착 예상도급_1 당진78-연돌-공사설계서(REV.0 12.14-kopec)_1.0t 공사설계서(1021일)" xfId="5308"/>
    <cellStyle name=" _CC-08 옥외탱크 기초(단가)_본관기초굴착 예상도급_1 당진78-연돌-공사설계서(REV.0 12.14-kopec)_1.0t 공사설계서(1021일) 10" xfId="33879"/>
    <cellStyle name=" _CC-08 옥외탱크 기초(단가)_본관기초굴착 예상도급_1 당진78-연돌-공사설계서(REV.0 12.14-kopec)_1.0t 공사설계서(1021일) 2" xfId="5309"/>
    <cellStyle name=" _CC-08 옥외탱크 기초(단가)_본관기초굴착 예상도급_1 당진78-연돌-공사설계서(REV.0 12.14-kopec)_1.0t 공사설계서(1021일) 3" xfId="5310"/>
    <cellStyle name=" _CC-08 옥외탱크 기초(단가)_본관기초굴착 예상도급_1 당진78-연돌-공사설계서(REV.0 12.14-kopec)_1.0t 공사설계서(1021일) 4" xfId="18793"/>
    <cellStyle name=" _CC-08 옥외탱크 기초(단가)_본관기초굴착 예상도급_1 당진78-연돌-공사설계서(REV.0 12.14-kopec)_1.0t 공사설계서(1021일) 5" xfId="33880"/>
    <cellStyle name=" _CC-08 옥외탱크 기초(단가)_본관기초굴착 예상도급_1 당진78-연돌-공사설계서(REV.0 12.14-kopec)_1.0t 공사설계서(1021일) 6" xfId="33881"/>
    <cellStyle name=" _CC-08 옥외탱크 기초(단가)_본관기초굴착 예상도급_1 당진78-연돌-공사설계서(REV.0 12.14-kopec)_1.0t 공사설계서(1021일) 7" xfId="33882"/>
    <cellStyle name=" _CC-08 옥외탱크 기초(단가)_본관기초굴착 예상도급_1 당진78-연돌-공사설계서(REV.0 12.14-kopec)_1.0t 공사설계서(1021일) 8" xfId="33883"/>
    <cellStyle name=" _CC-08 옥외탱크 기초(단가)_본관기초굴착 예상도급_1 당진78-연돌-공사설계서(REV.0 12.14-kopec)_1.0t 공사설계서(1021일) 9" xfId="33884"/>
    <cellStyle name=" _CC-08 옥외탱크 기초(단가)_본관기초굴착 예상도급_1 당진78-연돌-공사설계서(REV.0 12.14-kopec)_태안78연돌공사설계서(2005099)C2" xfId="5311"/>
    <cellStyle name=" _CC-08 옥외탱크 기초(단가)_본관기초굴착 예상도급_1 당진78-연돌-공사설계서(REV.0 12.14-kopec)_태안78연돌공사설계서(2005099)C2 10" xfId="33885"/>
    <cellStyle name=" _CC-08 옥외탱크 기초(단가)_본관기초굴착 예상도급_1 당진78-연돌-공사설계서(REV.0 12.14-kopec)_태안78연돌공사설계서(2005099)C2 2" xfId="5312"/>
    <cellStyle name=" _CC-08 옥외탱크 기초(단가)_본관기초굴착 예상도급_1 당진78-연돌-공사설계서(REV.0 12.14-kopec)_태안78연돌공사설계서(2005099)C2 3" xfId="5313"/>
    <cellStyle name=" _CC-08 옥외탱크 기초(단가)_본관기초굴착 예상도급_1 당진78-연돌-공사설계서(REV.0 12.14-kopec)_태안78연돌공사설계서(2005099)C2 4" xfId="18794"/>
    <cellStyle name=" _CC-08 옥외탱크 기초(단가)_본관기초굴착 예상도급_1 당진78-연돌-공사설계서(REV.0 12.14-kopec)_태안78연돌공사설계서(2005099)C2 5" xfId="33886"/>
    <cellStyle name=" _CC-08 옥외탱크 기초(단가)_본관기초굴착 예상도급_1 당진78-연돌-공사설계서(REV.0 12.14-kopec)_태안78연돌공사설계서(2005099)C2 6" xfId="33887"/>
    <cellStyle name=" _CC-08 옥외탱크 기초(단가)_본관기초굴착 예상도급_1 당진78-연돌-공사설계서(REV.0 12.14-kopec)_태안78연돌공사설계서(2005099)C2 7" xfId="33888"/>
    <cellStyle name=" _CC-08 옥외탱크 기초(단가)_본관기초굴착 예상도급_1 당진78-연돌-공사설계서(REV.0 12.14-kopec)_태안78연돌공사설계서(2005099)C2 8" xfId="33889"/>
    <cellStyle name=" _CC-08 옥외탱크 기초(단가)_본관기초굴착 예상도급_1 당진78-연돌-공사설계서(REV.0 12.14-kopec)_태안78연돌공사설계서(2005099)C2 9" xfId="33890"/>
    <cellStyle name=" _CC-08 옥외탱크 기초(단가)_본관기초굴착 예상도급_1.0t 당진78-연돌-수량산출서(REV.0 12.27-kopec)" xfId="5314"/>
    <cellStyle name=" _CC-08 옥외탱크 기초(단가)_본관기초굴착 예상도급_1.0t 당진78-연돌-수량산출서(REV.0 12.27-kopec) 10" xfId="33891"/>
    <cellStyle name=" _CC-08 옥외탱크 기초(단가)_본관기초굴착 예상도급_1.0t 당진78-연돌-수량산출서(REV.0 12.27-kopec) 2" xfId="5315"/>
    <cellStyle name=" _CC-08 옥외탱크 기초(단가)_본관기초굴착 예상도급_1.0t 당진78-연돌-수량산출서(REV.0 12.27-kopec) 3" xfId="5316"/>
    <cellStyle name=" _CC-08 옥외탱크 기초(단가)_본관기초굴착 예상도급_1.0t 당진78-연돌-수량산출서(REV.0 12.27-kopec) 4" xfId="18795"/>
    <cellStyle name=" _CC-08 옥외탱크 기초(단가)_본관기초굴착 예상도급_1.0t 당진78-연돌-수량산출서(REV.0 12.27-kopec) 5" xfId="33892"/>
    <cellStyle name=" _CC-08 옥외탱크 기초(단가)_본관기초굴착 예상도급_1.0t 당진78-연돌-수량산출서(REV.0 12.27-kopec) 6" xfId="33893"/>
    <cellStyle name=" _CC-08 옥외탱크 기초(단가)_본관기초굴착 예상도급_1.0t 당진78-연돌-수량산출서(REV.0 12.27-kopec) 7" xfId="33894"/>
    <cellStyle name=" _CC-08 옥외탱크 기초(단가)_본관기초굴착 예상도급_1.0t 당진78-연돌-수량산출서(REV.0 12.27-kopec) 8" xfId="33895"/>
    <cellStyle name=" _CC-08 옥외탱크 기초(단가)_본관기초굴착 예상도급_1.0t 당진78-연돌-수량산출서(REV.0 12.27-kopec) 9" xfId="33896"/>
    <cellStyle name=" _CC-08 옥외탱크 기초(단가)_본관기초굴착 예상도급_1.0t 당진78-연돌-수량산출서(REV.0 12.27-kopec)_1.0t 공사설계서(1021일)" xfId="5317"/>
    <cellStyle name=" _CC-08 옥외탱크 기초(단가)_본관기초굴착 예상도급_1.0t 당진78-연돌-수량산출서(REV.0 12.27-kopec)_1.0t 공사설계서(1021일) 10" xfId="33897"/>
    <cellStyle name=" _CC-08 옥외탱크 기초(단가)_본관기초굴착 예상도급_1.0t 당진78-연돌-수량산출서(REV.0 12.27-kopec)_1.0t 공사설계서(1021일) 2" xfId="5318"/>
    <cellStyle name=" _CC-08 옥외탱크 기초(단가)_본관기초굴착 예상도급_1.0t 당진78-연돌-수량산출서(REV.0 12.27-kopec)_1.0t 공사설계서(1021일) 3" xfId="5319"/>
    <cellStyle name=" _CC-08 옥외탱크 기초(단가)_본관기초굴착 예상도급_1.0t 당진78-연돌-수량산출서(REV.0 12.27-kopec)_1.0t 공사설계서(1021일) 4" xfId="18796"/>
    <cellStyle name=" _CC-08 옥외탱크 기초(단가)_본관기초굴착 예상도급_1.0t 당진78-연돌-수량산출서(REV.0 12.27-kopec)_1.0t 공사설계서(1021일) 5" xfId="33898"/>
    <cellStyle name=" _CC-08 옥외탱크 기초(단가)_본관기초굴착 예상도급_1.0t 당진78-연돌-수량산출서(REV.0 12.27-kopec)_1.0t 공사설계서(1021일) 6" xfId="33899"/>
    <cellStyle name=" _CC-08 옥외탱크 기초(단가)_본관기초굴착 예상도급_1.0t 당진78-연돌-수량산출서(REV.0 12.27-kopec)_1.0t 공사설계서(1021일) 7" xfId="33900"/>
    <cellStyle name=" _CC-08 옥외탱크 기초(단가)_본관기초굴착 예상도급_1.0t 당진78-연돌-수량산출서(REV.0 12.27-kopec)_1.0t 공사설계서(1021일) 8" xfId="33901"/>
    <cellStyle name=" _CC-08 옥외탱크 기초(단가)_본관기초굴착 예상도급_1.0t 당진78-연돌-수량산출서(REV.0 12.27-kopec)_1.0t 공사설계서(1021일) 9" xfId="33902"/>
    <cellStyle name=" _CC-08 옥외탱크 기초(단가)_본관기초굴착 예상도급_2.관리동" xfId="33903"/>
    <cellStyle name=" _CC-08 옥외탱크 기초(단가)_본관기초굴착 예상도급_당진78-연돌-개략공사비" xfId="5320"/>
    <cellStyle name=" _CC-08 옥외탱크 기초(단가)_본관기초굴착 예상도급_당진78-연돌-개략공사비 10" xfId="33904"/>
    <cellStyle name=" _CC-08 옥외탱크 기초(단가)_본관기초굴착 예상도급_당진78-연돌-개략공사비 2" xfId="5321"/>
    <cellStyle name=" _CC-08 옥외탱크 기초(단가)_본관기초굴착 예상도급_당진78-연돌-개략공사비 3" xfId="5322"/>
    <cellStyle name=" _CC-08 옥외탱크 기초(단가)_본관기초굴착 예상도급_당진78-연돌-개략공사비 4" xfId="18797"/>
    <cellStyle name=" _CC-08 옥외탱크 기초(단가)_본관기초굴착 예상도급_당진78-연돌-개략공사비 5" xfId="33905"/>
    <cellStyle name=" _CC-08 옥외탱크 기초(단가)_본관기초굴착 예상도급_당진78-연돌-개략공사비 6" xfId="33906"/>
    <cellStyle name=" _CC-08 옥외탱크 기초(단가)_본관기초굴착 예상도급_당진78-연돌-개략공사비 7" xfId="33907"/>
    <cellStyle name=" _CC-08 옥외탱크 기초(단가)_본관기초굴착 예상도급_당진78-연돌-개략공사비 8" xfId="33908"/>
    <cellStyle name=" _CC-08 옥외탱크 기초(단가)_본관기초굴착 예상도급_당진78-연돌-개략공사비 9" xfId="33909"/>
    <cellStyle name=" _CC-08 옥외탱크 기초(단가)_본관기초굴착 예상도급_당진78-연돌-개략공사비_0 태안78-연돌-공사설계서(2005082)" xfId="5323"/>
    <cellStyle name=" _CC-08 옥외탱크 기초(단가)_본관기초굴착 예상도급_당진78-연돌-개략공사비_0 태안78-연돌-공사설계서(2005082) 10" xfId="33910"/>
    <cellStyle name=" _CC-08 옥외탱크 기초(단가)_본관기초굴착 예상도급_당진78-연돌-개략공사비_0 태안78-연돌-공사설계서(2005082) 2" xfId="5324"/>
    <cellStyle name=" _CC-08 옥외탱크 기초(단가)_본관기초굴착 예상도급_당진78-연돌-개략공사비_0 태안78-연돌-공사설계서(2005082) 3" xfId="5325"/>
    <cellStyle name=" _CC-08 옥외탱크 기초(단가)_본관기초굴착 예상도급_당진78-연돌-개략공사비_0 태안78-연돌-공사설계서(2005082) 4" xfId="18798"/>
    <cellStyle name=" _CC-08 옥외탱크 기초(단가)_본관기초굴착 예상도급_당진78-연돌-개략공사비_0 태안78-연돌-공사설계서(2005082) 5" xfId="33911"/>
    <cellStyle name=" _CC-08 옥외탱크 기초(단가)_본관기초굴착 예상도급_당진78-연돌-개략공사비_0 태안78-연돌-공사설계서(2005082) 6" xfId="33912"/>
    <cellStyle name=" _CC-08 옥외탱크 기초(단가)_본관기초굴착 예상도급_당진78-연돌-개략공사비_0 태안78-연돌-공사설계서(2005082) 7" xfId="33913"/>
    <cellStyle name=" _CC-08 옥외탱크 기초(단가)_본관기초굴착 예상도급_당진78-연돌-개략공사비_0 태안78-연돌-공사설계서(2005082) 8" xfId="33914"/>
    <cellStyle name=" _CC-08 옥외탱크 기초(단가)_본관기초굴착 예상도급_당진78-연돌-개략공사비_0 태안78-연돌-공사설계서(2005082) 9" xfId="33915"/>
    <cellStyle name=" _CC-08 옥외탱크 기초(단가)_본관기초굴착 예상도급_당진78-연돌-개략공사비_1.0t 공사설계서(1021일)" xfId="5326"/>
    <cellStyle name=" _CC-08 옥외탱크 기초(단가)_본관기초굴착 예상도급_당진78-연돌-개략공사비_1.0t 공사설계서(1021일) 10" xfId="33916"/>
    <cellStyle name=" _CC-08 옥외탱크 기초(단가)_본관기초굴착 예상도급_당진78-연돌-개략공사비_1.0t 공사설계서(1021일) 2" xfId="5327"/>
    <cellStyle name=" _CC-08 옥외탱크 기초(단가)_본관기초굴착 예상도급_당진78-연돌-개략공사비_1.0t 공사설계서(1021일) 3" xfId="5328"/>
    <cellStyle name=" _CC-08 옥외탱크 기초(단가)_본관기초굴착 예상도급_당진78-연돌-개략공사비_1.0t 공사설계서(1021일) 4" xfId="18799"/>
    <cellStyle name=" _CC-08 옥외탱크 기초(단가)_본관기초굴착 예상도급_당진78-연돌-개략공사비_1.0t 공사설계서(1021일) 5" xfId="33917"/>
    <cellStyle name=" _CC-08 옥외탱크 기초(단가)_본관기초굴착 예상도급_당진78-연돌-개략공사비_1.0t 공사설계서(1021일) 6" xfId="33918"/>
    <cellStyle name=" _CC-08 옥외탱크 기초(단가)_본관기초굴착 예상도급_당진78-연돌-개략공사비_1.0t 공사설계서(1021일) 7" xfId="33919"/>
    <cellStyle name=" _CC-08 옥외탱크 기초(단가)_본관기초굴착 예상도급_당진78-연돌-개략공사비_1.0t 공사설계서(1021일) 8" xfId="33920"/>
    <cellStyle name=" _CC-08 옥외탱크 기초(단가)_본관기초굴착 예상도급_당진78-연돌-개략공사비_1.0t 공사설계서(1021일) 9" xfId="33921"/>
    <cellStyle name=" _CC-08 옥외탱크 기초(단가)_본관기초굴착 예상도급_당진78-연돌-개략공사비_태안78연돌공사설계서(2005099)C2" xfId="5329"/>
    <cellStyle name=" _CC-08 옥외탱크 기초(단가)_본관기초굴착 예상도급_당진78-연돌-개략공사비_태안78연돌공사설계서(2005099)C2 10" xfId="33922"/>
    <cellStyle name=" _CC-08 옥외탱크 기초(단가)_본관기초굴착 예상도급_당진78-연돌-개략공사비_태안78연돌공사설계서(2005099)C2 2" xfId="5330"/>
    <cellStyle name=" _CC-08 옥외탱크 기초(단가)_본관기초굴착 예상도급_당진78-연돌-개략공사비_태안78연돌공사설계서(2005099)C2 3" xfId="5331"/>
    <cellStyle name=" _CC-08 옥외탱크 기초(단가)_본관기초굴착 예상도급_당진78-연돌-개략공사비_태안78연돌공사설계서(2005099)C2 4" xfId="18800"/>
    <cellStyle name=" _CC-08 옥외탱크 기초(단가)_본관기초굴착 예상도급_당진78-연돌-개략공사비_태안78연돌공사설계서(2005099)C2 5" xfId="33923"/>
    <cellStyle name=" _CC-08 옥외탱크 기초(단가)_본관기초굴착 예상도급_당진78-연돌-개략공사비_태안78연돌공사설계서(2005099)C2 6" xfId="33924"/>
    <cellStyle name=" _CC-08 옥외탱크 기초(단가)_본관기초굴착 예상도급_당진78-연돌-개략공사비_태안78연돌공사설계서(2005099)C2 7" xfId="33925"/>
    <cellStyle name=" _CC-08 옥외탱크 기초(단가)_본관기초굴착 예상도급_당진78-연돌-개략공사비_태안78연돌공사설계서(2005099)C2 8" xfId="33926"/>
    <cellStyle name=" _CC-08 옥외탱크 기초(단가)_본관기초굴착 예상도급_당진78-연돌-개략공사비_태안78연돌공사설계서(2005099)C2 9" xfId="33927"/>
    <cellStyle name=" _CC-08 옥외탱크 기초(단가)_본관기초굴착 예상도급_연돌 현장타설말뚝(RCD)설계서" xfId="5332"/>
    <cellStyle name=" _CC-08 옥외탱크 기초(단가)_본관기초굴착 예상도급_연돌 현장타설말뚝(RCD)설계서 10" xfId="33928"/>
    <cellStyle name=" _CC-08 옥외탱크 기초(단가)_본관기초굴착 예상도급_연돌 현장타설말뚝(RCD)설계서 2" xfId="5333"/>
    <cellStyle name=" _CC-08 옥외탱크 기초(단가)_본관기초굴착 예상도급_연돌 현장타설말뚝(RCD)설계서 3" xfId="5334"/>
    <cellStyle name=" _CC-08 옥외탱크 기초(단가)_본관기초굴착 예상도급_연돌 현장타설말뚝(RCD)설계서 4" xfId="18801"/>
    <cellStyle name=" _CC-08 옥외탱크 기초(단가)_본관기초굴착 예상도급_연돌 현장타설말뚝(RCD)설계서 5" xfId="33929"/>
    <cellStyle name=" _CC-08 옥외탱크 기초(단가)_본관기초굴착 예상도급_연돌 현장타설말뚝(RCD)설계서 6" xfId="33930"/>
    <cellStyle name=" _CC-08 옥외탱크 기초(단가)_본관기초굴착 예상도급_연돌 현장타설말뚝(RCD)설계서 7" xfId="33931"/>
    <cellStyle name=" _CC-08 옥외탱크 기초(단가)_본관기초굴착 예상도급_연돌 현장타설말뚝(RCD)설계서 8" xfId="33932"/>
    <cellStyle name=" _CC-08 옥외탱크 기초(단가)_본관기초굴착 예상도급_연돌 현장타설말뚝(RCD)설계서 9" xfId="33933"/>
    <cellStyle name=" _CC-08 옥외탱크 기초(단가)_본관기초굴착 예상도급_연돌 현장타설말뚝(RCD)설계서_0 태안78-연돌-공사설계서(2005082)" xfId="5335"/>
    <cellStyle name=" _CC-08 옥외탱크 기초(단가)_본관기초굴착 예상도급_연돌 현장타설말뚝(RCD)설계서_0 태안78-연돌-공사설계서(2005082) 10" xfId="33934"/>
    <cellStyle name=" _CC-08 옥외탱크 기초(단가)_본관기초굴착 예상도급_연돌 현장타설말뚝(RCD)설계서_0 태안78-연돌-공사설계서(2005082) 2" xfId="5336"/>
    <cellStyle name=" _CC-08 옥외탱크 기초(단가)_본관기초굴착 예상도급_연돌 현장타설말뚝(RCD)설계서_0 태안78-연돌-공사설계서(2005082) 3" xfId="5337"/>
    <cellStyle name=" _CC-08 옥외탱크 기초(단가)_본관기초굴착 예상도급_연돌 현장타설말뚝(RCD)설계서_0 태안78-연돌-공사설계서(2005082) 4" xfId="18802"/>
    <cellStyle name=" _CC-08 옥외탱크 기초(단가)_본관기초굴착 예상도급_연돌 현장타설말뚝(RCD)설계서_0 태안78-연돌-공사설계서(2005082) 5" xfId="33935"/>
    <cellStyle name=" _CC-08 옥외탱크 기초(단가)_본관기초굴착 예상도급_연돌 현장타설말뚝(RCD)설계서_0 태안78-연돌-공사설계서(2005082) 6" xfId="33936"/>
    <cellStyle name=" _CC-08 옥외탱크 기초(단가)_본관기초굴착 예상도급_연돌 현장타설말뚝(RCD)설계서_0 태안78-연돌-공사설계서(2005082) 7" xfId="33937"/>
    <cellStyle name=" _CC-08 옥외탱크 기초(단가)_본관기초굴착 예상도급_연돌 현장타설말뚝(RCD)설계서_0 태안78-연돌-공사설계서(2005082) 8" xfId="33938"/>
    <cellStyle name=" _CC-08 옥외탱크 기초(단가)_본관기초굴착 예상도급_연돌 현장타설말뚝(RCD)설계서_0 태안78-연돌-공사설계서(2005082) 9" xfId="33939"/>
    <cellStyle name=" _CC-08 옥외탱크 기초(단가)_본관기초굴착 예상도급_연돌 현장타설말뚝(RCD)설계서_1.0t 공사설계서(1021일)" xfId="5338"/>
    <cellStyle name=" _CC-08 옥외탱크 기초(단가)_본관기초굴착 예상도급_연돌 현장타설말뚝(RCD)설계서_1.0t 공사설계서(1021일) 10" xfId="33940"/>
    <cellStyle name=" _CC-08 옥외탱크 기초(단가)_본관기초굴착 예상도급_연돌 현장타설말뚝(RCD)설계서_1.0t 공사설계서(1021일) 2" xfId="5339"/>
    <cellStyle name=" _CC-08 옥외탱크 기초(단가)_본관기초굴착 예상도급_연돌 현장타설말뚝(RCD)설계서_1.0t 공사설계서(1021일) 3" xfId="5340"/>
    <cellStyle name=" _CC-08 옥외탱크 기초(단가)_본관기초굴착 예상도급_연돌 현장타설말뚝(RCD)설계서_1.0t 공사설계서(1021일) 4" xfId="18803"/>
    <cellStyle name=" _CC-08 옥외탱크 기초(단가)_본관기초굴착 예상도급_연돌 현장타설말뚝(RCD)설계서_1.0t 공사설계서(1021일) 5" xfId="33941"/>
    <cellStyle name=" _CC-08 옥외탱크 기초(단가)_본관기초굴착 예상도급_연돌 현장타설말뚝(RCD)설계서_1.0t 공사설계서(1021일) 6" xfId="33942"/>
    <cellStyle name=" _CC-08 옥외탱크 기초(단가)_본관기초굴착 예상도급_연돌 현장타설말뚝(RCD)설계서_1.0t 공사설계서(1021일) 7" xfId="33943"/>
    <cellStyle name=" _CC-08 옥외탱크 기초(단가)_본관기초굴착 예상도급_연돌 현장타설말뚝(RCD)설계서_1.0t 공사설계서(1021일) 8" xfId="33944"/>
    <cellStyle name=" _CC-08 옥외탱크 기초(단가)_본관기초굴착 예상도급_연돌 현장타설말뚝(RCD)설계서_1.0t 공사설계서(1021일) 9" xfId="33945"/>
    <cellStyle name=" _CC-08 옥외탱크 기초(단가)_본관기초굴착 예상도급_연돌 현장타설말뚝(RCD)설계서_태안78연돌공사설계서(2005099)C2" xfId="5341"/>
    <cellStyle name=" _CC-08 옥외탱크 기초(단가)_본관기초굴착 예상도급_연돌 현장타설말뚝(RCD)설계서_태안78연돌공사설계서(2005099)C2 10" xfId="33946"/>
    <cellStyle name=" _CC-08 옥외탱크 기초(단가)_본관기초굴착 예상도급_연돌 현장타설말뚝(RCD)설계서_태안78연돌공사설계서(2005099)C2 2" xfId="5342"/>
    <cellStyle name=" _CC-08 옥외탱크 기초(단가)_본관기초굴착 예상도급_연돌 현장타설말뚝(RCD)설계서_태안78연돌공사설계서(2005099)C2 3" xfId="5343"/>
    <cellStyle name=" _CC-08 옥외탱크 기초(단가)_본관기초굴착 예상도급_연돌 현장타설말뚝(RCD)설계서_태안78연돌공사설계서(2005099)C2 4" xfId="18804"/>
    <cellStyle name=" _CC-08 옥외탱크 기초(단가)_본관기초굴착 예상도급_연돌 현장타설말뚝(RCD)설계서_태안78연돌공사설계서(2005099)C2 5" xfId="33947"/>
    <cellStyle name=" _CC-08 옥외탱크 기초(단가)_본관기초굴착 예상도급_연돌 현장타설말뚝(RCD)설계서_태안78연돌공사설계서(2005099)C2 6" xfId="33948"/>
    <cellStyle name=" _CC-08 옥외탱크 기초(단가)_본관기초굴착 예상도급_연돌 현장타설말뚝(RCD)설계서_태안78연돌공사설계서(2005099)C2 7" xfId="33949"/>
    <cellStyle name=" _CC-08 옥외탱크 기초(단가)_본관기초굴착 예상도급_연돌 현장타설말뚝(RCD)설계서_태안78연돌공사설계서(2005099)C2 8" xfId="33950"/>
    <cellStyle name=" _CC-08 옥외탱크 기초(단가)_본관기초굴착 예상도급_연돌 현장타설말뚝(RCD)설계서_태안78연돌공사설계서(2005099)C2 9" xfId="33951"/>
    <cellStyle name=" _CC-08 옥외탱크 기초(단가)_본관기초굴착(REV1)" xfId="5345"/>
    <cellStyle name=" _CC-08 옥외탱크 기초(단가)_본관기초굴착(남경)" xfId="5344"/>
    <cellStyle name=" _CC-08 옥외탱크 기초(단가)_사무실포장가실행" xfId="5346"/>
    <cellStyle name=" _CC-08 옥외탱크 기초(단가)_사무실포장가실행 10" xfId="33952"/>
    <cellStyle name=" _CC-08 옥외탱크 기초(단가)_사무실포장가실행 2" xfId="5347"/>
    <cellStyle name=" _CC-08 옥외탱크 기초(단가)_사무실포장가실행 3" xfId="5348"/>
    <cellStyle name=" _CC-08 옥외탱크 기초(단가)_사무실포장가실행 4" xfId="18805"/>
    <cellStyle name=" _CC-08 옥외탱크 기초(단가)_사무실포장가실행 5" xfId="33953"/>
    <cellStyle name=" _CC-08 옥외탱크 기초(단가)_사무실포장가실행 6" xfId="33954"/>
    <cellStyle name=" _CC-08 옥외탱크 기초(단가)_사무실포장가실행 7" xfId="33955"/>
    <cellStyle name=" _CC-08 옥외탱크 기초(단가)_사무실포장가실행 8" xfId="33956"/>
    <cellStyle name=" _CC-08 옥외탱크 기초(단가)_사무실포장가실행 9" xfId="33957"/>
    <cellStyle name=" _CC-08 옥외탱크 기초(단가)_설계변경조서(최종)(삼성)" xfId="5349"/>
    <cellStyle name=" _CC-08 옥외탱크 기초(단가)_소나무가이식 하도급대상금액대비" xfId="5350"/>
    <cellStyle name=" _CC-08 옥외탱크 기초(단가)_연돌 현장타설말뚝(RCD)설계서" xfId="5351"/>
    <cellStyle name=" _CC-08 옥외탱크 기초(단가)_연돌 현장타설말뚝(RCD)설계서 10" xfId="33958"/>
    <cellStyle name=" _CC-08 옥외탱크 기초(단가)_연돌 현장타설말뚝(RCD)설계서 2" xfId="5352"/>
    <cellStyle name=" _CC-08 옥외탱크 기초(단가)_연돌 현장타설말뚝(RCD)설계서 3" xfId="5353"/>
    <cellStyle name=" _CC-08 옥외탱크 기초(단가)_연돌 현장타설말뚝(RCD)설계서 4" xfId="18806"/>
    <cellStyle name=" _CC-08 옥외탱크 기초(단가)_연돌 현장타설말뚝(RCD)설계서 5" xfId="33959"/>
    <cellStyle name=" _CC-08 옥외탱크 기초(단가)_연돌 현장타설말뚝(RCD)설계서 6" xfId="33960"/>
    <cellStyle name=" _CC-08 옥외탱크 기초(단가)_연돌 현장타설말뚝(RCD)설계서 7" xfId="33961"/>
    <cellStyle name=" _CC-08 옥외탱크 기초(단가)_연돌 현장타설말뚝(RCD)설계서 8" xfId="33962"/>
    <cellStyle name=" _CC-08 옥외탱크 기초(단가)_연돌 현장타설말뚝(RCD)설계서 9" xfId="33963"/>
    <cellStyle name=" _CC-08 옥외탱크 기초(단가)_연돌 현장타설말뚝(RCD)설계서_0 태안78-연돌-공사설계서(2005082)" xfId="5354"/>
    <cellStyle name=" _CC-08 옥외탱크 기초(단가)_연돌 현장타설말뚝(RCD)설계서_0 태안78-연돌-공사설계서(2005082) 10" xfId="33964"/>
    <cellStyle name=" _CC-08 옥외탱크 기초(단가)_연돌 현장타설말뚝(RCD)설계서_0 태안78-연돌-공사설계서(2005082) 2" xfId="5355"/>
    <cellStyle name=" _CC-08 옥외탱크 기초(단가)_연돌 현장타설말뚝(RCD)설계서_0 태안78-연돌-공사설계서(2005082) 3" xfId="5356"/>
    <cellStyle name=" _CC-08 옥외탱크 기초(단가)_연돌 현장타설말뚝(RCD)설계서_0 태안78-연돌-공사설계서(2005082) 4" xfId="18807"/>
    <cellStyle name=" _CC-08 옥외탱크 기초(단가)_연돌 현장타설말뚝(RCD)설계서_0 태안78-연돌-공사설계서(2005082) 5" xfId="33965"/>
    <cellStyle name=" _CC-08 옥외탱크 기초(단가)_연돌 현장타설말뚝(RCD)설계서_0 태안78-연돌-공사설계서(2005082) 6" xfId="33966"/>
    <cellStyle name=" _CC-08 옥외탱크 기초(단가)_연돌 현장타설말뚝(RCD)설계서_0 태안78-연돌-공사설계서(2005082) 7" xfId="33967"/>
    <cellStyle name=" _CC-08 옥외탱크 기초(단가)_연돌 현장타설말뚝(RCD)설계서_0 태안78-연돌-공사설계서(2005082) 8" xfId="33968"/>
    <cellStyle name=" _CC-08 옥외탱크 기초(단가)_연돌 현장타설말뚝(RCD)설계서_0 태안78-연돌-공사설계서(2005082) 9" xfId="33969"/>
    <cellStyle name=" _CC-08 옥외탱크 기초(단가)_연돌 현장타설말뚝(RCD)설계서_1.0t 공사설계서(1021일)" xfId="5357"/>
    <cellStyle name=" _CC-08 옥외탱크 기초(단가)_연돌 현장타설말뚝(RCD)설계서_1.0t 공사설계서(1021일) 10" xfId="33970"/>
    <cellStyle name=" _CC-08 옥외탱크 기초(단가)_연돌 현장타설말뚝(RCD)설계서_1.0t 공사설계서(1021일) 2" xfId="5358"/>
    <cellStyle name=" _CC-08 옥외탱크 기초(단가)_연돌 현장타설말뚝(RCD)설계서_1.0t 공사설계서(1021일) 3" xfId="5359"/>
    <cellStyle name=" _CC-08 옥외탱크 기초(단가)_연돌 현장타설말뚝(RCD)설계서_1.0t 공사설계서(1021일) 4" xfId="18808"/>
    <cellStyle name=" _CC-08 옥외탱크 기초(단가)_연돌 현장타설말뚝(RCD)설계서_1.0t 공사설계서(1021일) 5" xfId="33971"/>
    <cellStyle name=" _CC-08 옥외탱크 기초(단가)_연돌 현장타설말뚝(RCD)설계서_1.0t 공사설계서(1021일) 6" xfId="33972"/>
    <cellStyle name=" _CC-08 옥외탱크 기초(단가)_연돌 현장타설말뚝(RCD)설계서_1.0t 공사설계서(1021일) 7" xfId="33973"/>
    <cellStyle name=" _CC-08 옥외탱크 기초(단가)_연돌 현장타설말뚝(RCD)설계서_1.0t 공사설계서(1021일) 8" xfId="33974"/>
    <cellStyle name=" _CC-08 옥외탱크 기초(단가)_연돌 현장타설말뚝(RCD)설계서_1.0t 공사설계서(1021일) 9" xfId="33975"/>
    <cellStyle name=" _CC-08 옥외탱크 기초(단가)_연돌 현장타설말뚝(RCD)설계서_태안78연돌공사설계서(2005099)C2" xfId="5360"/>
    <cellStyle name=" _CC-08 옥외탱크 기초(단가)_연돌 현장타설말뚝(RCD)설계서_태안78연돌공사설계서(2005099)C2 10" xfId="33976"/>
    <cellStyle name=" _CC-08 옥외탱크 기초(단가)_연돌 현장타설말뚝(RCD)설계서_태안78연돌공사설계서(2005099)C2 2" xfId="5361"/>
    <cellStyle name=" _CC-08 옥외탱크 기초(단가)_연돌 현장타설말뚝(RCD)설계서_태안78연돌공사설계서(2005099)C2 3" xfId="5362"/>
    <cellStyle name=" _CC-08 옥외탱크 기초(단가)_연돌 현장타설말뚝(RCD)설계서_태안78연돌공사설계서(2005099)C2 4" xfId="18809"/>
    <cellStyle name=" _CC-08 옥외탱크 기초(단가)_연돌 현장타설말뚝(RCD)설계서_태안78연돌공사설계서(2005099)C2 5" xfId="33977"/>
    <cellStyle name=" _CC-08 옥외탱크 기초(단가)_연돌 현장타설말뚝(RCD)설계서_태안78연돌공사설계서(2005099)C2 6" xfId="33978"/>
    <cellStyle name=" _CC-08 옥외탱크 기초(단가)_연돌 현장타설말뚝(RCD)설계서_태안78연돌공사설계서(2005099)C2 7" xfId="33979"/>
    <cellStyle name=" _CC-08 옥외탱크 기초(단가)_연돌 현장타설말뚝(RCD)설계서_태안78연돌공사설계서(2005099)C2 8" xfId="33980"/>
    <cellStyle name=" _CC-08 옥외탱크 기초(단가)_연돌 현장타설말뚝(RCD)설계서_태안78연돌공사설계서(2005099)C2 9" xfId="33981"/>
    <cellStyle name=" _CC-08 옥외탱크 기초(단가)_직접공사비 집계" xfId="5363"/>
    <cellStyle name=" _CC-08 옥외탱크 기초(단가)_직접공사비 집계 10" xfId="33982"/>
    <cellStyle name=" _CC-08 옥외탱크 기초(단가)_직접공사비 집계 2" xfId="5364"/>
    <cellStyle name=" _CC-08 옥외탱크 기초(단가)_직접공사비 집계 3" xfId="5365"/>
    <cellStyle name=" _CC-08 옥외탱크 기초(단가)_직접공사비 집계 4" xfId="18810"/>
    <cellStyle name=" _CC-08 옥외탱크 기초(단가)_직접공사비 집계 5" xfId="33983"/>
    <cellStyle name=" _CC-08 옥외탱크 기초(단가)_직접공사비 집계 6" xfId="33984"/>
    <cellStyle name=" _CC-08 옥외탱크 기초(단가)_직접공사비 집계 7" xfId="33985"/>
    <cellStyle name=" _CC-08 옥외탱크 기초(단가)_직접공사비 집계 8" xfId="33986"/>
    <cellStyle name=" _CC-08 옥외탱크 기초(단가)_직접공사비 집계 9" xfId="33987"/>
    <cellStyle name=" _CC-08 옥외탱크 기초(단가)_직접공사비 집계_1 당진78-연돌-공사설계서(REV.0 12.14-kopec)" xfId="5366"/>
    <cellStyle name=" _CC-08 옥외탱크 기초(단가)_직접공사비 집계_1 당진78-연돌-공사설계서(REV.0 12.14-kopec) 10" xfId="33988"/>
    <cellStyle name=" _CC-08 옥외탱크 기초(단가)_직접공사비 집계_1 당진78-연돌-공사설계서(REV.0 12.14-kopec) 2" xfId="5367"/>
    <cellStyle name=" _CC-08 옥외탱크 기초(단가)_직접공사비 집계_1 당진78-연돌-공사설계서(REV.0 12.14-kopec) 3" xfId="5368"/>
    <cellStyle name=" _CC-08 옥외탱크 기초(단가)_직접공사비 집계_1 당진78-연돌-공사설계서(REV.0 12.14-kopec) 4" xfId="18811"/>
    <cellStyle name=" _CC-08 옥외탱크 기초(단가)_직접공사비 집계_1 당진78-연돌-공사설계서(REV.0 12.14-kopec) 5" xfId="33989"/>
    <cellStyle name=" _CC-08 옥외탱크 기초(단가)_직접공사비 집계_1 당진78-연돌-공사설계서(REV.0 12.14-kopec) 6" xfId="33990"/>
    <cellStyle name=" _CC-08 옥외탱크 기초(단가)_직접공사비 집계_1 당진78-연돌-공사설계서(REV.0 12.14-kopec) 7" xfId="33991"/>
    <cellStyle name=" _CC-08 옥외탱크 기초(단가)_직접공사비 집계_1 당진78-연돌-공사설계서(REV.0 12.14-kopec) 8" xfId="33992"/>
    <cellStyle name=" _CC-08 옥외탱크 기초(단가)_직접공사비 집계_1 당진78-연돌-공사설계서(REV.0 12.14-kopec) 9" xfId="33993"/>
    <cellStyle name=" _CC-08 옥외탱크 기초(단가)_직접공사비 집계_1 당진78-연돌-공사설계서(REV.0 12.14-kopec)_0 태안78-연돌-공사설계서(2005082)" xfId="5369"/>
    <cellStyle name=" _CC-08 옥외탱크 기초(단가)_직접공사비 집계_1 당진78-연돌-공사설계서(REV.0 12.14-kopec)_0 태안78-연돌-공사설계서(2005082) 10" xfId="33994"/>
    <cellStyle name=" _CC-08 옥외탱크 기초(단가)_직접공사비 집계_1 당진78-연돌-공사설계서(REV.0 12.14-kopec)_0 태안78-연돌-공사설계서(2005082) 2" xfId="5370"/>
    <cellStyle name=" _CC-08 옥외탱크 기초(단가)_직접공사비 집계_1 당진78-연돌-공사설계서(REV.0 12.14-kopec)_0 태안78-연돌-공사설계서(2005082) 3" xfId="5371"/>
    <cellStyle name=" _CC-08 옥외탱크 기초(단가)_직접공사비 집계_1 당진78-연돌-공사설계서(REV.0 12.14-kopec)_0 태안78-연돌-공사설계서(2005082) 4" xfId="18812"/>
    <cellStyle name=" _CC-08 옥외탱크 기초(단가)_직접공사비 집계_1 당진78-연돌-공사설계서(REV.0 12.14-kopec)_0 태안78-연돌-공사설계서(2005082) 5" xfId="33995"/>
    <cellStyle name=" _CC-08 옥외탱크 기초(단가)_직접공사비 집계_1 당진78-연돌-공사설계서(REV.0 12.14-kopec)_0 태안78-연돌-공사설계서(2005082) 6" xfId="33996"/>
    <cellStyle name=" _CC-08 옥외탱크 기초(단가)_직접공사비 집계_1 당진78-연돌-공사설계서(REV.0 12.14-kopec)_0 태안78-연돌-공사설계서(2005082) 7" xfId="33997"/>
    <cellStyle name=" _CC-08 옥외탱크 기초(단가)_직접공사비 집계_1 당진78-연돌-공사설계서(REV.0 12.14-kopec)_0 태안78-연돌-공사설계서(2005082) 8" xfId="33998"/>
    <cellStyle name=" _CC-08 옥외탱크 기초(단가)_직접공사비 집계_1 당진78-연돌-공사설계서(REV.0 12.14-kopec)_0 태안78-연돌-공사설계서(2005082) 9" xfId="33999"/>
    <cellStyle name=" _CC-08 옥외탱크 기초(단가)_직접공사비 집계_1 당진78-연돌-공사설계서(REV.0 12.14-kopec)_1.0t 공사설계서(1021일)" xfId="5372"/>
    <cellStyle name=" _CC-08 옥외탱크 기초(단가)_직접공사비 집계_1 당진78-연돌-공사설계서(REV.0 12.14-kopec)_1.0t 공사설계서(1021일) 10" xfId="34000"/>
    <cellStyle name=" _CC-08 옥외탱크 기초(단가)_직접공사비 집계_1 당진78-연돌-공사설계서(REV.0 12.14-kopec)_1.0t 공사설계서(1021일) 2" xfId="5373"/>
    <cellStyle name=" _CC-08 옥외탱크 기초(단가)_직접공사비 집계_1 당진78-연돌-공사설계서(REV.0 12.14-kopec)_1.0t 공사설계서(1021일) 3" xfId="5374"/>
    <cellStyle name=" _CC-08 옥외탱크 기초(단가)_직접공사비 집계_1 당진78-연돌-공사설계서(REV.0 12.14-kopec)_1.0t 공사설계서(1021일) 4" xfId="18813"/>
    <cellStyle name=" _CC-08 옥외탱크 기초(단가)_직접공사비 집계_1 당진78-연돌-공사설계서(REV.0 12.14-kopec)_1.0t 공사설계서(1021일) 5" xfId="34001"/>
    <cellStyle name=" _CC-08 옥외탱크 기초(단가)_직접공사비 집계_1 당진78-연돌-공사설계서(REV.0 12.14-kopec)_1.0t 공사설계서(1021일) 6" xfId="34002"/>
    <cellStyle name=" _CC-08 옥외탱크 기초(단가)_직접공사비 집계_1 당진78-연돌-공사설계서(REV.0 12.14-kopec)_1.0t 공사설계서(1021일) 7" xfId="34003"/>
    <cellStyle name=" _CC-08 옥외탱크 기초(단가)_직접공사비 집계_1 당진78-연돌-공사설계서(REV.0 12.14-kopec)_1.0t 공사설계서(1021일) 8" xfId="34004"/>
    <cellStyle name=" _CC-08 옥외탱크 기초(단가)_직접공사비 집계_1 당진78-연돌-공사설계서(REV.0 12.14-kopec)_1.0t 공사설계서(1021일) 9" xfId="34005"/>
    <cellStyle name=" _CC-08 옥외탱크 기초(단가)_직접공사비 집계_1 당진78-연돌-공사설계서(REV.0 12.14-kopec)_태안78연돌공사설계서(2005099)C2" xfId="5375"/>
    <cellStyle name=" _CC-08 옥외탱크 기초(단가)_직접공사비 집계_1 당진78-연돌-공사설계서(REV.0 12.14-kopec)_태안78연돌공사설계서(2005099)C2 10" xfId="34006"/>
    <cellStyle name=" _CC-08 옥외탱크 기초(단가)_직접공사비 집계_1 당진78-연돌-공사설계서(REV.0 12.14-kopec)_태안78연돌공사설계서(2005099)C2 2" xfId="5376"/>
    <cellStyle name=" _CC-08 옥외탱크 기초(단가)_직접공사비 집계_1 당진78-연돌-공사설계서(REV.0 12.14-kopec)_태안78연돌공사설계서(2005099)C2 3" xfId="5377"/>
    <cellStyle name=" _CC-08 옥외탱크 기초(단가)_직접공사비 집계_1 당진78-연돌-공사설계서(REV.0 12.14-kopec)_태안78연돌공사설계서(2005099)C2 4" xfId="18814"/>
    <cellStyle name=" _CC-08 옥외탱크 기초(단가)_직접공사비 집계_1 당진78-연돌-공사설계서(REV.0 12.14-kopec)_태안78연돌공사설계서(2005099)C2 5" xfId="34007"/>
    <cellStyle name=" _CC-08 옥외탱크 기초(단가)_직접공사비 집계_1 당진78-연돌-공사설계서(REV.0 12.14-kopec)_태안78연돌공사설계서(2005099)C2 6" xfId="34008"/>
    <cellStyle name=" _CC-08 옥외탱크 기초(단가)_직접공사비 집계_1 당진78-연돌-공사설계서(REV.0 12.14-kopec)_태안78연돌공사설계서(2005099)C2 7" xfId="34009"/>
    <cellStyle name=" _CC-08 옥외탱크 기초(단가)_직접공사비 집계_1 당진78-연돌-공사설계서(REV.0 12.14-kopec)_태안78연돌공사설계서(2005099)C2 8" xfId="34010"/>
    <cellStyle name=" _CC-08 옥외탱크 기초(단가)_직접공사비 집계_1 당진78-연돌-공사설계서(REV.0 12.14-kopec)_태안78연돌공사설계서(2005099)C2 9" xfId="34011"/>
    <cellStyle name=" _CC-08 옥외탱크 기초(단가)_직접공사비 집계_1.0t 당진78-연돌-수량산출서(REV.0 12.27-kopec)" xfId="5378"/>
    <cellStyle name=" _CC-08 옥외탱크 기초(단가)_직접공사비 집계_1.0t 당진78-연돌-수량산출서(REV.0 12.27-kopec) 10" xfId="34012"/>
    <cellStyle name=" _CC-08 옥외탱크 기초(단가)_직접공사비 집계_1.0t 당진78-연돌-수량산출서(REV.0 12.27-kopec) 2" xfId="5379"/>
    <cellStyle name=" _CC-08 옥외탱크 기초(단가)_직접공사비 집계_1.0t 당진78-연돌-수량산출서(REV.0 12.27-kopec) 3" xfId="5380"/>
    <cellStyle name=" _CC-08 옥외탱크 기초(단가)_직접공사비 집계_1.0t 당진78-연돌-수량산출서(REV.0 12.27-kopec) 4" xfId="18815"/>
    <cellStyle name=" _CC-08 옥외탱크 기초(단가)_직접공사비 집계_1.0t 당진78-연돌-수량산출서(REV.0 12.27-kopec) 5" xfId="34013"/>
    <cellStyle name=" _CC-08 옥외탱크 기초(단가)_직접공사비 집계_1.0t 당진78-연돌-수량산출서(REV.0 12.27-kopec) 6" xfId="34014"/>
    <cellStyle name=" _CC-08 옥외탱크 기초(단가)_직접공사비 집계_1.0t 당진78-연돌-수량산출서(REV.0 12.27-kopec) 7" xfId="34015"/>
    <cellStyle name=" _CC-08 옥외탱크 기초(단가)_직접공사비 집계_1.0t 당진78-연돌-수량산출서(REV.0 12.27-kopec) 8" xfId="34016"/>
    <cellStyle name=" _CC-08 옥외탱크 기초(단가)_직접공사비 집계_1.0t 당진78-연돌-수량산출서(REV.0 12.27-kopec) 9" xfId="34017"/>
    <cellStyle name=" _CC-08 옥외탱크 기초(단가)_직접공사비 집계_1.0t 당진78-연돌-수량산출서(REV.0 12.27-kopec)_1.0t 공사설계서(1021일)" xfId="5381"/>
    <cellStyle name=" _CC-08 옥외탱크 기초(단가)_직접공사비 집계_1.0t 당진78-연돌-수량산출서(REV.0 12.27-kopec)_1.0t 공사설계서(1021일) 10" xfId="34018"/>
    <cellStyle name=" _CC-08 옥외탱크 기초(단가)_직접공사비 집계_1.0t 당진78-연돌-수량산출서(REV.0 12.27-kopec)_1.0t 공사설계서(1021일) 2" xfId="5382"/>
    <cellStyle name=" _CC-08 옥외탱크 기초(단가)_직접공사비 집계_1.0t 당진78-연돌-수량산출서(REV.0 12.27-kopec)_1.0t 공사설계서(1021일) 3" xfId="5383"/>
    <cellStyle name=" _CC-08 옥외탱크 기초(단가)_직접공사비 집계_1.0t 당진78-연돌-수량산출서(REV.0 12.27-kopec)_1.0t 공사설계서(1021일) 4" xfId="18816"/>
    <cellStyle name=" _CC-08 옥외탱크 기초(단가)_직접공사비 집계_1.0t 당진78-연돌-수량산출서(REV.0 12.27-kopec)_1.0t 공사설계서(1021일) 5" xfId="34019"/>
    <cellStyle name=" _CC-08 옥외탱크 기초(단가)_직접공사비 집계_1.0t 당진78-연돌-수량산출서(REV.0 12.27-kopec)_1.0t 공사설계서(1021일) 6" xfId="34020"/>
    <cellStyle name=" _CC-08 옥외탱크 기초(단가)_직접공사비 집계_1.0t 당진78-연돌-수량산출서(REV.0 12.27-kopec)_1.0t 공사설계서(1021일) 7" xfId="34021"/>
    <cellStyle name=" _CC-08 옥외탱크 기초(단가)_직접공사비 집계_1.0t 당진78-연돌-수량산출서(REV.0 12.27-kopec)_1.0t 공사설계서(1021일) 8" xfId="34022"/>
    <cellStyle name=" _CC-08 옥외탱크 기초(단가)_직접공사비 집계_1.0t 당진78-연돌-수량산출서(REV.0 12.27-kopec)_1.0t 공사설계서(1021일) 9" xfId="34023"/>
    <cellStyle name=" _CC-08 옥외탱크 기초(단가)_직접공사비 집계_2.관리동" xfId="34024"/>
    <cellStyle name=" _CC-08 옥외탱크 기초(단가)_직접공사비 집계_CC-02 본관기초굴착 예상" xfId="5505"/>
    <cellStyle name=" _CC-08 옥외탱크 기초(단가)_직접공사비 집계_CC-02 본관기초굴착 예상 10" xfId="34261"/>
    <cellStyle name=" _CC-08 옥외탱크 기초(단가)_직접공사비 집계_CC-02 본관기초굴착 예상 2" xfId="5506"/>
    <cellStyle name=" _CC-08 옥외탱크 기초(단가)_직접공사비 집계_CC-02 본관기초굴착 예상 3" xfId="5507"/>
    <cellStyle name=" _CC-08 옥외탱크 기초(단가)_직접공사비 집계_CC-02 본관기초굴착 예상 4" xfId="18856"/>
    <cellStyle name=" _CC-08 옥외탱크 기초(단가)_직접공사비 집계_CC-02 본관기초굴착 예상 5" xfId="34262"/>
    <cellStyle name=" _CC-08 옥외탱크 기초(단가)_직접공사비 집계_CC-02 본관기초굴착 예상 6" xfId="34263"/>
    <cellStyle name=" _CC-08 옥외탱크 기초(단가)_직접공사비 집계_CC-02 본관기초굴착 예상 7" xfId="34264"/>
    <cellStyle name=" _CC-08 옥외탱크 기초(단가)_직접공사비 집계_CC-02 본관기초굴착 예상 8" xfId="34265"/>
    <cellStyle name=" _CC-08 옥외탱크 기초(단가)_직접공사비 집계_CC-02 본관기초굴착 예상 9" xfId="34266"/>
    <cellStyle name=" _CC-08 옥외탱크 기초(단가)_직접공사비 집계_CC-02 본관기초굴착 예상_1 당진78-연돌-공사설계서(REV.0 12.14-kopec)" xfId="5508"/>
    <cellStyle name=" _CC-08 옥외탱크 기초(단가)_직접공사비 집계_CC-02 본관기초굴착 예상_1 당진78-연돌-공사설계서(REV.0 12.14-kopec) 10" xfId="34267"/>
    <cellStyle name=" _CC-08 옥외탱크 기초(단가)_직접공사비 집계_CC-02 본관기초굴착 예상_1 당진78-연돌-공사설계서(REV.0 12.14-kopec) 2" xfId="5509"/>
    <cellStyle name=" _CC-08 옥외탱크 기초(단가)_직접공사비 집계_CC-02 본관기초굴착 예상_1 당진78-연돌-공사설계서(REV.0 12.14-kopec) 3" xfId="5510"/>
    <cellStyle name=" _CC-08 옥외탱크 기초(단가)_직접공사비 집계_CC-02 본관기초굴착 예상_1 당진78-연돌-공사설계서(REV.0 12.14-kopec) 4" xfId="18857"/>
    <cellStyle name=" _CC-08 옥외탱크 기초(단가)_직접공사비 집계_CC-02 본관기초굴착 예상_1 당진78-연돌-공사설계서(REV.0 12.14-kopec) 5" xfId="34268"/>
    <cellStyle name=" _CC-08 옥외탱크 기초(단가)_직접공사비 집계_CC-02 본관기초굴착 예상_1 당진78-연돌-공사설계서(REV.0 12.14-kopec) 6" xfId="34269"/>
    <cellStyle name=" _CC-08 옥외탱크 기초(단가)_직접공사비 집계_CC-02 본관기초굴착 예상_1 당진78-연돌-공사설계서(REV.0 12.14-kopec) 7" xfId="34270"/>
    <cellStyle name=" _CC-08 옥외탱크 기초(단가)_직접공사비 집계_CC-02 본관기초굴착 예상_1 당진78-연돌-공사설계서(REV.0 12.14-kopec) 8" xfId="34271"/>
    <cellStyle name=" _CC-08 옥외탱크 기초(단가)_직접공사비 집계_CC-02 본관기초굴착 예상_1 당진78-연돌-공사설계서(REV.0 12.14-kopec) 9" xfId="34272"/>
    <cellStyle name=" _CC-08 옥외탱크 기초(단가)_직접공사비 집계_CC-02 본관기초굴착 예상_1 당진78-연돌-공사설계서(REV.0 12.14-kopec)_0 태안78-연돌-공사설계서(2005082)" xfId="5511"/>
    <cellStyle name=" _CC-08 옥외탱크 기초(단가)_직접공사비 집계_CC-02 본관기초굴착 예상_1 당진78-연돌-공사설계서(REV.0 12.14-kopec)_0 태안78-연돌-공사설계서(2005082) 10" xfId="34273"/>
    <cellStyle name=" _CC-08 옥외탱크 기초(단가)_직접공사비 집계_CC-02 본관기초굴착 예상_1 당진78-연돌-공사설계서(REV.0 12.14-kopec)_0 태안78-연돌-공사설계서(2005082) 2" xfId="5512"/>
    <cellStyle name=" _CC-08 옥외탱크 기초(단가)_직접공사비 집계_CC-02 본관기초굴착 예상_1 당진78-연돌-공사설계서(REV.0 12.14-kopec)_0 태안78-연돌-공사설계서(2005082) 3" xfId="5513"/>
    <cellStyle name=" _CC-08 옥외탱크 기초(단가)_직접공사비 집계_CC-02 본관기초굴착 예상_1 당진78-연돌-공사설계서(REV.0 12.14-kopec)_0 태안78-연돌-공사설계서(2005082) 4" xfId="18858"/>
    <cellStyle name=" _CC-08 옥외탱크 기초(단가)_직접공사비 집계_CC-02 본관기초굴착 예상_1 당진78-연돌-공사설계서(REV.0 12.14-kopec)_0 태안78-연돌-공사설계서(2005082) 5" xfId="34274"/>
    <cellStyle name=" _CC-08 옥외탱크 기초(단가)_직접공사비 집계_CC-02 본관기초굴착 예상_1 당진78-연돌-공사설계서(REV.0 12.14-kopec)_0 태안78-연돌-공사설계서(2005082) 6" xfId="34275"/>
    <cellStyle name=" _CC-08 옥외탱크 기초(단가)_직접공사비 집계_CC-02 본관기초굴착 예상_1 당진78-연돌-공사설계서(REV.0 12.14-kopec)_0 태안78-연돌-공사설계서(2005082) 7" xfId="34276"/>
    <cellStyle name=" _CC-08 옥외탱크 기초(단가)_직접공사비 집계_CC-02 본관기초굴착 예상_1 당진78-연돌-공사설계서(REV.0 12.14-kopec)_0 태안78-연돌-공사설계서(2005082) 8" xfId="34277"/>
    <cellStyle name=" _CC-08 옥외탱크 기초(단가)_직접공사비 집계_CC-02 본관기초굴착 예상_1 당진78-연돌-공사설계서(REV.0 12.14-kopec)_0 태안78-연돌-공사설계서(2005082) 9" xfId="34278"/>
    <cellStyle name=" _CC-08 옥외탱크 기초(단가)_직접공사비 집계_CC-02 본관기초굴착 예상_1 당진78-연돌-공사설계서(REV.0 12.14-kopec)_1.0t 공사설계서(1021일)" xfId="5514"/>
    <cellStyle name=" _CC-08 옥외탱크 기초(단가)_직접공사비 집계_CC-02 본관기초굴착 예상_1 당진78-연돌-공사설계서(REV.0 12.14-kopec)_1.0t 공사설계서(1021일) 10" xfId="34279"/>
    <cellStyle name=" _CC-08 옥외탱크 기초(단가)_직접공사비 집계_CC-02 본관기초굴착 예상_1 당진78-연돌-공사설계서(REV.0 12.14-kopec)_1.0t 공사설계서(1021일) 2" xfId="5515"/>
    <cellStyle name=" _CC-08 옥외탱크 기초(단가)_직접공사비 집계_CC-02 본관기초굴착 예상_1 당진78-연돌-공사설계서(REV.0 12.14-kopec)_1.0t 공사설계서(1021일) 3" xfId="5516"/>
    <cellStyle name=" _CC-08 옥외탱크 기초(단가)_직접공사비 집계_CC-02 본관기초굴착 예상_1 당진78-연돌-공사설계서(REV.0 12.14-kopec)_1.0t 공사설계서(1021일) 4" xfId="18859"/>
    <cellStyle name=" _CC-08 옥외탱크 기초(단가)_직접공사비 집계_CC-02 본관기초굴착 예상_1 당진78-연돌-공사설계서(REV.0 12.14-kopec)_1.0t 공사설계서(1021일) 5" xfId="34280"/>
    <cellStyle name=" _CC-08 옥외탱크 기초(단가)_직접공사비 집계_CC-02 본관기초굴착 예상_1 당진78-연돌-공사설계서(REV.0 12.14-kopec)_1.0t 공사설계서(1021일) 6" xfId="34281"/>
    <cellStyle name=" _CC-08 옥외탱크 기초(단가)_직접공사비 집계_CC-02 본관기초굴착 예상_1 당진78-연돌-공사설계서(REV.0 12.14-kopec)_1.0t 공사설계서(1021일) 7" xfId="34282"/>
    <cellStyle name=" _CC-08 옥외탱크 기초(단가)_직접공사비 집계_CC-02 본관기초굴착 예상_1 당진78-연돌-공사설계서(REV.0 12.14-kopec)_1.0t 공사설계서(1021일) 8" xfId="34283"/>
    <cellStyle name=" _CC-08 옥외탱크 기초(단가)_직접공사비 집계_CC-02 본관기초굴착 예상_1 당진78-연돌-공사설계서(REV.0 12.14-kopec)_1.0t 공사설계서(1021일) 9" xfId="34284"/>
    <cellStyle name=" _CC-08 옥외탱크 기초(단가)_직접공사비 집계_CC-02 본관기초굴착 예상_1 당진78-연돌-공사설계서(REV.0 12.14-kopec)_태안78연돌공사설계서(2005099)C2" xfId="5517"/>
    <cellStyle name=" _CC-08 옥외탱크 기초(단가)_직접공사비 집계_CC-02 본관기초굴착 예상_1 당진78-연돌-공사설계서(REV.0 12.14-kopec)_태안78연돌공사설계서(2005099)C2 10" xfId="34285"/>
    <cellStyle name=" _CC-08 옥외탱크 기초(단가)_직접공사비 집계_CC-02 본관기초굴착 예상_1 당진78-연돌-공사설계서(REV.0 12.14-kopec)_태안78연돌공사설계서(2005099)C2 2" xfId="5518"/>
    <cellStyle name=" _CC-08 옥외탱크 기초(단가)_직접공사비 집계_CC-02 본관기초굴착 예상_1 당진78-연돌-공사설계서(REV.0 12.14-kopec)_태안78연돌공사설계서(2005099)C2 3" xfId="5519"/>
    <cellStyle name=" _CC-08 옥외탱크 기초(단가)_직접공사비 집계_CC-02 본관기초굴착 예상_1 당진78-연돌-공사설계서(REV.0 12.14-kopec)_태안78연돌공사설계서(2005099)C2 4" xfId="18860"/>
    <cellStyle name=" _CC-08 옥외탱크 기초(단가)_직접공사비 집계_CC-02 본관기초굴착 예상_1 당진78-연돌-공사설계서(REV.0 12.14-kopec)_태안78연돌공사설계서(2005099)C2 5" xfId="34286"/>
    <cellStyle name=" _CC-08 옥외탱크 기초(단가)_직접공사비 집계_CC-02 본관기초굴착 예상_1 당진78-연돌-공사설계서(REV.0 12.14-kopec)_태안78연돌공사설계서(2005099)C2 6" xfId="34287"/>
    <cellStyle name=" _CC-08 옥외탱크 기초(단가)_직접공사비 집계_CC-02 본관기초굴착 예상_1 당진78-연돌-공사설계서(REV.0 12.14-kopec)_태안78연돌공사설계서(2005099)C2 7" xfId="34288"/>
    <cellStyle name=" _CC-08 옥외탱크 기초(단가)_직접공사비 집계_CC-02 본관기초굴착 예상_1 당진78-연돌-공사설계서(REV.0 12.14-kopec)_태안78연돌공사설계서(2005099)C2 8" xfId="34289"/>
    <cellStyle name=" _CC-08 옥외탱크 기초(단가)_직접공사비 집계_CC-02 본관기초굴착 예상_1 당진78-연돌-공사설계서(REV.0 12.14-kopec)_태안78연돌공사설계서(2005099)C2 9" xfId="34290"/>
    <cellStyle name=" _CC-08 옥외탱크 기초(단가)_직접공사비 집계_CC-02 본관기초굴착 예상_1.0t 당진78-연돌-수량산출서(REV.0 12.27-kopec)" xfId="5520"/>
    <cellStyle name=" _CC-08 옥외탱크 기초(단가)_직접공사비 집계_CC-02 본관기초굴착 예상_1.0t 당진78-연돌-수량산출서(REV.0 12.27-kopec) 10" xfId="34291"/>
    <cellStyle name=" _CC-08 옥외탱크 기초(단가)_직접공사비 집계_CC-02 본관기초굴착 예상_1.0t 당진78-연돌-수량산출서(REV.0 12.27-kopec) 2" xfId="5521"/>
    <cellStyle name=" _CC-08 옥외탱크 기초(단가)_직접공사비 집계_CC-02 본관기초굴착 예상_1.0t 당진78-연돌-수량산출서(REV.0 12.27-kopec) 3" xfId="5522"/>
    <cellStyle name=" _CC-08 옥외탱크 기초(단가)_직접공사비 집계_CC-02 본관기초굴착 예상_1.0t 당진78-연돌-수량산출서(REV.0 12.27-kopec) 4" xfId="18861"/>
    <cellStyle name=" _CC-08 옥외탱크 기초(단가)_직접공사비 집계_CC-02 본관기초굴착 예상_1.0t 당진78-연돌-수량산출서(REV.0 12.27-kopec) 5" xfId="34292"/>
    <cellStyle name=" _CC-08 옥외탱크 기초(단가)_직접공사비 집계_CC-02 본관기초굴착 예상_1.0t 당진78-연돌-수량산출서(REV.0 12.27-kopec) 6" xfId="34293"/>
    <cellStyle name=" _CC-08 옥외탱크 기초(단가)_직접공사비 집계_CC-02 본관기초굴착 예상_1.0t 당진78-연돌-수량산출서(REV.0 12.27-kopec) 7" xfId="34294"/>
    <cellStyle name=" _CC-08 옥외탱크 기초(단가)_직접공사비 집계_CC-02 본관기초굴착 예상_1.0t 당진78-연돌-수량산출서(REV.0 12.27-kopec) 8" xfId="34295"/>
    <cellStyle name=" _CC-08 옥외탱크 기초(단가)_직접공사비 집계_CC-02 본관기초굴착 예상_1.0t 당진78-연돌-수량산출서(REV.0 12.27-kopec) 9" xfId="34296"/>
    <cellStyle name=" _CC-08 옥외탱크 기초(단가)_직접공사비 집계_CC-02 본관기초굴착 예상_1.0t 당진78-연돌-수량산출서(REV.0 12.27-kopec)_1.0t 공사설계서(1021일)" xfId="5523"/>
    <cellStyle name=" _CC-08 옥외탱크 기초(단가)_직접공사비 집계_CC-02 본관기초굴착 예상_1.0t 당진78-연돌-수량산출서(REV.0 12.27-kopec)_1.0t 공사설계서(1021일) 10" xfId="34297"/>
    <cellStyle name=" _CC-08 옥외탱크 기초(단가)_직접공사비 집계_CC-02 본관기초굴착 예상_1.0t 당진78-연돌-수량산출서(REV.0 12.27-kopec)_1.0t 공사설계서(1021일) 2" xfId="5524"/>
    <cellStyle name=" _CC-08 옥외탱크 기초(단가)_직접공사비 집계_CC-02 본관기초굴착 예상_1.0t 당진78-연돌-수량산출서(REV.0 12.27-kopec)_1.0t 공사설계서(1021일) 3" xfId="5525"/>
    <cellStyle name=" _CC-08 옥외탱크 기초(단가)_직접공사비 집계_CC-02 본관기초굴착 예상_1.0t 당진78-연돌-수량산출서(REV.0 12.27-kopec)_1.0t 공사설계서(1021일) 4" xfId="18862"/>
    <cellStyle name=" _CC-08 옥외탱크 기초(단가)_직접공사비 집계_CC-02 본관기초굴착 예상_1.0t 당진78-연돌-수량산출서(REV.0 12.27-kopec)_1.0t 공사설계서(1021일) 5" xfId="34298"/>
    <cellStyle name=" _CC-08 옥외탱크 기초(단가)_직접공사비 집계_CC-02 본관기초굴착 예상_1.0t 당진78-연돌-수량산출서(REV.0 12.27-kopec)_1.0t 공사설계서(1021일) 6" xfId="34299"/>
    <cellStyle name=" _CC-08 옥외탱크 기초(단가)_직접공사비 집계_CC-02 본관기초굴착 예상_1.0t 당진78-연돌-수량산출서(REV.0 12.27-kopec)_1.0t 공사설계서(1021일) 7" xfId="34300"/>
    <cellStyle name=" _CC-08 옥외탱크 기초(단가)_직접공사비 집계_CC-02 본관기초굴착 예상_1.0t 당진78-연돌-수량산출서(REV.0 12.27-kopec)_1.0t 공사설계서(1021일) 8" xfId="34301"/>
    <cellStyle name=" _CC-08 옥외탱크 기초(단가)_직접공사비 집계_CC-02 본관기초굴착 예상_1.0t 당진78-연돌-수량산출서(REV.0 12.27-kopec)_1.0t 공사설계서(1021일) 9" xfId="34302"/>
    <cellStyle name=" _CC-08 옥외탱크 기초(단가)_직접공사비 집계_CC-02 본관기초굴착 예상_2.관리동" xfId="34303"/>
    <cellStyle name=" _CC-08 옥외탱크 기초(단가)_직접공사비 집계_CC-02 본관기초굴착 예상_당진78-연돌-개략공사비" xfId="5526"/>
    <cellStyle name=" _CC-08 옥외탱크 기초(단가)_직접공사비 집계_CC-02 본관기초굴착 예상_당진78-연돌-개략공사비 10" xfId="34304"/>
    <cellStyle name=" _CC-08 옥외탱크 기초(단가)_직접공사비 집계_CC-02 본관기초굴착 예상_당진78-연돌-개략공사비 2" xfId="5527"/>
    <cellStyle name=" _CC-08 옥외탱크 기초(단가)_직접공사비 집계_CC-02 본관기초굴착 예상_당진78-연돌-개략공사비 3" xfId="5528"/>
    <cellStyle name=" _CC-08 옥외탱크 기초(단가)_직접공사비 집계_CC-02 본관기초굴착 예상_당진78-연돌-개략공사비 4" xfId="18863"/>
    <cellStyle name=" _CC-08 옥외탱크 기초(단가)_직접공사비 집계_CC-02 본관기초굴착 예상_당진78-연돌-개략공사비 5" xfId="34305"/>
    <cellStyle name=" _CC-08 옥외탱크 기초(단가)_직접공사비 집계_CC-02 본관기초굴착 예상_당진78-연돌-개략공사비 6" xfId="34306"/>
    <cellStyle name=" _CC-08 옥외탱크 기초(단가)_직접공사비 집계_CC-02 본관기초굴착 예상_당진78-연돌-개략공사비 7" xfId="34307"/>
    <cellStyle name=" _CC-08 옥외탱크 기초(단가)_직접공사비 집계_CC-02 본관기초굴착 예상_당진78-연돌-개략공사비 8" xfId="34308"/>
    <cellStyle name=" _CC-08 옥외탱크 기초(단가)_직접공사비 집계_CC-02 본관기초굴착 예상_당진78-연돌-개략공사비 9" xfId="34309"/>
    <cellStyle name=" _CC-08 옥외탱크 기초(단가)_직접공사비 집계_CC-02 본관기초굴착 예상_당진78-연돌-개략공사비_0 태안78-연돌-공사설계서(2005082)" xfId="5529"/>
    <cellStyle name=" _CC-08 옥외탱크 기초(단가)_직접공사비 집계_CC-02 본관기초굴착 예상_당진78-연돌-개략공사비_0 태안78-연돌-공사설계서(2005082) 10" xfId="34310"/>
    <cellStyle name=" _CC-08 옥외탱크 기초(단가)_직접공사비 집계_CC-02 본관기초굴착 예상_당진78-연돌-개략공사비_0 태안78-연돌-공사설계서(2005082) 2" xfId="5530"/>
    <cellStyle name=" _CC-08 옥외탱크 기초(단가)_직접공사비 집계_CC-02 본관기초굴착 예상_당진78-연돌-개략공사비_0 태안78-연돌-공사설계서(2005082) 3" xfId="5531"/>
    <cellStyle name=" _CC-08 옥외탱크 기초(단가)_직접공사비 집계_CC-02 본관기초굴착 예상_당진78-연돌-개략공사비_0 태안78-연돌-공사설계서(2005082) 4" xfId="18864"/>
    <cellStyle name=" _CC-08 옥외탱크 기초(단가)_직접공사비 집계_CC-02 본관기초굴착 예상_당진78-연돌-개략공사비_0 태안78-연돌-공사설계서(2005082) 5" xfId="34311"/>
    <cellStyle name=" _CC-08 옥외탱크 기초(단가)_직접공사비 집계_CC-02 본관기초굴착 예상_당진78-연돌-개략공사비_0 태안78-연돌-공사설계서(2005082) 6" xfId="34312"/>
    <cellStyle name=" _CC-08 옥외탱크 기초(단가)_직접공사비 집계_CC-02 본관기초굴착 예상_당진78-연돌-개략공사비_0 태안78-연돌-공사설계서(2005082) 7" xfId="34313"/>
    <cellStyle name=" _CC-08 옥외탱크 기초(단가)_직접공사비 집계_CC-02 본관기초굴착 예상_당진78-연돌-개략공사비_0 태안78-연돌-공사설계서(2005082) 8" xfId="34314"/>
    <cellStyle name=" _CC-08 옥외탱크 기초(단가)_직접공사비 집계_CC-02 본관기초굴착 예상_당진78-연돌-개략공사비_0 태안78-연돌-공사설계서(2005082) 9" xfId="34315"/>
    <cellStyle name=" _CC-08 옥외탱크 기초(단가)_직접공사비 집계_CC-02 본관기초굴착 예상_당진78-연돌-개략공사비_1.0t 공사설계서(1021일)" xfId="5532"/>
    <cellStyle name=" _CC-08 옥외탱크 기초(단가)_직접공사비 집계_CC-02 본관기초굴착 예상_당진78-연돌-개략공사비_1.0t 공사설계서(1021일) 10" xfId="34316"/>
    <cellStyle name=" _CC-08 옥외탱크 기초(단가)_직접공사비 집계_CC-02 본관기초굴착 예상_당진78-연돌-개략공사비_1.0t 공사설계서(1021일) 2" xfId="5533"/>
    <cellStyle name=" _CC-08 옥외탱크 기초(단가)_직접공사비 집계_CC-02 본관기초굴착 예상_당진78-연돌-개략공사비_1.0t 공사설계서(1021일) 3" xfId="5534"/>
    <cellStyle name=" _CC-08 옥외탱크 기초(단가)_직접공사비 집계_CC-02 본관기초굴착 예상_당진78-연돌-개략공사비_1.0t 공사설계서(1021일) 4" xfId="18865"/>
    <cellStyle name=" _CC-08 옥외탱크 기초(단가)_직접공사비 집계_CC-02 본관기초굴착 예상_당진78-연돌-개략공사비_1.0t 공사설계서(1021일) 5" xfId="34317"/>
    <cellStyle name=" _CC-08 옥외탱크 기초(단가)_직접공사비 집계_CC-02 본관기초굴착 예상_당진78-연돌-개략공사비_1.0t 공사설계서(1021일) 6" xfId="34318"/>
    <cellStyle name=" _CC-08 옥외탱크 기초(단가)_직접공사비 집계_CC-02 본관기초굴착 예상_당진78-연돌-개략공사비_1.0t 공사설계서(1021일) 7" xfId="34319"/>
    <cellStyle name=" _CC-08 옥외탱크 기초(단가)_직접공사비 집계_CC-02 본관기초굴착 예상_당진78-연돌-개략공사비_1.0t 공사설계서(1021일) 8" xfId="34320"/>
    <cellStyle name=" _CC-08 옥외탱크 기초(단가)_직접공사비 집계_CC-02 본관기초굴착 예상_당진78-연돌-개략공사비_1.0t 공사설계서(1021일) 9" xfId="34321"/>
    <cellStyle name=" _CC-08 옥외탱크 기초(단가)_직접공사비 집계_CC-02 본관기초굴착 예상_당진78-연돌-개략공사비_태안78연돌공사설계서(2005099)C2" xfId="5535"/>
    <cellStyle name=" _CC-08 옥외탱크 기초(단가)_직접공사비 집계_CC-02 본관기초굴착 예상_당진78-연돌-개략공사비_태안78연돌공사설계서(2005099)C2 10" xfId="34322"/>
    <cellStyle name=" _CC-08 옥외탱크 기초(단가)_직접공사비 집계_CC-02 본관기초굴착 예상_당진78-연돌-개략공사비_태안78연돌공사설계서(2005099)C2 2" xfId="5536"/>
    <cellStyle name=" _CC-08 옥외탱크 기초(단가)_직접공사비 집계_CC-02 본관기초굴착 예상_당진78-연돌-개략공사비_태안78연돌공사설계서(2005099)C2 3" xfId="5537"/>
    <cellStyle name=" _CC-08 옥외탱크 기초(단가)_직접공사비 집계_CC-02 본관기초굴착 예상_당진78-연돌-개략공사비_태안78연돌공사설계서(2005099)C2 4" xfId="18866"/>
    <cellStyle name=" _CC-08 옥외탱크 기초(단가)_직접공사비 집계_CC-02 본관기초굴착 예상_당진78-연돌-개략공사비_태안78연돌공사설계서(2005099)C2 5" xfId="34323"/>
    <cellStyle name=" _CC-08 옥외탱크 기초(단가)_직접공사비 집계_CC-02 본관기초굴착 예상_당진78-연돌-개략공사비_태안78연돌공사설계서(2005099)C2 6" xfId="34324"/>
    <cellStyle name=" _CC-08 옥외탱크 기초(단가)_직접공사비 집계_CC-02 본관기초굴착 예상_당진78-연돌-개략공사비_태안78연돌공사설계서(2005099)C2 7" xfId="34325"/>
    <cellStyle name=" _CC-08 옥외탱크 기초(단가)_직접공사비 집계_CC-02 본관기초굴착 예상_당진78-연돌-개략공사비_태안78연돌공사설계서(2005099)C2 8" xfId="34326"/>
    <cellStyle name=" _CC-08 옥외탱크 기초(단가)_직접공사비 집계_CC-02 본관기초굴착 예상_당진78-연돌-개략공사비_태안78연돌공사설계서(2005099)C2 9" xfId="34327"/>
    <cellStyle name=" _CC-08 옥외탱크 기초(단가)_직접공사비 집계_CC-02 본관기초굴착 예상_연돌 현장타설말뚝(RCD)설계서" xfId="5538"/>
    <cellStyle name=" _CC-08 옥외탱크 기초(단가)_직접공사비 집계_CC-02 본관기초굴착 예상_연돌 현장타설말뚝(RCD)설계서 10" xfId="34328"/>
    <cellStyle name=" _CC-08 옥외탱크 기초(단가)_직접공사비 집계_CC-02 본관기초굴착 예상_연돌 현장타설말뚝(RCD)설계서 2" xfId="5539"/>
    <cellStyle name=" _CC-08 옥외탱크 기초(단가)_직접공사비 집계_CC-02 본관기초굴착 예상_연돌 현장타설말뚝(RCD)설계서 3" xfId="5540"/>
    <cellStyle name=" _CC-08 옥외탱크 기초(단가)_직접공사비 집계_CC-02 본관기초굴착 예상_연돌 현장타설말뚝(RCD)설계서 4" xfId="18867"/>
    <cellStyle name=" _CC-08 옥외탱크 기초(단가)_직접공사비 집계_CC-02 본관기초굴착 예상_연돌 현장타설말뚝(RCD)설계서 5" xfId="34329"/>
    <cellStyle name=" _CC-08 옥외탱크 기초(단가)_직접공사비 집계_CC-02 본관기초굴착 예상_연돌 현장타설말뚝(RCD)설계서 6" xfId="34330"/>
    <cellStyle name=" _CC-08 옥외탱크 기초(단가)_직접공사비 집계_CC-02 본관기초굴착 예상_연돌 현장타설말뚝(RCD)설계서 7" xfId="34331"/>
    <cellStyle name=" _CC-08 옥외탱크 기초(단가)_직접공사비 집계_CC-02 본관기초굴착 예상_연돌 현장타설말뚝(RCD)설계서 8" xfId="34332"/>
    <cellStyle name=" _CC-08 옥외탱크 기초(단가)_직접공사비 집계_CC-02 본관기초굴착 예상_연돌 현장타설말뚝(RCD)설계서 9" xfId="34333"/>
    <cellStyle name=" _CC-08 옥외탱크 기초(단가)_직접공사비 집계_CC-02 본관기초굴착 예상_연돌 현장타설말뚝(RCD)설계서_0 태안78-연돌-공사설계서(2005082)" xfId="5541"/>
    <cellStyle name=" _CC-08 옥외탱크 기초(단가)_직접공사비 집계_CC-02 본관기초굴착 예상_연돌 현장타설말뚝(RCD)설계서_0 태안78-연돌-공사설계서(2005082) 10" xfId="34334"/>
    <cellStyle name=" _CC-08 옥외탱크 기초(단가)_직접공사비 집계_CC-02 본관기초굴착 예상_연돌 현장타설말뚝(RCD)설계서_0 태안78-연돌-공사설계서(2005082) 2" xfId="5542"/>
    <cellStyle name=" _CC-08 옥외탱크 기초(단가)_직접공사비 집계_CC-02 본관기초굴착 예상_연돌 현장타설말뚝(RCD)설계서_0 태안78-연돌-공사설계서(2005082) 3" xfId="5543"/>
    <cellStyle name=" _CC-08 옥외탱크 기초(단가)_직접공사비 집계_CC-02 본관기초굴착 예상_연돌 현장타설말뚝(RCD)설계서_0 태안78-연돌-공사설계서(2005082) 4" xfId="18868"/>
    <cellStyle name=" _CC-08 옥외탱크 기초(단가)_직접공사비 집계_CC-02 본관기초굴착 예상_연돌 현장타설말뚝(RCD)설계서_0 태안78-연돌-공사설계서(2005082) 5" xfId="34335"/>
    <cellStyle name=" _CC-08 옥외탱크 기초(단가)_직접공사비 집계_CC-02 본관기초굴착 예상_연돌 현장타설말뚝(RCD)설계서_0 태안78-연돌-공사설계서(2005082) 6" xfId="34336"/>
    <cellStyle name=" _CC-08 옥외탱크 기초(단가)_직접공사비 집계_CC-02 본관기초굴착 예상_연돌 현장타설말뚝(RCD)설계서_0 태안78-연돌-공사설계서(2005082) 7" xfId="34337"/>
    <cellStyle name=" _CC-08 옥외탱크 기초(단가)_직접공사비 집계_CC-02 본관기초굴착 예상_연돌 현장타설말뚝(RCD)설계서_0 태안78-연돌-공사설계서(2005082) 8" xfId="34338"/>
    <cellStyle name=" _CC-08 옥외탱크 기초(단가)_직접공사비 집계_CC-02 본관기초굴착 예상_연돌 현장타설말뚝(RCD)설계서_0 태안78-연돌-공사설계서(2005082) 9" xfId="34339"/>
    <cellStyle name=" _CC-08 옥외탱크 기초(단가)_직접공사비 집계_CC-02 본관기초굴착 예상_연돌 현장타설말뚝(RCD)설계서_1.0t 공사설계서(1021일)" xfId="5544"/>
    <cellStyle name=" _CC-08 옥외탱크 기초(단가)_직접공사비 집계_CC-02 본관기초굴착 예상_연돌 현장타설말뚝(RCD)설계서_1.0t 공사설계서(1021일) 10" xfId="34340"/>
    <cellStyle name=" _CC-08 옥외탱크 기초(단가)_직접공사비 집계_CC-02 본관기초굴착 예상_연돌 현장타설말뚝(RCD)설계서_1.0t 공사설계서(1021일) 2" xfId="5545"/>
    <cellStyle name=" _CC-08 옥외탱크 기초(단가)_직접공사비 집계_CC-02 본관기초굴착 예상_연돌 현장타설말뚝(RCD)설계서_1.0t 공사설계서(1021일) 3" xfId="5546"/>
    <cellStyle name=" _CC-08 옥외탱크 기초(단가)_직접공사비 집계_CC-02 본관기초굴착 예상_연돌 현장타설말뚝(RCD)설계서_1.0t 공사설계서(1021일) 4" xfId="18869"/>
    <cellStyle name=" _CC-08 옥외탱크 기초(단가)_직접공사비 집계_CC-02 본관기초굴착 예상_연돌 현장타설말뚝(RCD)설계서_1.0t 공사설계서(1021일) 5" xfId="34341"/>
    <cellStyle name=" _CC-08 옥외탱크 기초(단가)_직접공사비 집계_CC-02 본관기초굴착 예상_연돌 현장타설말뚝(RCD)설계서_1.0t 공사설계서(1021일) 6" xfId="34342"/>
    <cellStyle name=" _CC-08 옥외탱크 기초(단가)_직접공사비 집계_CC-02 본관기초굴착 예상_연돌 현장타설말뚝(RCD)설계서_1.0t 공사설계서(1021일) 7" xfId="34343"/>
    <cellStyle name=" _CC-08 옥외탱크 기초(단가)_직접공사비 집계_CC-02 본관기초굴착 예상_연돌 현장타설말뚝(RCD)설계서_1.0t 공사설계서(1021일) 8" xfId="34344"/>
    <cellStyle name=" _CC-08 옥외탱크 기초(단가)_직접공사비 집계_CC-02 본관기초굴착 예상_연돌 현장타설말뚝(RCD)설계서_1.0t 공사설계서(1021일) 9" xfId="34345"/>
    <cellStyle name=" _CC-08 옥외탱크 기초(단가)_직접공사비 집계_CC-02 본관기초굴착 예상_연돌 현장타설말뚝(RCD)설계서_태안78연돌공사설계서(2005099)C2" xfId="5547"/>
    <cellStyle name=" _CC-08 옥외탱크 기초(단가)_직접공사비 집계_CC-02 본관기초굴착 예상_연돌 현장타설말뚝(RCD)설계서_태안78연돌공사설계서(2005099)C2 10" xfId="34346"/>
    <cellStyle name=" _CC-08 옥외탱크 기초(단가)_직접공사비 집계_CC-02 본관기초굴착 예상_연돌 현장타설말뚝(RCD)설계서_태안78연돌공사설계서(2005099)C2 2" xfId="5548"/>
    <cellStyle name=" _CC-08 옥외탱크 기초(단가)_직접공사비 집계_CC-02 본관기초굴착 예상_연돌 현장타설말뚝(RCD)설계서_태안78연돌공사설계서(2005099)C2 3" xfId="5549"/>
    <cellStyle name=" _CC-08 옥외탱크 기초(단가)_직접공사비 집계_CC-02 본관기초굴착 예상_연돌 현장타설말뚝(RCD)설계서_태안78연돌공사설계서(2005099)C2 4" xfId="18870"/>
    <cellStyle name=" _CC-08 옥외탱크 기초(단가)_직접공사비 집계_CC-02 본관기초굴착 예상_연돌 현장타설말뚝(RCD)설계서_태안78연돌공사설계서(2005099)C2 5" xfId="34347"/>
    <cellStyle name=" _CC-08 옥외탱크 기초(단가)_직접공사비 집계_CC-02 본관기초굴착 예상_연돌 현장타설말뚝(RCD)설계서_태안78연돌공사설계서(2005099)C2 6" xfId="34348"/>
    <cellStyle name=" _CC-08 옥외탱크 기초(단가)_직접공사비 집계_CC-02 본관기초굴착 예상_연돌 현장타설말뚝(RCD)설계서_태안78연돌공사설계서(2005099)C2 7" xfId="34349"/>
    <cellStyle name=" _CC-08 옥외탱크 기초(단가)_직접공사비 집계_CC-02 본관기초굴착 예상_연돌 현장타설말뚝(RCD)설계서_태안78연돌공사설계서(2005099)C2 8" xfId="34350"/>
    <cellStyle name=" _CC-08 옥외탱크 기초(단가)_직접공사비 집계_CC-02 본관기초굴착 예상_연돌 현장타설말뚝(RCD)설계서_태안78연돌공사설계서(2005099)C2 9" xfId="34351"/>
    <cellStyle name=" _CC-08 옥외탱크 기초(단가)_직접공사비 집계_개산분 실행" xfId="5384"/>
    <cellStyle name=" _CC-08 옥외탱크 기초(단가)_직접공사비 집계_당진78-연돌-개략공사비" xfId="5385"/>
    <cellStyle name=" _CC-08 옥외탱크 기초(단가)_직접공사비 집계_당진78-연돌-개략공사비 10" xfId="34025"/>
    <cellStyle name=" _CC-08 옥외탱크 기초(단가)_직접공사비 집계_당진78-연돌-개략공사비 2" xfId="5386"/>
    <cellStyle name=" _CC-08 옥외탱크 기초(단가)_직접공사비 집계_당진78-연돌-개략공사비 3" xfId="5387"/>
    <cellStyle name=" _CC-08 옥외탱크 기초(단가)_직접공사비 집계_당진78-연돌-개략공사비 4" xfId="18817"/>
    <cellStyle name=" _CC-08 옥외탱크 기초(단가)_직접공사비 집계_당진78-연돌-개략공사비 5" xfId="34026"/>
    <cellStyle name=" _CC-08 옥외탱크 기초(단가)_직접공사비 집계_당진78-연돌-개략공사비 6" xfId="34027"/>
    <cellStyle name=" _CC-08 옥외탱크 기초(단가)_직접공사비 집계_당진78-연돌-개략공사비 7" xfId="34028"/>
    <cellStyle name=" _CC-08 옥외탱크 기초(단가)_직접공사비 집계_당진78-연돌-개략공사비 8" xfId="34029"/>
    <cellStyle name=" _CC-08 옥외탱크 기초(단가)_직접공사비 집계_당진78-연돌-개략공사비 9" xfId="34030"/>
    <cellStyle name=" _CC-08 옥외탱크 기초(단가)_직접공사비 집계_당진78-연돌-개략공사비_0 태안78-연돌-공사설계서(2005082)" xfId="5388"/>
    <cellStyle name=" _CC-08 옥외탱크 기초(단가)_직접공사비 집계_당진78-연돌-개략공사비_0 태안78-연돌-공사설계서(2005082) 10" xfId="34031"/>
    <cellStyle name=" _CC-08 옥외탱크 기초(단가)_직접공사비 집계_당진78-연돌-개략공사비_0 태안78-연돌-공사설계서(2005082) 2" xfId="5389"/>
    <cellStyle name=" _CC-08 옥외탱크 기초(단가)_직접공사비 집계_당진78-연돌-개략공사비_0 태안78-연돌-공사설계서(2005082) 3" xfId="5390"/>
    <cellStyle name=" _CC-08 옥외탱크 기초(단가)_직접공사비 집계_당진78-연돌-개략공사비_0 태안78-연돌-공사설계서(2005082) 4" xfId="18818"/>
    <cellStyle name=" _CC-08 옥외탱크 기초(단가)_직접공사비 집계_당진78-연돌-개략공사비_0 태안78-연돌-공사설계서(2005082) 5" xfId="34032"/>
    <cellStyle name=" _CC-08 옥외탱크 기초(단가)_직접공사비 집계_당진78-연돌-개략공사비_0 태안78-연돌-공사설계서(2005082) 6" xfId="34033"/>
    <cellStyle name=" _CC-08 옥외탱크 기초(단가)_직접공사비 집계_당진78-연돌-개략공사비_0 태안78-연돌-공사설계서(2005082) 7" xfId="34034"/>
    <cellStyle name=" _CC-08 옥외탱크 기초(단가)_직접공사비 집계_당진78-연돌-개략공사비_0 태안78-연돌-공사설계서(2005082) 8" xfId="34035"/>
    <cellStyle name=" _CC-08 옥외탱크 기초(단가)_직접공사비 집계_당진78-연돌-개략공사비_0 태안78-연돌-공사설계서(2005082) 9" xfId="34036"/>
    <cellStyle name=" _CC-08 옥외탱크 기초(단가)_직접공사비 집계_당진78-연돌-개략공사비_1.0t 공사설계서(1021일)" xfId="5391"/>
    <cellStyle name=" _CC-08 옥외탱크 기초(단가)_직접공사비 집계_당진78-연돌-개략공사비_1.0t 공사설계서(1021일) 10" xfId="34037"/>
    <cellStyle name=" _CC-08 옥외탱크 기초(단가)_직접공사비 집계_당진78-연돌-개략공사비_1.0t 공사설계서(1021일) 2" xfId="5392"/>
    <cellStyle name=" _CC-08 옥외탱크 기초(단가)_직접공사비 집계_당진78-연돌-개략공사비_1.0t 공사설계서(1021일) 3" xfId="5393"/>
    <cellStyle name=" _CC-08 옥외탱크 기초(단가)_직접공사비 집계_당진78-연돌-개략공사비_1.0t 공사설계서(1021일) 4" xfId="18819"/>
    <cellStyle name=" _CC-08 옥외탱크 기초(단가)_직접공사비 집계_당진78-연돌-개략공사비_1.0t 공사설계서(1021일) 5" xfId="34038"/>
    <cellStyle name=" _CC-08 옥외탱크 기초(단가)_직접공사비 집계_당진78-연돌-개략공사비_1.0t 공사설계서(1021일) 6" xfId="34039"/>
    <cellStyle name=" _CC-08 옥외탱크 기초(단가)_직접공사비 집계_당진78-연돌-개략공사비_1.0t 공사설계서(1021일) 7" xfId="34040"/>
    <cellStyle name=" _CC-08 옥외탱크 기초(단가)_직접공사비 집계_당진78-연돌-개략공사비_1.0t 공사설계서(1021일) 8" xfId="34041"/>
    <cellStyle name=" _CC-08 옥외탱크 기초(단가)_직접공사비 집계_당진78-연돌-개략공사비_1.0t 공사설계서(1021일) 9" xfId="34042"/>
    <cellStyle name=" _CC-08 옥외탱크 기초(단가)_직접공사비 집계_당진78-연돌-개략공사비_태안78연돌공사설계서(2005099)C2" xfId="5394"/>
    <cellStyle name=" _CC-08 옥외탱크 기초(단가)_직접공사비 집계_당진78-연돌-개략공사비_태안78연돌공사설계서(2005099)C2 10" xfId="34043"/>
    <cellStyle name=" _CC-08 옥외탱크 기초(단가)_직접공사비 집계_당진78-연돌-개략공사비_태안78연돌공사설계서(2005099)C2 2" xfId="5395"/>
    <cellStyle name=" _CC-08 옥외탱크 기초(단가)_직접공사비 집계_당진78-연돌-개략공사비_태안78연돌공사설계서(2005099)C2 3" xfId="5396"/>
    <cellStyle name=" _CC-08 옥외탱크 기초(단가)_직접공사비 집계_당진78-연돌-개략공사비_태안78연돌공사설계서(2005099)C2 4" xfId="18820"/>
    <cellStyle name=" _CC-08 옥외탱크 기초(단가)_직접공사비 집계_당진78-연돌-개략공사비_태안78연돌공사설계서(2005099)C2 5" xfId="34044"/>
    <cellStyle name=" _CC-08 옥외탱크 기초(단가)_직접공사비 집계_당진78-연돌-개략공사비_태안78연돌공사설계서(2005099)C2 6" xfId="34045"/>
    <cellStyle name=" _CC-08 옥외탱크 기초(단가)_직접공사비 집계_당진78-연돌-개략공사비_태안78연돌공사설계서(2005099)C2 7" xfId="34046"/>
    <cellStyle name=" _CC-08 옥외탱크 기초(단가)_직접공사비 집계_당진78-연돌-개략공사비_태안78연돌공사설계서(2005099)C2 8" xfId="34047"/>
    <cellStyle name=" _CC-08 옥외탱크 기초(단가)_직접공사비 집계_당진78-연돌-개략공사비_태안78연돌공사설계서(2005099)C2 9" xfId="34048"/>
    <cellStyle name=" _CC-08 옥외탱크 기초(단가)_직접공사비 집계_본관기초 가실행" xfId="5397"/>
    <cellStyle name=" _CC-08 옥외탱크 기초(단가)_직접공사비 집계_본관기초 가실행 10" xfId="34049"/>
    <cellStyle name=" _CC-08 옥외탱크 기초(단가)_직접공사비 집계_본관기초 가실행 2" xfId="5398"/>
    <cellStyle name=" _CC-08 옥외탱크 기초(단가)_직접공사비 집계_본관기초 가실행 3" xfId="5399"/>
    <cellStyle name=" _CC-08 옥외탱크 기초(단가)_직접공사비 집계_본관기초 가실행 4" xfId="18821"/>
    <cellStyle name=" _CC-08 옥외탱크 기초(단가)_직접공사비 집계_본관기초 가실행 5" xfId="34050"/>
    <cellStyle name=" _CC-08 옥외탱크 기초(단가)_직접공사비 집계_본관기초 가실행 6" xfId="34051"/>
    <cellStyle name=" _CC-08 옥외탱크 기초(단가)_직접공사비 집계_본관기초 가실행 7" xfId="34052"/>
    <cellStyle name=" _CC-08 옥외탱크 기초(단가)_직접공사비 집계_본관기초 가실행 8" xfId="34053"/>
    <cellStyle name=" _CC-08 옥외탱크 기초(단가)_직접공사비 집계_본관기초 가실행 9" xfId="34054"/>
    <cellStyle name=" _CC-08 옥외탱크 기초(단가)_직접공사비 집계_본관기초 가실행_1 당진78-연돌-공사설계서(REV.0 12.14-kopec)" xfId="5400"/>
    <cellStyle name=" _CC-08 옥외탱크 기초(단가)_직접공사비 집계_본관기초 가실행_1 당진78-연돌-공사설계서(REV.0 12.14-kopec) 10" xfId="34055"/>
    <cellStyle name=" _CC-08 옥외탱크 기초(단가)_직접공사비 집계_본관기초 가실행_1 당진78-연돌-공사설계서(REV.0 12.14-kopec) 2" xfId="5401"/>
    <cellStyle name=" _CC-08 옥외탱크 기초(단가)_직접공사비 집계_본관기초 가실행_1 당진78-연돌-공사설계서(REV.0 12.14-kopec) 3" xfId="5402"/>
    <cellStyle name=" _CC-08 옥외탱크 기초(단가)_직접공사비 집계_본관기초 가실행_1 당진78-연돌-공사설계서(REV.0 12.14-kopec) 4" xfId="18822"/>
    <cellStyle name=" _CC-08 옥외탱크 기초(단가)_직접공사비 집계_본관기초 가실행_1 당진78-연돌-공사설계서(REV.0 12.14-kopec) 5" xfId="34056"/>
    <cellStyle name=" _CC-08 옥외탱크 기초(단가)_직접공사비 집계_본관기초 가실행_1 당진78-연돌-공사설계서(REV.0 12.14-kopec) 6" xfId="34057"/>
    <cellStyle name=" _CC-08 옥외탱크 기초(단가)_직접공사비 집계_본관기초 가실행_1 당진78-연돌-공사설계서(REV.0 12.14-kopec) 7" xfId="34058"/>
    <cellStyle name=" _CC-08 옥외탱크 기초(단가)_직접공사비 집계_본관기초 가실행_1 당진78-연돌-공사설계서(REV.0 12.14-kopec) 8" xfId="34059"/>
    <cellStyle name=" _CC-08 옥외탱크 기초(단가)_직접공사비 집계_본관기초 가실행_1 당진78-연돌-공사설계서(REV.0 12.14-kopec) 9" xfId="34060"/>
    <cellStyle name=" _CC-08 옥외탱크 기초(단가)_직접공사비 집계_본관기초 가실행_1 당진78-연돌-공사설계서(REV.0 12.14-kopec)_0 태안78-연돌-공사설계서(2005082)" xfId="5403"/>
    <cellStyle name=" _CC-08 옥외탱크 기초(단가)_직접공사비 집계_본관기초 가실행_1 당진78-연돌-공사설계서(REV.0 12.14-kopec)_0 태안78-연돌-공사설계서(2005082) 10" xfId="34061"/>
    <cellStyle name=" _CC-08 옥외탱크 기초(단가)_직접공사비 집계_본관기초 가실행_1 당진78-연돌-공사설계서(REV.0 12.14-kopec)_0 태안78-연돌-공사설계서(2005082) 2" xfId="5404"/>
    <cellStyle name=" _CC-08 옥외탱크 기초(단가)_직접공사비 집계_본관기초 가실행_1 당진78-연돌-공사설계서(REV.0 12.14-kopec)_0 태안78-연돌-공사설계서(2005082) 3" xfId="5405"/>
    <cellStyle name=" _CC-08 옥외탱크 기초(단가)_직접공사비 집계_본관기초 가실행_1 당진78-연돌-공사설계서(REV.0 12.14-kopec)_0 태안78-연돌-공사설계서(2005082) 4" xfId="18823"/>
    <cellStyle name=" _CC-08 옥외탱크 기초(단가)_직접공사비 집계_본관기초 가실행_1 당진78-연돌-공사설계서(REV.0 12.14-kopec)_0 태안78-연돌-공사설계서(2005082) 5" xfId="34062"/>
    <cellStyle name=" _CC-08 옥외탱크 기초(단가)_직접공사비 집계_본관기초 가실행_1 당진78-연돌-공사설계서(REV.0 12.14-kopec)_0 태안78-연돌-공사설계서(2005082) 6" xfId="34063"/>
    <cellStyle name=" _CC-08 옥외탱크 기초(단가)_직접공사비 집계_본관기초 가실행_1 당진78-연돌-공사설계서(REV.0 12.14-kopec)_0 태안78-연돌-공사설계서(2005082) 7" xfId="34064"/>
    <cellStyle name=" _CC-08 옥외탱크 기초(단가)_직접공사비 집계_본관기초 가실행_1 당진78-연돌-공사설계서(REV.0 12.14-kopec)_0 태안78-연돌-공사설계서(2005082) 8" xfId="34065"/>
    <cellStyle name=" _CC-08 옥외탱크 기초(단가)_직접공사비 집계_본관기초 가실행_1 당진78-연돌-공사설계서(REV.0 12.14-kopec)_0 태안78-연돌-공사설계서(2005082) 9" xfId="34066"/>
    <cellStyle name=" _CC-08 옥외탱크 기초(단가)_직접공사비 집계_본관기초 가실행_1 당진78-연돌-공사설계서(REV.0 12.14-kopec)_1.0t 공사설계서(1021일)" xfId="5406"/>
    <cellStyle name=" _CC-08 옥외탱크 기초(단가)_직접공사비 집계_본관기초 가실행_1 당진78-연돌-공사설계서(REV.0 12.14-kopec)_1.0t 공사설계서(1021일) 10" xfId="34067"/>
    <cellStyle name=" _CC-08 옥외탱크 기초(단가)_직접공사비 집계_본관기초 가실행_1 당진78-연돌-공사설계서(REV.0 12.14-kopec)_1.0t 공사설계서(1021일) 2" xfId="5407"/>
    <cellStyle name=" _CC-08 옥외탱크 기초(단가)_직접공사비 집계_본관기초 가실행_1 당진78-연돌-공사설계서(REV.0 12.14-kopec)_1.0t 공사설계서(1021일) 3" xfId="5408"/>
    <cellStyle name=" _CC-08 옥외탱크 기초(단가)_직접공사비 집계_본관기초 가실행_1 당진78-연돌-공사설계서(REV.0 12.14-kopec)_1.0t 공사설계서(1021일) 4" xfId="18824"/>
    <cellStyle name=" _CC-08 옥외탱크 기초(단가)_직접공사비 집계_본관기초 가실행_1 당진78-연돌-공사설계서(REV.0 12.14-kopec)_1.0t 공사설계서(1021일) 5" xfId="34068"/>
    <cellStyle name=" _CC-08 옥외탱크 기초(단가)_직접공사비 집계_본관기초 가실행_1 당진78-연돌-공사설계서(REV.0 12.14-kopec)_1.0t 공사설계서(1021일) 6" xfId="34069"/>
    <cellStyle name=" _CC-08 옥외탱크 기초(단가)_직접공사비 집계_본관기초 가실행_1 당진78-연돌-공사설계서(REV.0 12.14-kopec)_1.0t 공사설계서(1021일) 7" xfId="34070"/>
    <cellStyle name=" _CC-08 옥외탱크 기초(단가)_직접공사비 집계_본관기초 가실행_1 당진78-연돌-공사설계서(REV.0 12.14-kopec)_1.0t 공사설계서(1021일) 8" xfId="34071"/>
    <cellStyle name=" _CC-08 옥외탱크 기초(단가)_직접공사비 집계_본관기초 가실행_1 당진78-연돌-공사설계서(REV.0 12.14-kopec)_1.0t 공사설계서(1021일) 9" xfId="34072"/>
    <cellStyle name=" _CC-08 옥외탱크 기초(단가)_직접공사비 집계_본관기초 가실행_1 당진78-연돌-공사설계서(REV.0 12.14-kopec)_태안78연돌공사설계서(2005099)C2" xfId="5409"/>
    <cellStyle name=" _CC-08 옥외탱크 기초(단가)_직접공사비 집계_본관기초 가실행_1 당진78-연돌-공사설계서(REV.0 12.14-kopec)_태안78연돌공사설계서(2005099)C2 10" xfId="34073"/>
    <cellStyle name=" _CC-08 옥외탱크 기초(단가)_직접공사비 집계_본관기초 가실행_1 당진78-연돌-공사설계서(REV.0 12.14-kopec)_태안78연돌공사설계서(2005099)C2 2" xfId="5410"/>
    <cellStyle name=" _CC-08 옥외탱크 기초(단가)_직접공사비 집계_본관기초 가실행_1 당진78-연돌-공사설계서(REV.0 12.14-kopec)_태안78연돌공사설계서(2005099)C2 3" xfId="5411"/>
    <cellStyle name=" _CC-08 옥외탱크 기초(단가)_직접공사비 집계_본관기초 가실행_1 당진78-연돌-공사설계서(REV.0 12.14-kopec)_태안78연돌공사설계서(2005099)C2 4" xfId="18825"/>
    <cellStyle name=" _CC-08 옥외탱크 기초(단가)_직접공사비 집계_본관기초 가실행_1 당진78-연돌-공사설계서(REV.0 12.14-kopec)_태안78연돌공사설계서(2005099)C2 5" xfId="34074"/>
    <cellStyle name=" _CC-08 옥외탱크 기초(단가)_직접공사비 집계_본관기초 가실행_1 당진78-연돌-공사설계서(REV.0 12.14-kopec)_태안78연돌공사설계서(2005099)C2 6" xfId="34075"/>
    <cellStyle name=" _CC-08 옥외탱크 기초(단가)_직접공사비 집계_본관기초 가실행_1 당진78-연돌-공사설계서(REV.0 12.14-kopec)_태안78연돌공사설계서(2005099)C2 7" xfId="34076"/>
    <cellStyle name=" _CC-08 옥외탱크 기초(단가)_직접공사비 집계_본관기초 가실행_1 당진78-연돌-공사설계서(REV.0 12.14-kopec)_태안78연돌공사설계서(2005099)C2 8" xfId="34077"/>
    <cellStyle name=" _CC-08 옥외탱크 기초(단가)_직접공사비 집계_본관기초 가실행_1 당진78-연돌-공사설계서(REV.0 12.14-kopec)_태안78연돌공사설계서(2005099)C2 9" xfId="34078"/>
    <cellStyle name=" _CC-08 옥외탱크 기초(단가)_직접공사비 집계_본관기초 가실행_1.0t 당진78-연돌-수량산출서(REV.0 12.27-kopec)" xfId="5412"/>
    <cellStyle name=" _CC-08 옥외탱크 기초(단가)_직접공사비 집계_본관기초 가실행_1.0t 당진78-연돌-수량산출서(REV.0 12.27-kopec) 10" xfId="34079"/>
    <cellStyle name=" _CC-08 옥외탱크 기초(단가)_직접공사비 집계_본관기초 가실행_1.0t 당진78-연돌-수량산출서(REV.0 12.27-kopec) 2" xfId="5413"/>
    <cellStyle name=" _CC-08 옥외탱크 기초(단가)_직접공사비 집계_본관기초 가실행_1.0t 당진78-연돌-수량산출서(REV.0 12.27-kopec) 3" xfId="5414"/>
    <cellStyle name=" _CC-08 옥외탱크 기초(단가)_직접공사비 집계_본관기초 가실행_1.0t 당진78-연돌-수량산출서(REV.0 12.27-kopec) 4" xfId="18826"/>
    <cellStyle name=" _CC-08 옥외탱크 기초(단가)_직접공사비 집계_본관기초 가실행_1.0t 당진78-연돌-수량산출서(REV.0 12.27-kopec) 5" xfId="34080"/>
    <cellStyle name=" _CC-08 옥외탱크 기초(단가)_직접공사비 집계_본관기초 가실행_1.0t 당진78-연돌-수량산출서(REV.0 12.27-kopec) 6" xfId="34081"/>
    <cellStyle name=" _CC-08 옥외탱크 기초(단가)_직접공사비 집계_본관기초 가실행_1.0t 당진78-연돌-수량산출서(REV.0 12.27-kopec) 7" xfId="34082"/>
    <cellStyle name=" _CC-08 옥외탱크 기초(단가)_직접공사비 집계_본관기초 가실행_1.0t 당진78-연돌-수량산출서(REV.0 12.27-kopec) 8" xfId="34083"/>
    <cellStyle name=" _CC-08 옥외탱크 기초(단가)_직접공사비 집계_본관기초 가실행_1.0t 당진78-연돌-수량산출서(REV.0 12.27-kopec) 9" xfId="34084"/>
    <cellStyle name=" _CC-08 옥외탱크 기초(단가)_직접공사비 집계_본관기초 가실행_1.0t 당진78-연돌-수량산출서(REV.0 12.27-kopec)_1.0t 공사설계서(1021일)" xfId="5415"/>
    <cellStyle name=" _CC-08 옥외탱크 기초(단가)_직접공사비 집계_본관기초 가실행_1.0t 당진78-연돌-수량산출서(REV.0 12.27-kopec)_1.0t 공사설계서(1021일) 10" xfId="34085"/>
    <cellStyle name=" _CC-08 옥외탱크 기초(단가)_직접공사비 집계_본관기초 가실행_1.0t 당진78-연돌-수량산출서(REV.0 12.27-kopec)_1.0t 공사설계서(1021일) 2" xfId="5416"/>
    <cellStyle name=" _CC-08 옥외탱크 기초(단가)_직접공사비 집계_본관기초 가실행_1.0t 당진78-연돌-수량산출서(REV.0 12.27-kopec)_1.0t 공사설계서(1021일) 3" xfId="5417"/>
    <cellStyle name=" _CC-08 옥외탱크 기초(단가)_직접공사비 집계_본관기초 가실행_1.0t 당진78-연돌-수량산출서(REV.0 12.27-kopec)_1.0t 공사설계서(1021일) 4" xfId="18827"/>
    <cellStyle name=" _CC-08 옥외탱크 기초(단가)_직접공사비 집계_본관기초 가실행_1.0t 당진78-연돌-수량산출서(REV.0 12.27-kopec)_1.0t 공사설계서(1021일) 5" xfId="34086"/>
    <cellStyle name=" _CC-08 옥외탱크 기초(단가)_직접공사비 집계_본관기초 가실행_1.0t 당진78-연돌-수량산출서(REV.0 12.27-kopec)_1.0t 공사설계서(1021일) 6" xfId="34087"/>
    <cellStyle name=" _CC-08 옥외탱크 기초(단가)_직접공사비 집계_본관기초 가실행_1.0t 당진78-연돌-수량산출서(REV.0 12.27-kopec)_1.0t 공사설계서(1021일) 7" xfId="34088"/>
    <cellStyle name=" _CC-08 옥외탱크 기초(단가)_직접공사비 집계_본관기초 가실행_1.0t 당진78-연돌-수량산출서(REV.0 12.27-kopec)_1.0t 공사설계서(1021일) 8" xfId="34089"/>
    <cellStyle name=" _CC-08 옥외탱크 기초(단가)_직접공사비 집계_본관기초 가실행_1.0t 당진78-연돌-수량산출서(REV.0 12.27-kopec)_1.0t 공사설계서(1021일) 9" xfId="34090"/>
    <cellStyle name=" _CC-08 옥외탱크 기초(단가)_직접공사비 집계_본관기초 가실행_2.관리동" xfId="34091"/>
    <cellStyle name=" _CC-08 옥외탱크 기초(단가)_직접공사비 집계_본관기초 가실행_당진78-연돌-개략공사비" xfId="5418"/>
    <cellStyle name=" _CC-08 옥외탱크 기초(단가)_직접공사비 집계_본관기초 가실행_당진78-연돌-개략공사비 10" xfId="34092"/>
    <cellStyle name=" _CC-08 옥외탱크 기초(단가)_직접공사비 집계_본관기초 가실행_당진78-연돌-개략공사비 2" xfId="5419"/>
    <cellStyle name=" _CC-08 옥외탱크 기초(단가)_직접공사비 집계_본관기초 가실행_당진78-연돌-개략공사비 3" xfId="5420"/>
    <cellStyle name=" _CC-08 옥외탱크 기초(단가)_직접공사비 집계_본관기초 가실행_당진78-연돌-개략공사비 4" xfId="18828"/>
    <cellStyle name=" _CC-08 옥외탱크 기초(단가)_직접공사비 집계_본관기초 가실행_당진78-연돌-개략공사비 5" xfId="34093"/>
    <cellStyle name=" _CC-08 옥외탱크 기초(단가)_직접공사비 집계_본관기초 가실행_당진78-연돌-개략공사비 6" xfId="34094"/>
    <cellStyle name=" _CC-08 옥외탱크 기초(단가)_직접공사비 집계_본관기초 가실행_당진78-연돌-개략공사비 7" xfId="34095"/>
    <cellStyle name=" _CC-08 옥외탱크 기초(단가)_직접공사비 집계_본관기초 가실행_당진78-연돌-개략공사비 8" xfId="34096"/>
    <cellStyle name=" _CC-08 옥외탱크 기초(단가)_직접공사비 집계_본관기초 가실행_당진78-연돌-개략공사비 9" xfId="34097"/>
    <cellStyle name=" _CC-08 옥외탱크 기초(단가)_직접공사비 집계_본관기초 가실행_당진78-연돌-개략공사비_0 태안78-연돌-공사설계서(2005082)" xfId="5421"/>
    <cellStyle name=" _CC-08 옥외탱크 기초(단가)_직접공사비 집계_본관기초 가실행_당진78-연돌-개략공사비_0 태안78-연돌-공사설계서(2005082) 10" xfId="34098"/>
    <cellStyle name=" _CC-08 옥외탱크 기초(단가)_직접공사비 집계_본관기초 가실행_당진78-연돌-개략공사비_0 태안78-연돌-공사설계서(2005082) 2" xfId="5422"/>
    <cellStyle name=" _CC-08 옥외탱크 기초(단가)_직접공사비 집계_본관기초 가실행_당진78-연돌-개략공사비_0 태안78-연돌-공사설계서(2005082) 3" xfId="5423"/>
    <cellStyle name=" _CC-08 옥외탱크 기초(단가)_직접공사비 집계_본관기초 가실행_당진78-연돌-개략공사비_0 태안78-연돌-공사설계서(2005082) 4" xfId="18829"/>
    <cellStyle name=" _CC-08 옥외탱크 기초(단가)_직접공사비 집계_본관기초 가실행_당진78-연돌-개략공사비_0 태안78-연돌-공사설계서(2005082) 5" xfId="34099"/>
    <cellStyle name=" _CC-08 옥외탱크 기초(단가)_직접공사비 집계_본관기초 가실행_당진78-연돌-개략공사비_0 태안78-연돌-공사설계서(2005082) 6" xfId="34100"/>
    <cellStyle name=" _CC-08 옥외탱크 기초(단가)_직접공사비 집계_본관기초 가실행_당진78-연돌-개략공사비_0 태안78-연돌-공사설계서(2005082) 7" xfId="34101"/>
    <cellStyle name=" _CC-08 옥외탱크 기초(단가)_직접공사비 집계_본관기초 가실행_당진78-연돌-개략공사비_0 태안78-연돌-공사설계서(2005082) 8" xfId="34102"/>
    <cellStyle name=" _CC-08 옥외탱크 기초(단가)_직접공사비 집계_본관기초 가실행_당진78-연돌-개략공사비_0 태안78-연돌-공사설계서(2005082) 9" xfId="34103"/>
    <cellStyle name=" _CC-08 옥외탱크 기초(단가)_직접공사비 집계_본관기초 가실행_당진78-연돌-개략공사비_1.0t 공사설계서(1021일)" xfId="5424"/>
    <cellStyle name=" _CC-08 옥외탱크 기초(단가)_직접공사비 집계_본관기초 가실행_당진78-연돌-개략공사비_1.0t 공사설계서(1021일) 10" xfId="34104"/>
    <cellStyle name=" _CC-08 옥외탱크 기초(단가)_직접공사비 집계_본관기초 가실행_당진78-연돌-개략공사비_1.0t 공사설계서(1021일) 2" xfId="5425"/>
    <cellStyle name=" _CC-08 옥외탱크 기초(단가)_직접공사비 집계_본관기초 가실행_당진78-연돌-개략공사비_1.0t 공사설계서(1021일) 3" xfId="5426"/>
    <cellStyle name=" _CC-08 옥외탱크 기초(단가)_직접공사비 집계_본관기초 가실행_당진78-연돌-개략공사비_1.0t 공사설계서(1021일) 4" xfId="18830"/>
    <cellStyle name=" _CC-08 옥외탱크 기초(단가)_직접공사비 집계_본관기초 가실행_당진78-연돌-개략공사비_1.0t 공사설계서(1021일) 5" xfId="34105"/>
    <cellStyle name=" _CC-08 옥외탱크 기초(단가)_직접공사비 집계_본관기초 가실행_당진78-연돌-개략공사비_1.0t 공사설계서(1021일) 6" xfId="34106"/>
    <cellStyle name=" _CC-08 옥외탱크 기초(단가)_직접공사비 집계_본관기초 가실행_당진78-연돌-개략공사비_1.0t 공사설계서(1021일) 7" xfId="34107"/>
    <cellStyle name=" _CC-08 옥외탱크 기초(단가)_직접공사비 집계_본관기초 가실행_당진78-연돌-개략공사비_1.0t 공사설계서(1021일) 8" xfId="34108"/>
    <cellStyle name=" _CC-08 옥외탱크 기초(단가)_직접공사비 집계_본관기초 가실행_당진78-연돌-개략공사비_1.0t 공사설계서(1021일) 9" xfId="34109"/>
    <cellStyle name=" _CC-08 옥외탱크 기초(단가)_직접공사비 집계_본관기초 가실행_당진78-연돌-개략공사비_태안78연돌공사설계서(2005099)C2" xfId="5427"/>
    <cellStyle name=" _CC-08 옥외탱크 기초(단가)_직접공사비 집계_본관기초 가실행_당진78-연돌-개략공사비_태안78연돌공사설계서(2005099)C2 10" xfId="34110"/>
    <cellStyle name=" _CC-08 옥외탱크 기초(단가)_직접공사비 집계_본관기초 가실행_당진78-연돌-개략공사비_태안78연돌공사설계서(2005099)C2 2" xfId="5428"/>
    <cellStyle name=" _CC-08 옥외탱크 기초(단가)_직접공사비 집계_본관기초 가실행_당진78-연돌-개략공사비_태안78연돌공사설계서(2005099)C2 3" xfId="5429"/>
    <cellStyle name=" _CC-08 옥외탱크 기초(단가)_직접공사비 집계_본관기초 가실행_당진78-연돌-개략공사비_태안78연돌공사설계서(2005099)C2 4" xfId="18831"/>
    <cellStyle name=" _CC-08 옥외탱크 기초(단가)_직접공사비 집계_본관기초 가실행_당진78-연돌-개략공사비_태안78연돌공사설계서(2005099)C2 5" xfId="34111"/>
    <cellStyle name=" _CC-08 옥외탱크 기초(단가)_직접공사비 집계_본관기초 가실행_당진78-연돌-개략공사비_태안78연돌공사설계서(2005099)C2 6" xfId="34112"/>
    <cellStyle name=" _CC-08 옥외탱크 기초(단가)_직접공사비 집계_본관기초 가실행_당진78-연돌-개략공사비_태안78연돌공사설계서(2005099)C2 7" xfId="34113"/>
    <cellStyle name=" _CC-08 옥외탱크 기초(단가)_직접공사비 집계_본관기초 가실행_당진78-연돌-개략공사비_태안78연돌공사설계서(2005099)C2 8" xfId="34114"/>
    <cellStyle name=" _CC-08 옥외탱크 기초(단가)_직접공사비 집계_본관기초 가실행_당진78-연돌-개략공사비_태안78연돌공사설계서(2005099)C2 9" xfId="34115"/>
    <cellStyle name=" _CC-08 옥외탱크 기초(단가)_직접공사비 집계_본관기초 가실행_연돌 현장타설말뚝(RCD)설계서" xfId="5430"/>
    <cellStyle name=" _CC-08 옥외탱크 기초(단가)_직접공사비 집계_본관기초 가실행_연돌 현장타설말뚝(RCD)설계서 10" xfId="34116"/>
    <cellStyle name=" _CC-08 옥외탱크 기초(단가)_직접공사비 집계_본관기초 가실행_연돌 현장타설말뚝(RCD)설계서 2" xfId="5431"/>
    <cellStyle name=" _CC-08 옥외탱크 기초(단가)_직접공사비 집계_본관기초 가실행_연돌 현장타설말뚝(RCD)설계서 3" xfId="5432"/>
    <cellStyle name=" _CC-08 옥외탱크 기초(단가)_직접공사비 집계_본관기초 가실행_연돌 현장타설말뚝(RCD)설계서 4" xfId="18832"/>
    <cellStyle name=" _CC-08 옥외탱크 기초(단가)_직접공사비 집계_본관기초 가실행_연돌 현장타설말뚝(RCD)설계서 5" xfId="34117"/>
    <cellStyle name=" _CC-08 옥외탱크 기초(단가)_직접공사비 집계_본관기초 가실행_연돌 현장타설말뚝(RCD)설계서 6" xfId="34118"/>
    <cellStyle name=" _CC-08 옥외탱크 기초(단가)_직접공사비 집계_본관기초 가실행_연돌 현장타설말뚝(RCD)설계서 7" xfId="34119"/>
    <cellStyle name=" _CC-08 옥외탱크 기초(단가)_직접공사비 집계_본관기초 가실행_연돌 현장타설말뚝(RCD)설계서 8" xfId="34120"/>
    <cellStyle name=" _CC-08 옥외탱크 기초(단가)_직접공사비 집계_본관기초 가실행_연돌 현장타설말뚝(RCD)설계서 9" xfId="34121"/>
    <cellStyle name=" _CC-08 옥외탱크 기초(단가)_직접공사비 집계_본관기초 가실행_연돌 현장타설말뚝(RCD)설계서_0 태안78-연돌-공사설계서(2005082)" xfId="5433"/>
    <cellStyle name=" _CC-08 옥외탱크 기초(단가)_직접공사비 집계_본관기초 가실행_연돌 현장타설말뚝(RCD)설계서_0 태안78-연돌-공사설계서(2005082) 10" xfId="34122"/>
    <cellStyle name=" _CC-08 옥외탱크 기초(단가)_직접공사비 집계_본관기초 가실행_연돌 현장타설말뚝(RCD)설계서_0 태안78-연돌-공사설계서(2005082) 2" xfId="5434"/>
    <cellStyle name=" _CC-08 옥외탱크 기초(단가)_직접공사비 집계_본관기초 가실행_연돌 현장타설말뚝(RCD)설계서_0 태안78-연돌-공사설계서(2005082) 3" xfId="5435"/>
    <cellStyle name=" _CC-08 옥외탱크 기초(단가)_직접공사비 집계_본관기초 가실행_연돌 현장타설말뚝(RCD)설계서_0 태안78-연돌-공사설계서(2005082) 4" xfId="18833"/>
    <cellStyle name=" _CC-08 옥외탱크 기초(단가)_직접공사비 집계_본관기초 가실행_연돌 현장타설말뚝(RCD)설계서_0 태안78-연돌-공사설계서(2005082) 5" xfId="34123"/>
    <cellStyle name=" _CC-08 옥외탱크 기초(단가)_직접공사비 집계_본관기초 가실행_연돌 현장타설말뚝(RCD)설계서_0 태안78-연돌-공사설계서(2005082) 6" xfId="34124"/>
    <cellStyle name=" _CC-08 옥외탱크 기초(단가)_직접공사비 집계_본관기초 가실행_연돌 현장타설말뚝(RCD)설계서_0 태안78-연돌-공사설계서(2005082) 7" xfId="34125"/>
    <cellStyle name=" _CC-08 옥외탱크 기초(단가)_직접공사비 집계_본관기초 가실행_연돌 현장타설말뚝(RCD)설계서_0 태안78-연돌-공사설계서(2005082) 8" xfId="34126"/>
    <cellStyle name=" _CC-08 옥외탱크 기초(단가)_직접공사비 집계_본관기초 가실행_연돌 현장타설말뚝(RCD)설계서_0 태안78-연돌-공사설계서(2005082) 9" xfId="34127"/>
    <cellStyle name=" _CC-08 옥외탱크 기초(단가)_직접공사비 집계_본관기초 가실행_연돌 현장타설말뚝(RCD)설계서_1.0t 공사설계서(1021일)" xfId="5436"/>
    <cellStyle name=" _CC-08 옥외탱크 기초(단가)_직접공사비 집계_본관기초 가실행_연돌 현장타설말뚝(RCD)설계서_1.0t 공사설계서(1021일) 10" xfId="34128"/>
    <cellStyle name=" _CC-08 옥외탱크 기초(단가)_직접공사비 집계_본관기초 가실행_연돌 현장타설말뚝(RCD)설계서_1.0t 공사설계서(1021일) 2" xfId="5437"/>
    <cellStyle name=" _CC-08 옥외탱크 기초(단가)_직접공사비 집계_본관기초 가실행_연돌 현장타설말뚝(RCD)설계서_1.0t 공사설계서(1021일) 3" xfId="5438"/>
    <cellStyle name=" _CC-08 옥외탱크 기초(단가)_직접공사비 집계_본관기초 가실행_연돌 현장타설말뚝(RCD)설계서_1.0t 공사설계서(1021일) 4" xfId="18834"/>
    <cellStyle name=" _CC-08 옥외탱크 기초(단가)_직접공사비 집계_본관기초 가실행_연돌 현장타설말뚝(RCD)설계서_1.0t 공사설계서(1021일) 5" xfId="34129"/>
    <cellStyle name=" _CC-08 옥외탱크 기초(단가)_직접공사비 집계_본관기초 가실행_연돌 현장타설말뚝(RCD)설계서_1.0t 공사설계서(1021일) 6" xfId="34130"/>
    <cellStyle name=" _CC-08 옥외탱크 기초(단가)_직접공사비 집계_본관기초 가실행_연돌 현장타설말뚝(RCD)설계서_1.0t 공사설계서(1021일) 7" xfId="34131"/>
    <cellStyle name=" _CC-08 옥외탱크 기초(단가)_직접공사비 집계_본관기초 가실행_연돌 현장타설말뚝(RCD)설계서_1.0t 공사설계서(1021일) 8" xfId="34132"/>
    <cellStyle name=" _CC-08 옥외탱크 기초(단가)_직접공사비 집계_본관기초 가실행_연돌 현장타설말뚝(RCD)설계서_1.0t 공사설계서(1021일) 9" xfId="34133"/>
    <cellStyle name=" _CC-08 옥외탱크 기초(단가)_직접공사비 집계_본관기초 가실행_연돌 현장타설말뚝(RCD)설계서_태안78연돌공사설계서(2005099)C2" xfId="5439"/>
    <cellStyle name=" _CC-08 옥외탱크 기초(단가)_직접공사비 집계_본관기초 가실행_연돌 현장타설말뚝(RCD)설계서_태안78연돌공사설계서(2005099)C2 10" xfId="34134"/>
    <cellStyle name=" _CC-08 옥외탱크 기초(단가)_직접공사비 집계_본관기초 가실행_연돌 현장타설말뚝(RCD)설계서_태안78연돌공사설계서(2005099)C2 2" xfId="5440"/>
    <cellStyle name=" _CC-08 옥외탱크 기초(단가)_직접공사비 집계_본관기초 가실행_연돌 현장타설말뚝(RCD)설계서_태안78연돌공사설계서(2005099)C2 3" xfId="5441"/>
    <cellStyle name=" _CC-08 옥외탱크 기초(단가)_직접공사비 집계_본관기초 가실행_연돌 현장타설말뚝(RCD)설계서_태안78연돌공사설계서(2005099)C2 4" xfId="18835"/>
    <cellStyle name=" _CC-08 옥외탱크 기초(단가)_직접공사비 집계_본관기초 가실행_연돌 현장타설말뚝(RCD)설계서_태안78연돌공사설계서(2005099)C2 5" xfId="34135"/>
    <cellStyle name=" _CC-08 옥외탱크 기초(단가)_직접공사비 집계_본관기초 가실행_연돌 현장타설말뚝(RCD)설계서_태안78연돌공사설계서(2005099)C2 6" xfId="34136"/>
    <cellStyle name=" _CC-08 옥외탱크 기초(단가)_직접공사비 집계_본관기초 가실행_연돌 현장타설말뚝(RCD)설계서_태안78연돌공사설계서(2005099)C2 7" xfId="34137"/>
    <cellStyle name=" _CC-08 옥외탱크 기초(단가)_직접공사비 집계_본관기초 가실행_연돌 현장타설말뚝(RCD)설계서_태안78연돌공사설계서(2005099)C2 8" xfId="34138"/>
    <cellStyle name=" _CC-08 옥외탱크 기초(단가)_직접공사비 집계_본관기초 가실행_연돌 현장타설말뚝(RCD)설계서_태안78연돌공사설계서(2005099)C2 9" xfId="34139"/>
    <cellStyle name=" _CC-08 옥외탱크 기초(단가)_직접공사비 집계_본관기초굴착 예상도급" xfId="5442"/>
    <cellStyle name=" _CC-08 옥외탱크 기초(단가)_직접공사비 집계_본관기초굴착 예상도급 10" xfId="34140"/>
    <cellStyle name=" _CC-08 옥외탱크 기초(단가)_직접공사비 집계_본관기초굴착 예상도급 2" xfId="5443"/>
    <cellStyle name=" _CC-08 옥외탱크 기초(단가)_직접공사비 집계_본관기초굴착 예상도급 3" xfId="5444"/>
    <cellStyle name=" _CC-08 옥외탱크 기초(단가)_직접공사비 집계_본관기초굴착 예상도급 4" xfId="18836"/>
    <cellStyle name=" _CC-08 옥외탱크 기초(단가)_직접공사비 집계_본관기초굴착 예상도급 5" xfId="34141"/>
    <cellStyle name=" _CC-08 옥외탱크 기초(단가)_직접공사비 집계_본관기초굴착 예상도급 6" xfId="34142"/>
    <cellStyle name=" _CC-08 옥외탱크 기초(단가)_직접공사비 집계_본관기초굴착 예상도급 7" xfId="34143"/>
    <cellStyle name=" _CC-08 옥외탱크 기초(단가)_직접공사비 집계_본관기초굴착 예상도급 8" xfId="34144"/>
    <cellStyle name=" _CC-08 옥외탱크 기초(단가)_직접공사비 집계_본관기초굴착 예상도급 9" xfId="34145"/>
    <cellStyle name=" _CC-08 옥외탱크 기초(단가)_직접공사비 집계_본관기초굴착 예상도급_1 당진78-연돌-공사설계서(REV.0 12.14-kopec)" xfId="5445"/>
    <cellStyle name=" _CC-08 옥외탱크 기초(단가)_직접공사비 집계_본관기초굴착 예상도급_1 당진78-연돌-공사설계서(REV.0 12.14-kopec) 10" xfId="34146"/>
    <cellStyle name=" _CC-08 옥외탱크 기초(단가)_직접공사비 집계_본관기초굴착 예상도급_1 당진78-연돌-공사설계서(REV.0 12.14-kopec) 2" xfId="5446"/>
    <cellStyle name=" _CC-08 옥외탱크 기초(단가)_직접공사비 집계_본관기초굴착 예상도급_1 당진78-연돌-공사설계서(REV.0 12.14-kopec) 3" xfId="5447"/>
    <cellStyle name=" _CC-08 옥외탱크 기초(단가)_직접공사비 집계_본관기초굴착 예상도급_1 당진78-연돌-공사설계서(REV.0 12.14-kopec) 4" xfId="18837"/>
    <cellStyle name=" _CC-08 옥외탱크 기초(단가)_직접공사비 집계_본관기초굴착 예상도급_1 당진78-연돌-공사설계서(REV.0 12.14-kopec) 5" xfId="34147"/>
    <cellStyle name=" _CC-08 옥외탱크 기초(단가)_직접공사비 집계_본관기초굴착 예상도급_1 당진78-연돌-공사설계서(REV.0 12.14-kopec) 6" xfId="34148"/>
    <cellStyle name=" _CC-08 옥외탱크 기초(단가)_직접공사비 집계_본관기초굴착 예상도급_1 당진78-연돌-공사설계서(REV.0 12.14-kopec) 7" xfId="34149"/>
    <cellStyle name=" _CC-08 옥외탱크 기초(단가)_직접공사비 집계_본관기초굴착 예상도급_1 당진78-연돌-공사설계서(REV.0 12.14-kopec) 8" xfId="34150"/>
    <cellStyle name=" _CC-08 옥외탱크 기초(단가)_직접공사비 집계_본관기초굴착 예상도급_1 당진78-연돌-공사설계서(REV.0 12.14-kopec) 9" xfId="34151"/>
    <cellStyle name=" _CC-08 옥외탱크 기초(단가)_직접공사비 집계_본관기초굴착 예상도급_1 당진78-연돌-공사설계서(REV.0 12.14-kopec)_0 태안78-연돌-공사설계서(2005082)" xfId="5448"/>
    <cellStyle name=" _CC-08 옥외탱크 기초(단가)_직접공사비 집계_본관기초굴착 예상도급_1 당진78-연돌-공사설계서(REV.0 12.14-kopec)_0 태안78-연돌-공사설계서(2005082) 10" xfId="34152"/>
    <cellStyle name=" _CC-08 옥외탱크 기초(단가)_직접공사비 집계_본관기초굴착 예상도급_1 당진78-연돌-공사설계서(REV.0 12.14-kopec)_0 태안78-연돌-공사설계서(2005082) 2" xfId="5449"/>
    <cellStyle name=" _CC-08 옥외탱크 기초(단가)_직접공사비 집계_본관기초굴착 예상도급_1 당진78-연돌-공사설계서(REV.0 12.14-kopec)_0 태안78-연돌-공사설계서(2005082) 3" xfId="5450"/>
    <cellStyle name=" _CC-08 옥외탱크 기초(단가)_직접공사비 집계_본관기초굴착 예상도급_1 당진78-연돌-공사설계서(REV.0 12.14-kopec)_0 태안78-연돌-공사설계서(2005082) 4" xfId="18838"/>
    <cellStyle name=" _CC-08 옥외탱크 기초(단가)_직접공사비 집계_본관기초굴착 예상도급_1 당진78-연돌-공사설계서(REV.0 12.14-kopec)_0 태안78-연돌-공사설계서(2005082) 5" xfId="34153"/>
    <cellStyle name=" _CC-08 옥외탱크 기초(단가)_직접공사비 집계_본관기초굴착 예상도급_1 당진78-연돌-공사설계서(REV.0 12.14-kopec)_0 태안78-연돌-공사설계서(2005082) 6" xfId="34154"/>
    <cellStyle name=" _CC-08 옥외탱크 기초(단가)_직접공사비 집계_본관기초굴착 예상도급_1 당진78-연돌-공사설계서(REV.0 12.14-kopec)_0 태안78-연돌-공사설계서(2005082) 7" xfId="34155"/>
    <cellStyle name=" _CC-08 옥외탱크 기초(단가)_직접공사비 집계_본관기초굴착 예상도급_1 당진78-연돌-공사설계서(REV.0 12.14-kopec)_0 태안78-연돌-공사설계서(2005082) 8" xfId="34156"/>
    <cellStyle name=" _CC-08 옥외탱크 기초(단가)_직접공사비 집계_본관기초굴착 예상도급_1 당진78-연돌-공사설계서(REV.0 12.14-kopec)_0 태안78-연돌-공사설계서(2005082) 9" xfId="34157"/>
    <cellStyle name=" _CC-08 옥외탱크 기초(단가)_직접공사비 집계_본관기초굴착 예상도급_1 당진78-연돌-공사설계서(REV.0 12.14-kopec)_1.0t 공사설계서(1021일)" xfId="5451"/>
    <cellStyle name=" _CC-08 옥외탱크 기초(단가)_직접공사비 집계_본관기초굴착 예상도급_1 당진78-연돌-공사설계서(REV.0 12.14-kopec)_1.0t 공사설계서(1021일) 10" xfId="34158"/>
    <cellStyle name=" _CC-08 옥외탱크 기초(단가)_직접공사비 집계_본관기초굴착 예상도급_1 당진78-연돌-공사설계서(REV.0 12.14-kopec)_1.0t 공사설계서(1021일) 2" xfId="5452"/>
    <cellStyle name=" _CC-08 옥외탱크 기초(단가)_직접공사비 집계_본관기초굴착 예상도급_1 당진78-연돌-공사설계서(REV.0 12.14-kopec)_1.0t 공사설계서(1021일) 3" xfId="5453"/>
    <cellStyle name=" _CC-08 옥외탱크 기초(단가)_직접공사비 집계_본관기초굴착 예상도급_1 당진78-연돌-공사설계서(REV.0 12.14-kopec)_1.0t 공사설계서(1021일) 4" xfId="18839"/>
    <cellStyle name=" _CC-08 옥외탱크 기초(단가)_직접공사비 집계_본관기초굴착 예상도급_1 당진78-연돌-공사설계서(REV.0 12.14-kopec)_1.0t 공사설계서(1021일) 5" xfId="34159"/>
    <cellStyle name=" _CC-08 옥외탱크 기초(단가)_직접공사비 집계_본관기초굴착 예상도급_1 당진78-연돌-공사설계서(REV.0 12.14-kopec)_1.0t 공사설계서(1021일) 6" xfId="34160"/>
    <cellStyle name=" _CC-08 옥외탱크 기초(단가)_직접공사비 집계_본관기초굴착 예상도급_1 당진78-연돌-공사설계서(REV.0 12.14-kopec)_1.0t 공사설계서(1021일) 7" xfId="34161"/>
    <cellStyle name=" _CC-08 옥외탱크 기초(단가)_직접공사비 집계_본관기초굴착 예상도급_1 당진78-연돌-공사설계서(REV.0 12.14-kopec)_1.0t 공사설계서(1021일) 8" xfId="34162"/>
    <cellStyle name=" _CC-08 옥외탱크 기초(단가)_직접공사비 집계_본관기초굴착 예상도급_1 당진78-연돌-공사설계서(REV.0 12.14-kopec)_1.0t 공사설계서(1021일) 9" xfId="34163"/>
    <cellStyle name=" _CC-08 옥외탱크 기초(단가)_직접공사비 집계_본관기초굴착 예상도급_1 당진78-연돌-공사설계서(REV.0 12.14-kopec)_태안78연돌공사설계서(2005099)C2" xfId="5454"/>
    <cellStyle name=" _CC-08 옥외탱크 기초(단가)_직접공사비 집계_본관기초굴착 예상도급_1 당진78-연돌-공사설계서(REV.0 12.14-kopec)_태안78연돌공사설계서(2005099)C2 10" xfId="34164"/>
    <cellStyle name=" _CC-08 옥외탱크 기초(단가)_직접공사비 집계_본관기초굴착 예상도급_1 당진78-연돌-공사설계서(REV.0 12.14-kopec)_태안78연돌공사설계서(2005099)C2 2" xfId="5455"/>
    <cellStyle name=" _CC-08 옥외탱크 기초(단가)_직접공사비 집계_본관기초굴착 예상도급_1 당진78-연돌-공사설계서(REV.0 12.14-kopec)_태안78연돌공사설계서(2005099)C2 3" xfId="5456"/>
    <cellStyle name=" _CC-08 옥외탱크 기초(단가)_직접공사비 집계_본관기초굴착 예상도급_1 당진78-연돌-공사설계서(REV.0 12.14-kopec)_태안78연돌공사설계서(2005099)C2 4" xfId="18840"/>
    <cellStyle name=" _CC-08 옥외탱크 기초(단가)_직접공사비 집계_본관기초굴착 예상도급_1 당진78-연돌-공사설계서(REV.0 12.14-kopec)_태안78연돌공사설계서(2005099)C2 5" xfId="34165"/>
    <cellStyle name=" _CC-08 옥외탱크 기초(단가)_직접공사비 집계_본관기초굴착 예상도급_1 당진78-연돌-공사설계서(REV.0 12.14-kopec)_태안78연돌공사설계서(2005099)C2 6" xfId="34166"/>
    <cellStyle name=" _CC-08 옥외탱크 기초(단가)_직접공사비 집계_본관기초굴착 예상도급_1 당진78-연돌-공사설계서(REV.0 12.14-kopec)_태안78연돌공사설계서(2005099)C2 7" xfId="34167"/>
    <cellStyle name=" _CC-08 옥외탱크 기초(단가)_직접공사비 집계_본관기초굴착 예상도급_1 당진78-연돌-공사설계서(REV.0 12.14-kopec)_태안78연돌공사설계서(2005099)C2 8" xfId="34168"/>
    <cellStyle name=" _CC-08 옥외탱크 기초(단가)_직접공사비 집계_본관기초굴착 예상도급_1 당진78-연돌-공사설계서(REV.0 12.14-kopec)_태안78연돌공사설계서(2005099)C2 9" xfId="34169"/>
    <cellStyle name=" _CC-08 옥외탱크 기초(단가)_직접공사비 집계_본관기초굴착 예상도급_1.0t 당진78-연돌-수량산출서(REV.0 12.27-kopec)" xfId="5457"/>
    <cellStyle name=" _CC-08 옥외탱크 기초(단가)_직접공사비 집계_본관기초굴착 예상도급_1.0t 당진78-연돌-수량산출서(REV.0 12.27-kopec) 10" xfId="34170"/>
    <cellStyle name=" _CC-08 옥외탱크 기초(단가)_직접공사비 집계_본관기초굴착 예상도급_1.0t 당진78-연돌-수량산출서(REV.0 12.27-kopec) 2" xfId="5458"/>
    <cellStyle name=" _CC-08 옥외탱크 기초(단가)_직접공사비 집계_본관기초굴착 예상도급_1.0t 당진78-연돌-수량산출서(REV.0 12.27-kopec) 3" xfId="5459"/>
    <cellStyle name=" _CC-08 옥외탱크 기초(단가)_직접공사비 집계_본관기초굴착 예상도급_1.0t 당진78-연돌-수량산출서(REV.0 12.27-kopec) 4" xfId="18841"/>
    <cellStyle name=" _CC-08 옥외탱크 기초(단가)_직접공사비 집계_본관기초굴착 예상도급_1.0t 당진78-연돌-수량산출서(REV.0 12.27-kopec) 5" xfId="34171"/>
    <cellStyle name=" _CC-08 옥외탱크 기초(단가)_직접공사비 집계_본관기초굴착 예상도급_1.0t 당진78-연돌-수량산출서(REV.0 12.27-kopec) 6" xfId="34172"/>
    <cellStyle name=" _CC-08 옥외탱크 기초(단가)_직접공사비 집계_본관기초굴착 예상도급_1.0t 당진78-연돌-수량산출서(REV.0 12.27-kopec) 7" xfId="34173"/>
    <cellStyle name=" _CC-08 옥외탱크 기초(단가)_직접공사비 집계_본관기초굴착 예상도급_1.0t 당진78-연돌-수량산출서(REV.0 12.27-kopec) 8" xfId="34174"/>
    <cellStyle name=" _CC-08 옥외탱크 기초(단가)_직접공사비 집계_본관기초굴착 예상도급_1.0t 당진78-연돌-수량산출서(REV.0 12.27-kopec) 9" xfId="34175"/>
    <cellStyle name=" _CC-08 옥외탱크 기초(단가)_직접공사비 집계_본관기초굴착 예상도급_1.0t 당진78-연돌-수량산출서(REV.0 12.27-kopec)_1.0t 공사설계서(1021일)" xfId="5460"/>
    <cellStyle name=" _CC-08 옥외탱크 기초(단가)_직접공사비 집계_본관기초굴착 예상도급_1.0t 당진78-연돌-수량산출서(REV.0 12.27-kopec)_1.0t 공사설계서(1021일) 10" xfId="34176"/>
    <cellStyle name=" _CC-08 옥외탱크 기초(단가)_직접공사비 집계_본관기초굴착 예상도급_1.0t 당진78-연돌-수량산출서(REV.0 12.27-kopec)_1.0t 공사설계서(1021일) 2" xfId="5461"/>
    <cellStyle name=" _CC-08 옥외탱크 기초(단가)_직접공사비 집계_본관기초굴착 예상도급_1.0t 당진78-연돌-수량산출서(REV.0 12.27-kopec)_1.0t 공사설계서(1021일) 3" xfId="5462"/>
    <cellStyle name=" _CC-08 옥외탱크 기초(단가)_직접공사비 집계_본관기초굴착 예상도급_1.0t 당진78-연돌-수량산출서(REV.0 12.27-kopec)_1.0t 공사설계서(1021일) 4" xfId="18842"/>
    <cellStyle name=" _CC-08 옥외탱크 기초(단가)_직접공사비 집계_본관기초굴착 예상도급_1.0t 당진78-연돌-수량산출서(REV.0 12.27-kopec)_1.0t 공사설계서(1021일) 5" xfId="34177"/>
    <cellStyle name=" _CC-08 옥외탱크 기초(단가)_직접공사비 집계_본관기초굴착 예상도급_1.0t 당진78-연돌-수량산출서(REV.0 12.27-kopec)_1.0t 공사설계서(1021일) 6" xfId="34178"/>
    <cellStyle name=" _CC-08 옥외탱크 기초(단가)_직접공사비 집계_본관기초굴착 예상도급_1.0t 당진78-연돌-수량산출서(REV.0 12.27-kopec)_1.0t 공사설계서(1021일) 7" xfId="34179"/>
    <cellStyle name=" _CC-08 옥외탱크 기초(단가)_직접공사비 집계_본관기초굴착 예상도급_1.0t 당진78-연돌-수량산출서(REV.0 12.27-kopec)_1.0t 공사설계서(1021일) 8" xfId="34180"/>
    <cellStyle name=" _CC-08 옥외탱크 기초(단가)_직접공사비 집계_본관기초굴착 예상도급_1.0t 당진78-연돌-수량산출서(REV.0 12.27-kopec)_1.0t 공사설계서(1021일) 9" xfId="34181"/>
    <cellStyle name=" _CC-08 옥외탱크 기초(단가)_직접공사비 집계_본관기초굴착 예상도급_2.관리동" xfId="34182"/>
    <cellStyle name=" _CC-08 옥외탱크 기초(단가)_직접공사비 집계_본관기초굴착 예상도급_당진78-연돌-개략공사비" xfId="5463"/>
    <cellStyle name=" _CC-08 옥외탱크 기초(단가)_직접공사비 집계_본관기초굴착 예상도급_당진78-연돌-개략공사비 10" xfId="34183"/>
    <cellStyle name=" _CC-08 옥외탱크 기초(단가)_직접공사비 집계_본관기초굴착 예상도급_당진78-연돌-개략공사비 2" xfId="5464"/>
    <cellStyle name=" _CC-08 옥외탱크 기초(단가)_직접공사비 집계_본관기초굴착 예상도급_당진78-연돌-개략공사비 3" xfId="5465"/>
    <cellStyle name=" _CC-08 옥외탱크 기초(단가)_직접공사비 집계_본관기초굴착 예상도급_당진78-연돌-개략공사비 4" xfId="18843"/>
    <cellStyle name=" _CC-08 옥외탱크 기초(단가)_직접공사비 집계_본관기초굴착 예상도급_당진78-연돌-개략공사비 5" xfId="34184"/>
    <cellStyle name=" _CC-08 옥외탱크 기초(단가)_직접공사비 집계_본관기초굴착 예상도급_당진78-연돌-개략공사비 6" xfId="34185"/>
    <cellStyle name=" _CC-08 옥외탱크 기초(단가)_직접공사비 집계_본관기초굴착 예상도급_당진78-연돌-개략공사비 7" xfId="34186"/>
    <cellStyle name=" _CC-08 옥외탱크 기초(단가)_직접공사비 집계_본관기초굴착 예상도급_당진78-연돌-개략공사비 8" xfId="34187"/>
    <cellStyle name=" _CC-08 옥외탱크 기초(단가)_직접공사비 집계_본관기초굴착 예상도급_당진78-연돌-개략공사비 9" xfId="34188"/>
    <cellStyle name=" _CC-08 옥외탱크 기초(단가)_직접공사비 집계_본관기초굴착 예상도급_당진78-연돌-개략공사비_0 태안78-연돌-공사설계서(2005082)" xfId="5466"/>
    <cellStyle name=" _CC-08 옥외탱크 기초(단가)_직접공사비 집계_본관기초굴착 예상도급_당진78-연돌-개략공사비_0 태안78-연돌-공사설계서(2005082) 10" xfId="34189"/>
    <cellStyle name=" _CC-08 옥외탱크 기초(단가)_직접공사비 집계_본관기초굴착 예상도급_당진78-연돌-개략공사비_0 태안78-연돌-공사설계서(2005082) 2" xfId="5467"/>
    <cellStyle name=" _CC-08 옥외탱크 기초(단가)_직접공사비 집계_본관기초굴착 예상도급_당진78-연돌-개략공사비_0 태안78-연돌-공사설계서(2005082) 3" xfId="5468"/>
    <cellStyle name=" _CC-08 옥외탱크 기초(단가)_직접공사비 집계_본관기초굴착 예상도급_당진78-연돌-개략공사비_0 태안78-연돌-공사설계서(2005082) 4" xfId="18844"/>
    <cellStyle name=" _CC-08 옥외탱크 기초(단가)_직접공사비 집계_본관기초굴착 예상도급_당진78-연돌-개략공사비_0 태안78-연돌-공사설계서(2005082) 5" xfId="34190"/>
    <cellStyle name=" _CC-08 옥외탱크 기초(단가)_직접공사비 집계_본관기초굴착 예상도급_당진78-연돌-개략공사비_0 태안78-연돌-공사설계서(2005082) 6" xfId="34191"/>
    <cellStyle name=" _CC-08 옥외탱크 기초(단가)_직접공사비 집계_본관기초굴착 예상도급_당진78-연돌-개략공사비_0 태안78-연돌-공사설계서(2005082) 7" xfId="34192"/>
    <cellStyle name=" _CC-08 옥외탱크 기초(단가)_직접공사비 집계_본관기초굴착 예상도급_당진78-연돌-개략공사비_0 태안78-연돌-공사설계서(2005082) 8" xfId="34193"/>
    <cellStyle name=" _CC-08 옥외탱크 기초(단가)_직접공사비 집계_본관기초굴착 예상도급_당진78-연돌-개략공사비_0 태안78-연돌-공사설계서(2005082) 9" xfId="34194"/>
    <cellStyle name=" _CC-08 옥외탱크 기초(단가)_직접공사비 집계_본관기초굴착 예상도급_당진78-연돌-개략공사비_1.0t 공사설계서(1021일)" xfId="5469"/>
    <cellStyle name=" _CC-08 옥외탱크 기초(단가)_직접공사비 집계_본관기초굴착 예상도급_당진78-연돌-개략공사비_1.0t 공사설계서(1021일) 10" xfId="34195"/>
    <cellStyle name=" _CC-08 옥외탱크 기초(단가)_직접공사비 집계_본관기초굴착 예상도급_당진78-연돌-개략공사비_1.0t 공사설계서(1021일) 2" xfId="5470"/>
    <cellStyle name=" _CC-08 옥외탱크 기초(단가)_직접공사비 집계_본관기초굴착 예상도급_당진78-연돌-개략공사비_1.0t 공사설계서(1021일) 3" xfId="5471"/>
    <cellStyle name=" _CC-08 옥외탱크 기초(단가)_직접공사비 집계_본관기초굴착 예상도급_당진78-연돌-개략공사비_1.0t 공사설계서(1021일) 4" xfId="18845"/>
    <cellStyle name=" _CC-08 옥외탱크 기초(단가)_직접공사비 집계_본관기초굴착 예상도급_당진78-연돌-개략공사비_1.0t 공사설계서(1021일) 5" xfId="34196"/>
    <cellStyle name=" _CC-08 옥외탱크 기초(단가)_직접공사비 집계_본관기초굴착 예상도급_당진78-연돌-개략공사비_1.0t 공사설계서(1021일) 6" xfId="34197"/>
    <cellStyle name=" _CC-08 옥외탱크 기초(단가)_직접공사비 집계_본관기초굴착 예상도급_당진78-연돌-개략공사비_1.0t 공사설계서(1021일) 7" xfId="34198"/>
    <cellStyle name=" _CC-08 옥외탱크 기초(단가)_직접공사비 집계_본관기초굴착 예상도급_당진78-연돌-개략공사비_1.0t 공사설계서(1021일) 8" xfId="34199"/>
    <cellStyle name=" _CC-08 옥외탱크 기초(단가)_직접공사비 집계_본관기초굴착 예상도급_당진78-연돌-개략공사비_1.0t 공사설계서(1021일) 9" xfId="34200"/>
    <cellStyle name=" _CC-08 옥외탱크 기초(단가)_직접공사비 집계_본관기초굴착 예상도급_당진78-연돌-개략공사비_태안78연돌공사설계서(2005099)C2" xfId="5472"/>
    <cellStyle name=" _CC-08 옥외탱크 기초(단가)_직접공사비 집계_본관기초굴착 예상도급_당진78-연돌-개략공사비_태안78연돌공사설계서(2005099)C2 10" xfId="34201"/>
    <cellStyle name=" _CC-08 옥외탱크 기초(단가)_직접공사비 집계_본관기초굴착 예상도급_당진78-연돌-개략공사비_태안78연돌공사설계서(2005099)C2 2" xfId="5473"/>
    <cellStyle name=" _CC-08 옥외탱크 기초(단가)_직접공사비 집계_본관기초굴착 예상도급_당진78-연돌-개략공사비_태안78연돌공사설계서(2005099)C2 3" xfId="5474"/>
    <cellStyle name=" _CC-08 옥외탱크 기초(단가)_직접공사비 집계_본관기초굴착 예상도급_당진78-연돌-개략공사비_태안78연돌공사설계서(2005099)C2 4" xfId="18846"/>
    <cellStyle name=" _CC-08 옥외탱크 기초(단가)_직접공사비 집계_본관기초굴착 예상도급_당진78-연돌-개략공사비_태안78연돌공사설계서(2005099)C2 5" xfId="34202"/>
    <cellStyle name=" _CC-08 옥외탱크 기초(단가)_직접공사비 집계_본관기초굴착 예상도급_당진78-연돌-개략공사비_태안78연돌공사설계서(2005099)C2 6" xfId="34203"/>
    <cellStyle name=" _CC-08 옥외탱크 기초(단가)_직접공사비 집계_본관기초굴착 예상도급_당진78-연돌-개략공사비_태안78연돌공사설계서(2005099)C2 7" xfId="34204"/>
    <cellStyle name=" _CC-08 옥외탱크 기초(단가)_직접공사비 집계_본관기초굴착 예상도급_당진78-연돌-개략공사비_태안78연돌공사설계서(2005099)C2 8" xfId="34205"/>
    <cellStyle name=" _CC-08 옥외탱크 기초(단가)_직접공사비 집계_본관기초굴착 예상도급_당진78-연돌-개략공사비_태안78연돌공사설계서(2005099)C2 9" xfId="34206"/>
    <cellStyle name=" _CC-08 옥외탱크 기초(단가)_직접공사비 집계_본관기초굴착 예상도급_연돌 현장타설말뚝(RCD)설계서" xfId="5475"/>
    <cellStyle name=" _CC-08 옥외탱크 기초(단가)_직접공사비 집계_본관기초굴착 예상도급_연돌 현장타설말뚝(RCD)설계서 10" xfId="34207"/>
    <cellStyle name=" _CC-08 옥외탱크 기초(단가)_직접공사비 집계_본관기초굴착 예상도급_연돌 현장타설말뚝(RCD)설계서 2" xfId="5476"/>
    <cellStyle name=" _CC-08 옥외탱크 기초(단가)_직접공사비 집계_본관기초굴착 예상도급_연돌 현장타설말뚝(RCD)설계서 3" xfId="5477"/>
    <cellStyle name=" _CC-08 옥외탱크 기초(단가)_직접공사비 집계_본관기초굴착 예상도급_연돌 현장타설말뚝(RCD)설계서 4" xfId="18847"/>
    <cellStyle name=" _CC-08 옥외탱크 기초(단가)_직접공사비 집계_본관기초굴착 예상도급_연돌 현장타설말뚝(RCD)설계서 5" xfId="34208"/>
    <cellStyle name=" _CC-08 옥외탱크 기초(단가)_직접공사비 집계_본관기초굴착 예상도급_연돌 현장타설말뚝(RCD)설계서 6" xfId="34209"/>
    <cellStyle name=" _CC-08 옥외탱크 기초(단가)_직접공사비 집계_본관기초굴착 예상도급_연돌 현장타설말뚝(RCD)설계서 7" xfId="34210"/>
    <cellStyle name=" _CC-08 옥외탱크 기초(단가)_직접공사비 집계_본관기초굴착 예상도급_연돌 현장타설말뚝(RCD)설계서 8" xfId="34211"/>
    <cellStyle name=" _CC-08 옥외탱크 기초(단가)_직접공사비 집계_본관기초굴착 예상도급_연돌 현장타설말뚝(RCD)설계서 9" xfId="34212"/>
    <cellStyle name=" _CC-08 옥외탱크 기초(단가)_직접공사비 집계_본관기초굴착 예상도급_연돌 현장타설말뚝(RCD)설계서_0 태안78-연돌-공사설계서(2005082)" xfId="5478"/>
    <cellStyle name=" _CC-08 옥외탱크 기초(단가)_직접공사비 집계_본관기초굴착 예상도급_연돌 현장타설말뚝(RCD)설계서_0 태안78-연돌-공사설계서(2005082) 10" xfId="34213"/>
    <cellStyle name=" _CC-08 옥외탱크 기초(단가)_직접공사비 집계_본관기초굴착 예상도급_연돌 현장타설말뚝(RCD)설계서_0 태안78-연돌-공사설계서(2005082) 2" xfId="5479"/>
    <cellStyle name=" _CC-08 옥외탱크 기초(단가)_직접공사비 집계_본관기초굴착 예상도급_연돌 현장타설말뚝(RCD)설계서_0 태안78-연돌-공사설계서(2005082) 3" xfId="5480"/>
    <cellStyle name=" _CC-08 옥외탱크 기초(단가)_직접공사비 집계_본관기초굴착 예상도급_연돌 현장타설말뚝(RCD)설계서_0 태안78-연돌-공사설계서(2005082) 4" xfId="18848"/>
    <cellStyle name=" _CC-08 옥외탱크 기초(단가)_직접공사비 집계_본관기초굴착 예상도급_연돌 현장타설말뚝(RCD)설계서_0 태안78-연돌-공사설계서(2005082) 5" xfId="34214"/>
    <cellStyle name=" _CC-08 옥외탱크 기초(단가)_직접공사비 집계_본관기초굴착 예상도급_연돌 현장타설말뚝(RCD)설계서_0 태안78-연돌-공사설계서(2005082) 6" xfId="34215"/>
    <cellStyle name=" _CC-08 옥외탱크 기초(단가)_직접공사비 집계_본관기초굴착 예상도급_연돌 현장타설말뚝(RCD)설계서_0 태안78-연돌-공사설계서(2005082) 7" xfId="34216"/>
    <cellStyle name=" _CC-08 옥외탱크 기초(단가)_직접공사비 집계_본관기초굴착 예상도급_연돌 현장타설말뚝(RCD)설계서_0 태안78-연돌-공사설계서(2005082) 8" xfId="34217"/>
    <cellStyle name=" _CC-08 옥외탱크 기초(단가)_직접공사비 집계_본관기초굴착 예상도급_연돌 현장타설말뚝(RCD)설계서_0 태안78-연돌-공사설계서(2005082) 9" xfId="34218"/>
    <cellStyle name=" _CC-08 옥외탱크 기초(단가)_직접공사비 집계_본관기초굴착 예상도급_연돌 현장타설말뚝(RCD)설계서_1.0t 공사설계서(1021일)" xfId="5481"/>
    <cellStyle name=" _CC-08 옥외탱크 기초(단가)_직접공사비 집계_본관기초굴착 예상도급_연돌 현장타설말뚝(RCD)설계서_1.0t 공사설계서(1021일) 10" xfId="34219"/>
    <cellStyle name=" _CC-08 옥외탱크 기초(단가)_직접공사비 집계_본관기초굴착 예상도급_연돌 현장타설말뚝(RCD)설계서_1.0t 공사설계서(1021일) 2" xfId="5482"/>
    <cellStyle name=" _CC-08 옥외탱크 기초(단가)_직접공사비 집계_본관기초굴착 예상도급_연돌 현장타설말뚝(RCD)설계서_1.0t 공사설계서(1021일) 3" xfId="5483"/>
    <cellStyle name=" _CC-08 옥외탱크 기초(단가)_직접공사비 집계_본관기초굴착 예상도급_연돌 현장타설말뚝(RCD)설계서_1.0t 공사설계서(1021일) 4" xfId="18849"/>
    <cellStyle name=" _CC-08 옥외탱크 기초(단가)_직접공사비 집계_본관기초굴착 예상도급_연돌 현장타설말뚝(RCD)설계서_1.0t 공사설계서(1021일) 5" xfId="34220"/>
    <cellStyle name=" _CC-08 옥외탱크 기초(단가)_직접공사비 집계_본관기초굴착 예상도급_연돌 현장타설말뚝(RCD)설계서_1.0t 공사설계서(1021일) 6" xfId="34221"/>
    <cellStyle name=" _CC-08 옥외탱크 기초(단가)_직접공사비 집계_본관기초굴착 예상도급_연돌 현장타설말뚝(RCD)설계서_1.0t 공사설계서(1021일) 7" xfId="34222"/>
    <cellStyle name=" _CC-08 옥외탱크 기초(단가)_직접공사비 집계_본관기초굴착 예상도급_연돌 현장타설말뚝(RCD)설계서_1.0t 공사설계서(1021일) 8" xfId="34223"/>
    <cellStyle name=" _CC-08 옥외탱크 기초(단가)_직접공사비 집계_본관기초굴착 예상도급_연돌 현장타설말뚝(RCD)설계서_1.0t 공사설계서(1021일) 9" xfId="34224"/>
    <cellStyle name=" _CC-08 옥외탱크 기초(단가)_직접공사비 집계_본관기초굴착 예상도급_연돌 현장타설말뚝(RCD)설계서_태안78연돌공사설계서(2005099)C2" xfId="5484"/>
    <cellStyle name=" _CC-08 옥외탱크 기초(단가)_직접공사비 집계_본관기초굴착 예상도급_연돌 현장타설말뚝(RCD)설계서_태안78연돌공사설계서(2005099)C2 10" xfId="34225"/>
    <cellStyle name=" _CC-08 옥외탱크 기초(단가)_직접공사비 집계_본관기초굴착 예상도급_연돌 현장타설말뚝(RCD)설계서_태안78연돌공사설계서(2005099)C2 2" xfId="5485"/>
    <cellStyle name=" _CC-08 옥외탱크 기초(단가)_직접공사비 집계_본관기초굴착 예상도급_연돌 현장타설말뚝(RCD)설계서_태안78연돌공사설계서(2005099)C2 3" xfId="5486"/>
    <cellStyle name=" _CC-08 옥외탱크 기초(단가)_직접공사비 집계_본관기초굴착 예상도급_연돌 현장타설말뚝(RCD)설계서_태안78연돌공사설계서(2005099)C2 4" xfId="18850"/>
    <cellStyle name=" _CC-08 옥외탱크 기초(단가)_직접공사비 집계_본관기초굴착 예상도급_연돌 현장타설말뚝(RCD)설계서_태안78연돌공사설계서(2005099)C2 5" xfId="34226"/>
    <cellStyle name=" _CC-08 옥외탱크 기초(단가)_직접공사비 집계_본관기초굴착 예상도급_연돌 현장타설말뚝(RCD)설계서_태안78연돌공사설계서(2005099)C2 6" xfId="34227"/>
    <cellStyle name=" _CC-08 옥외탱크 기초(단가)_직접공사비 집계_본관기초굴착 예상도급_연돌 현장타설말뚝(RCD)설계서_태안78연돌공사설계서(2005099)C2 7" xfId="34228"/>
    <cellStyle name=" _CC-08 옥외탱크 기초(단가)_직접공사비 집계_본관기초굴착 예상도급_연돌 현장타설말뚝(RCD)설계서_태안78연돌공사설계서(2005099)C2 8" xfId="34229"/>
    <cellStyle name=" _CC-08 옥외탱크 기초(단가)_직접공사비 집계_본관기초굴착 예상도급_연돌 현장타설말뚝(RCD)설계서_태안78연돌공사설계서(2005099)C2 9" xfId="34230"/>
    <cellStyle name=" _CC-08 옥외탱크 기초(단가)_직접공사비 집계_본관기초굴착(REV1)" xfId="5488"/>
    <cellStyle name=" _CC-08 옥외탱크 기초(단가)_직접공사비 집계_본관기초굴착(남경)" xfId="5487"/>
    <cellStyle name=" _CC-08 옥외탱크 기초(단가)_직접공사비 집계_소나무가이식 하도급대상금액대비" xfId="5489"/>
    <cellStyle name=" _CC-08 옥외탱크 기초(단가)_직접공사비 집계_연돌 현장타설말뚝(RCD)설계서" xfId="5490"/>
    <cellStyle name=" _CC-08 옥외탱크 기초(단가)_직접공사비 집계_연돌 현장타설말뚝(RCD)설계서 10" xfId="34231"/>
    <cellStyle name=" _CC-08 옥외탱크 기초(단가)_직접공사비 집계_연돌 현장타설말뚝(RCD)설계서 2" xfId="5491"/>
    <cellStyle name=" _CC-08 옥외탱크 기초(단가)_직접공사비 집계_연돌 현장타설말뚝(RCD)설계서 3" xfId="5492"/>
    <cellStyle name=" _CC-08 옥외탱크 기초(단가)_직접공사비 집계_연돌 현장타설말뚝(RCD)설계서 4" xfId="18851"/>
    <cellStyle name=" _CC-08 옥외탱크 기초(단가)_직접공사비 집계_연돌 현장타설말뚝(RCD)설계서 5" xfId="34232"/>
    <cellStyle name=" _CC-08 옥외탱크 기초(단가)_직접공사비 집계_연돌 현장타설말뚝(RCD)설계서 6" xfId="34233"/>
    <cellStyle name=" _CC-08 옥외탱크 기초(단가)_직접공사비 집계_연돌 현장타설말뚝(RCD)설계서 7" xfId="34234"/>
    <cellStyle name=" _CC-08 옥외탱크 기초(단가)_직접공사비 집계_연돌 현장타설말뚝(RCD)설계서 8" xfId="34235"/>
    <cellStyle name=" _CC-08 옥외탱크 기초(단가)_직접공사비 집계_연돌 현장타설말뚝(RCD)설계서 9" xfId="34236"/>
    <cellStyle name=" _CC-08 옥외탱크 기초(단가)_직접공사비 집계_연돌 현장타설말뚝(RCD)설계서_0 태안78-연돌-공사설계서(2005082)" xfId="5493"/>
    <cellStyle name=" _CC-08 옥외탱크 기초(단가)_직접공사비 집계_연돌 현장타설말뚝(RCD)설계서_0 태안78-연돌-공사설계서(2005082) 10" xfId="34237"/>
    <cellStyle name=" _CC-08 옥외탱크 기초(단가)_직접공사비 집계_연돌 현장타설말뚝(RCD)설계서_0 태안78-연돌-공사설계서(2005082) 2" xfId="5494"/>
    <cellStyle name=" _CC-08 옥외탱크 기초(단가)_직접공사비 집계_연돌 현장타설말뚝(RCD)설계서_0 태안78-연돌-공사설계서(2005082) 3" xfId="5495"/>
    <cellStyle name=" _CC-08 옥외탱크 기초(단가)_직접공사비 집계_연돌 현장타설말뚝(RCD)설계서_0 태안78-연돌-공사설계서(2005082) 4" xfId="18852"/>
    <cellStyle name=" _CC-08 옥외탱크 기초(단가)_직접공사비 집계_연돌 현장타설말뚝(RCD)설계서_0 태안78-연돌-공사설계서(2005082) 5" xfId="34238"/>
    <cellStyle name=" _CC-08 옥외탱크 기초(단가)_직접공사비 집계_연돌 현장타설말뚝(RCD)설계서_0 태안78-연돌-공사설계서(2005082) 6" xfId="34239"/>
    <cellStyle name=" _CC-08 옥외탱크 기초(단가)_직접공사비 집계_연돌 현장타설말뚝(RCD)설계서_0 태안78-연돌-공사설계서(2005082) 7" xfId="34240"/>
    <cellStyle name=" _CC-08 옥외탱크 기초(단가)_직접공사비 집계_연돌 현장타설말뚝(RCD)설계서_0 태안78-연돌-공사설계서(2005082) 8" xfId="34241"/>
    <cellStyle name=" _CC-08 옥외탱크 기초(단가)_직접공사비 집계_연돌 현장타설말뚝(RCD)설계서_0 태안78-연돌-공사설계서(2005082) 9" xfId="34242"/>
    <cellStyle name=" _CC-08 옥외탱크 기초(단가)_직접공사비 집계_연돌 현장타설말뚝(RCD)설계서_1.0t 공사설계서(1021일)" xfId="5496"/>
    <cellStyle name=" _CC-08 옥외탱크 기초(단가)_직접공사비 집계_연돌 현장타설말뚝(RCD)설계서_1.0t 공사설계서(1021일) 10" xfId="34243"/>
    <cellStyle name=" _CC-08 옥외탱크 기초(단가)_직접공사비 집계_연돌 현장타설말뚝(RCD)설계서_1.0t 공사설계서(1021일) 2" xfId="5497"/>
    <cellStyle name=" _CC-08 옥외탱크 기초(단가)_직접공사비 집계_연돌 현장타설말뚝(RCD)설계서_1.0t 공사설계서(1021일) 3" xfId="5498"/>
    <cellStyle name=" _CC-08 옥외탱크 기초(단가)_직접공사비 집계_연돌 현장타설말뚝(RCD)설계서_1.0t 공사설계서(1021일) 4" xfId="18853"/>
    <cellStyle name=" _CC-08 옥외탱크 기초(단가)_직접공사비 집계_연돌 현장타설말뚝(RCD)설계서_1.0t 공사설계서(1021일) 5" xfId="34244"/>
    <cellStyle name=" _CC-08 옥외탱크 기초(단가)_직접공사비 집계_연돌 현장타설말뚝(RCD)설계서_1.0t 공사설계서(1021일) 6" xfId="34245"/>
    <cellStyle name=" _CC-08 옥외탱크 기초(단가)_직접공사비 집계_연돌 현장타설말뚝(RCD)설계서_1.0t 공사설계서(1021일) 7" xfId="34246"/>
    <cellStyle name=" _CC-08 옥외탱크 기초(단가)_직접공사비 집계_연돌 현장타설말뚝(RCD)설계서_1.0t 공사설계서(1021일) 8" xfId="34247"/>
    <cellStyle name=" _CC-08 옥외탱크 기초(단가)_직접공사비 집계_연돌 현장타설말뚝(RCD)설계서_1.0t 공사설계서(1021일) 9" xfId="34248"/>
    <cellStyle name=" _CC-08 옥외탱크 기초(단가)_직접공사비 집계_연돌 현장타설말뚝(RCD)설계서_태안78연돌공사설계서(2005099)C2" xfId="5499"/>
    <cellStyle name=" _CC-08 옥외탱크 기초(단가)_직접공사비 집계_연돌 현장타설말뚝(RCD)설계서_태안78연돌공사설계서(2005099)C2 10" xfId="34249"/>
    <cellStyle name=" _CC-08 옥외탱크 기초(단가)_직접공사비 집계_연돌 현장타설말뚝(RCD)설계서_태안78연돌공사설계서(2005099)C2 2" xfId="5500"/>
    <cellStyle name=" _CC-08 옥외탱크 기초(단가)_직접공사비 집계_연돌 현장타설말뚝(RCD)설계서_태안78연돌공사설계서(2005099)C2 3" xfId="5501"/>
    <cellStyle name=" _CC-08 옥외탱크 기초(단가)_직접공사비 집계_연돌 현장타설말뚝(RCD)설계서_태안78연돌공사설계서(2005099)C2 4" xfId="18854"/>
    <cellStyle name=" _CC-08 옥외탱크 기초(단가)_직접공사비 집계_연돌 현장타설말뚝(RCD)설계서_태안78연돌공사설계서(2005099)C2 5" xfId="34250"/>
    <cellStyle name=" _CC-08 옥외탱크 기초(단가)_직접공사비 집계_연돌 현장타설말뚝(RCD)설계서_태안78연돌공사설계서(2005099)C2 6" xfId="34251"/>
    <cellStyle name=" _CC-08 옥외탱크 기초(단가)_직접공사비 집계_연돌 현장타설말뚝(RCD)설계서_태안78연돌공사설계서(2005099)C2 7" xfId="34252"/>
    <cellStyle name=" _CC-08 옥외탱크 기초(단가)_직접공사비 집계_연돌 현장타설말뚝(RCD)설계서_태안78연돌공사설계서(2005099)C2 8" xfId="34253"/>
    <cellStyle name=" _CC-08 옥외탱크 기초(단가)_직접공사비 집계_연돌 현장타설말뚝(RCD)설계서_태안78연돌공사설계서(2005099)C2 9" xfId="34254"/>
    <cellStyle name=" _CC-08 옥외탱크 기초(단가)_직접공사비 집계_한태견적의뢰" xfId="5502"/>
    <cellStyle name=" _CC-08 옥외탱크 기초(단가)_직접공사비 집계_한태견적의뢰 10" xfId="34255"/>
    <cellStyle name=" _CC-08 옥외탱크 기초(단가)_직접공사비 집계_한태견적의뢰 2" xfId="5503"/>
    <cellStyle name=" _CC-08 옥외탱크 기초(단가)_직접공사비 집계_한태견적의뢰 3" xfId="5504"/>
    <cellStyle name=" _CC-08 옥외탱크 기초(단가)_직접공사비 집계_한태견적의뢰 4" xfId="18855"/>
    <cellStyle name=" _CC-08 옥외탱크 기초(단가)_직접공사비 집계_한태견적의뢰 5" xfId="34256"/>
    <cellStyle name=" _CC-08 옥외탱크 기초(단가)_직접공사비 집계_한태견적의뢰 6" xfId="34257"/>
    <cellStyle name=" _CC-08 옥외탱크 기초(단가)_직접공사비 집계_한태견적의뢰 7" xfId="34258"/>
    <cellStyle name=" _CC-08 옥외탱크 기초(단가)_직접공사비 집계_한태견적의뢰 8" xfId="34259"/>
    <cellStyle name=" _CC-08 옥외탱크 기초(단가)_직접공사비 집계_한태견적의뢰 9" xfId="34260"/>
    <cellStyle name=" _CC-08 옥외탱크 기초(단가)_토웅0412월기성" xfId="5550"/>
    <cellStyle name=" _CC-08 옥외탱크 기초(단가)_한태견적의뢰" xfId="5551"/>
    <cellStyle name=" _CC-08 옥외탱크 기초(단가)_한태견적의뢰 10" xfId="34352"/>
    <cellStyle name=" _CC-08 옥외탱크 기초(단가)_한태견적의뢰 2" xfId="5552"/>
    <cellStyle name=" _CC-08 옥외탱크 기초(단가)_한태견적의뢰 3" xfId="5553"/>
    <cellStyle name=" _CC-08 옥외탱크 기초(단가)_한태견적의뢰 4" xfId="18871"/>
    <cellStyle name=" _CC-08 옥외탱크 기초(단가)_한태견적의뢰 5" xfId="34353"/>
    <cellStyle name=" _CC-08 옥외탱크 기초(단가)_한태견적의뢰 6" xfId="34354"/>
    <cellStyle name=" _CC-08 옥외탱크 기초(단가)_한태견적의뢰 7" xfId="34355"/>
    <cellStyle name=" _CC-08 옥외탱크 기초(단가)_한태견적의뢰 8" xfId="34356"/>
    <cellStyle name=" _CC-08 옥외탱크 기초(단가)_한태견적의뢰 9" xfId="34357"/>
    <cellStyle name=" _CC-10 구내도로 및 배수(단가)" xfId="5599"/>
    <cellStyle name=" _CC-10 구내도로 및 배수(단가) 10" xfId="34449"/>
    <cellStyle name=" _CC-10 구내도로 및 배수(단가) 2" xfId="5600"/>
    <cellStyle name=" _CC-10 구내도로 및 배수(단가) 3" xfId="5601"/>
    <cellStyle name=" _CC-10 구내도로 및 배수(단가) 4" xfId="18887"/>
    <cellStyle name=" _CC-10 구내도로 및 배수(단가) 5" xfId="34450"/>
    <cellStyle name=" _CC-10 구내도로 및 배수(단가) 6" xfId="34451"/>
    <cellStyle name=" _CC-10 구내도로 및 배수(단가) 7" xfId="34452"/>
    <cellStyle name=" _CC-10 구내도로 및 배수(단가) 8" xfId="34453"/>
    <cellStyle name=" _CC-10 구내도로 및 배수(단가) 9" xfId="34454"/>
    <cellStyle name=" _CC-10 구내도로 및 배수(단가)_1 당진78-연돌-공사설계서(REV.0 12.14-kopec)" xfId="5602"/>
    <cellStyle name=" _CC-10 구내도로 및 배수(단가)_1 당진78-연돌-공사설계서(REV.0 12.14-kopec) 10" xfId="34455"/>
    <cellStyle name=" _CC-10 구내도로 및 배수(단가)_1 당진78-연돌-공사설계서(REV.0 12.14-kopec) 2" xfId="5603"/>
    <cellStyle name=" _CC-10 구내도로 및 배수(단가)_1 당진78-연돌-공사설계서(REV.0 12.14-kopec) 3" xfId="5604"/>
    <cellStyle name=" _CC-10 구내도로 및 배수(단가)_1 당진78-연돌-공사설계서(REV.0 12.14-kopec) 4" xfId="18888"/>
    <cellStyle name=" _CC-10 구내도로 및 배수(단가)_1 당진78-연돌-공사설계서(REV.0 12.14-kopec) 5" xfId="34456"/>
    <cellStyle name=" _CC-10 구내도로 및 배수(단가)_1 당진78-연돌-공사설계서(REV.0 12.14-kopec) 6" xfId="34457"/>
    <cellStyle name=" _CC-10 구내도로 및 배수(단가)_1 당진78-연돌-공사설계서(REV.0 12.14-kopec) 7" xfId="34458"/>
    <cellStyle name=" _CC-10 구내도로 및 배수(단가)_1 당진78-연돌-공사설계서(REV.0 12.14-kopec) 8" xfId="34459"/>
    <cellStyle name=" _CC-10 구내도로 및 배수(단가)_1 당진78-연돌-공사설계서(REV.0 12.14-kopec) 9" xfId="34460"/>
    <cellStyle name=" _CC-10 구내도로 및 배수(단가)_1 당진78-연돌-공사설계서(REV.0 12.14-kopec)_0 태안78-연돌-공사설계서(2005082)" xfId="5605"/>
    <cellStyle name=" _CC-10 구내도로 및 배수(단가)_1 당진78-연돌-공사설계서(REV.0 12.14-kopec)_0 태안78-연돌-공사설계서(2005082) 10" xfId="34461"/>
    <cellStyle name=" _CC-10 구내도로 및 배수(단가)_1 당진78-연돌-공사설계서(REV.0 12.14-kopec)_0 태안78-연돌-공사설계서(2005082) 2" xfId="5606"/>
    <cellStyle name=" _CC-10 구내도로 및 배수(단가)_1 당진78-연돌-공사설계서(REV.0 12.14-kopec)_0 태안78-연돌-공사설계서(2005082) 3" xfId="5607"/>
    <cellStyle name=" _CC-10 구내도로 및 배수(단가)_1 당진78-연돌-공사설계서(REV.0 12.14-kopec)_0 태안78-연돌-공사설계서(2005082) 4" xfId="18889"/>
    <cellStyle name=" _CC-10 구내도로 및 배수(단가)_1 당진78-연돌-공사설계서(REV.0 12.14-kopec)_0 태안78-연돌-공사설계서(2005082) 5" xfId="34462"/>
    <cellStyle name=" _CC-10 구내도로 및 배수(단가)_1 당진78-연돌-공사설계서(REV.0 12.14-kopec)_0 태안78-연돌-공사설계서(2005082) 6" xfId="34463"/>
    <cellStyle name=" _CC-10 구내도로 및 배수(단가)_1 당진78-연돌-공사설계서(REV.0 12.14-kopec)_0 태안78-연돌-공사설계서(2005082) 7" xfId="34464"/>
    <cellStyle name=" _CC-10 구내도로 및 배수(단가)_1 당진78-연돌-공사설계서(REV.0 12.14-kopec)_0 태안78-연돌-공사설계서(2005082) 8" xfId="34465"/>
    <cellStyle name=" _CC-10 구내도로 및 배수(단가)_1 당진78-연돌-공사설계서(REV.0 12.14-kopec)_0 태안78-연돌-공사설계서(2005082) 9" xfId="34466"/>
    <cellStyle name=" _CC-10 구내도로 및 배수(단가)_1 당진78-연돌-공사설계서(REV.0 12.14-kopec)_1.0t 공사설계서(1021일)" xfId="5608"/>
    <cellStyle name=" _CC-10 구내도로 및 배수(단가)_1 당진78-연돌-공사설계서(REV.0 12.14-kopec)_1.0t 공사설계서(1021일) 10" xfId="34467"/>
    <cellStyle name=" _CC-10 구내도로 및 배수(단가)_1 당진78-연돌-공사설계서(REV.0 12.14-kopec)_1.0t 공사설계서(1021일) 2" xfId="5609"/>
    <cellStyle name=" _CC-10 구내도로 및 배수(단가)_1 당진78-연돌-공사설계서(REV.0 12.14-kopec)_1.0t 공사설계서(1021일) 3" xfId="5610"/>
    <cellStyle name=" _CC-10 구내도로 및 배수(단가)_1 당진78-연돌-공사설계서(REV.0 12.14-kopec)_1.0t 공사설계서(1021일) 4" xfId="18890"/>
    <cellStyle name=" _CC-10 구내도로 및 배수(단가)_1 당진78-연돌-공사설계서(REV.0 12.14-kopec)_1.0t 공사설계서(1021일) 5" xfId="34468"/>
    <cellStyle name=" _CC-10 구내도로 및 배수(단가)_1 당진78-연돌-공사설계서(REV.0 12.14-kopec)_1.0t 공사설계서(1021일) 6" xfId="34469"/>
    <cellStyle name=" _CC-10 구내도로 및 배수(단가)_1 당진78-연돌-공사설계서(REV.0 12.14-kopec)_1.0t 공사설계서(1021일) 7" xfId="34470"/>
    <cellStyle name=" _CC-10 구내도로 및 배수(단가)_1 당진78-연돌-공사설계서(REV.0 12.14-kopec)_1.0t 공사설계서(1021일) 8" xfId="34471"/>
    <cellStyle name=" _CC-10 구내도로 및 배수(단가)_1 당진78-연돌-공사설계서(REV.0 12.14-kopec)_1.0t 공사설계서(1021일) 9" xfId="34472"/>
    <cellStyle name=" _CC-10 구내도로 및 배수(단가)_1 당진78-연돌-공사설계서(REV.0 12.14-kopec)_태안78연돌공사설계서(2005099)C2" xfId="5611"/>
    <cellStyle name=" _CC-10 구내도로 및 배수(단가)_1 당진78-연돌-공사설계서(REV.0 12.14-kopec)_태안78연돌공사설계서(2005099)C2 10" xfId="34473"/>
    <cellStyle name=" _CC-10 구내도로 및 배수(단가)_1 당진78-연돌-공사설계서(REV.0 12.14-kopec)_태안78연돌공사설계서(2005099)C2 2" xfId="5612"/>
    <cellStyle name=" _CC-10 구내도로 및 배수(단가)_1 당진78-연돌-공사설계서(REV.0 12.14-kopec)_태안78연돌공사설계서(2005099)C2 3" xfId="5613"/>
    <cellStyle name=" _CC-10 구내도로 및 배수(단가)_1 당진78-연돌-공사설계서(REV.0 12.14-kopec)_태안78연돌공사설계서(2005099)C2 4" xfId="18891"/>
    <cellStyle name=" _CC-10 구내도로 및 배수(단가)_1 당진78-연돌-공사설계서(REV.0 12.14-kopec)_태안78연돌공사설계서(2005099)C2 5" xfId="34474"/>
    <cellStyle name=" _CC-10 구내도로 및 배수(단가)_1 당진78-연돌-공사설계서(REV.0 12.14-kopec)_태안78연돌공사설계서(2005099)C2 6" xfId="34475"/>
    <cellStyle name=" _CC-10 구내도로 및 배수(단가)_1 당진78-연돌-공사설계서(REV.0 12.14-kopec)_태안78연돌공사설계서(2005099)C2 7" xfId="34476"/>
    <cellStyle name=" _CC-10 구내도로 및 배수(단가)_1 당진78-연돌-공사설계서(REV.0 12.14-kopec)_태안78연돌공사설계서(2005099)C2 8" xfId="34477"/>
    <cellStyle name=" _CC-10 구내도로 및 배수(단가)_1 당진78-연돌-공사설계서(REV.0 12.14-kopec)_태안78연돌공사설계서(2005099)C2 9" xfId="34478"/>
    <cellStyle name=" _CC-10 구내도로 및 배수(단가)_1.0t 당진78-연돌-수량산출서(REV.0 12.27-kopec)" xfId="5614"/>
    <cellStyle name=" _CC-10 구내도로 및 배수(단가)_1.0t 당진78-연돌-수량산출서(REV.0 12.27-kopec) 10" xfId="34479"/>
    <cellStyle name=" _CC-10 구내도로 및 배수(단가)_1.0t 당진78-연돌-수량산출서(REV.0 12.27-kopec) 2" xfId="5615"/>
    <cellStyle name=" _CC-10 구내도로 및 배수(단가)_1.0t 당진78-연돌-수량산출서(REV.0 12.27-kopec) 3" xfId="5616"/>
    <cellStyle name=" _CC-10 구내도로 및 배수(단가)_1.0t 당진78-연돌-수량산출서(REV.0 12.27-kopec) 4" xfId="18892"/>
    <cellStyle name=" _CC-10 구내도로 및 배수(단가)_1.0t 당진78-연돌-수량산출서(REV.0 12.27-kopec) 5" xfId="34480"/>
    <cellStyle name=" _CC-10 구내도로 및 배수(단가)_1.0t 당진78-연돌-수량산출서(REV.0 12.27-kopec) 6" xfId="34481"/>
    <cellStyle name=" _CC-10 구내도로 및 배수(단가)_1.0t 당진78-연돌-수량산출서(REV.0 12.27-kopec) 7" xfId="34482"/>
    <cellStyle name=" _CC-10 구내도로 및 배수(단가)_1.0t 당진78-연돌-수량산출서(REV.0 12.27-kopec) 8" xfId="34483"/>
    <cellStyle name=" _CC-10 구내도로 및 배수(단가)_1.0t 당진78-연돌-수량산출서(REV.0 12.27-kopec) 9" xfId="34484"/>
    <cellStyle name=" _CC-10 구내도로 및 배수(단가)_1.0t 당진78-연돌-수량산출서(REV.0 12.27-kopec)_1.0t 공사설계서(1021일)" xfId="5617"/>
    <cellStyle name=" _CC-10 구내도로 및 배수(단가)_1.0t 당진78-연돌-수량산출서(REV.0 12.27-kopec)_1.0t 공사설계서(1021일) 10" xfId="34485"/>
    <cellStyle name=" _CC-10 구내도로 및 배수(단가)_1.0t 당진78-연돌-수량산출서(REV.0 12.27-kopec)_1.0t 공사설계서(1021일) 2" xfId="5618"/>
    <cellStyle name=" _CC-10 구내도로 및 배수(단가)_1.0t 당진78-연돌-수량산출서(REV.0 12.27-kopec)_1.0t 공사설계서(1021일) 3" xfId="5619"/>
    <cellStyle name=" _CC-10 구내도로 및 배수(단가)_1.0t 당진78-연돌-수량산출서(REV.0 12.27-kopec)_1.0t 공사설계서(1021일) 4" xfId="18893"/>
    <cellStyle name=" _CC-10 구내도로 및 배수(단가)_1.0t 당진78-연돌-수량산출서(REV.0 12.27-kopec)_1.0t 공사설계서(1021일) 5" xfId="34486"/>
    <cellStyle name=" _CC-10 구내도로 및 배수(단가)_1.0t 당진78-연돌-수량산출서(REV.0 12.27-kopec)_1.0t 공사설계서(1021일) 6" xfId="34487"/>
    <cellStyle name=" _CC-10 구내도로 및 배수(단가)_1.0t 당진78-연돌-수량산출서(REV.0 12.27-kopec)_1.0t 공사설계서(1021일) 7" xfId="34488"/>
    <cellStyle name=" _CC-10 구내도로 및 배수(단가)_1.0t 당진78-연돌-수량산출서(REV.0 12.27-kopec)_1.0t 공사설계서(1021일) 8" xfId="34489"/>
    <cellStyle name=" _CC-10 구내도로 및 배수(단가)_1.0t 당진78-연돌-수량산출서(REV.0 12.27-kopec)_1.0t 공사설계서(1021일) 9" xfId="34490"/>
    <cellStyle name=" _CC-10 구내도로 및 배수(단가)_2.관리동" xfId="34491"/>
    <cellStyle name=" _CC-10 구내도로 및 배수(단가)_CC-02 본관기초굴착 예상" xfId="5744"/>
    <cellStyle name=" _CC-10 구내도로 및 배수(단가)_CC-02 본관기초굴착 예상 10" xfId="34734"/>
    <cellStyle name=" _CC-10 구내도로 및 배수(단가)_CC-02 본관기초굴착 예상 2" xfId="5745"/>
    <cellStyle name=" _CC-10 구내도로 및 배수(단가)_CC-02 본관기초굴착 예상 3" xfId="5746"/>
    <cellStyle name=" _CC-10 구내도로 및 배수(단가)_CC-02 본관기초굴착 예상 4" xfId="18934"/>
    <cellStyle name=" _CC-10 구내도로 및 배수(단가)_CC-02 본관기초굴착 예상 5" xfId="34735"/>
    <cellStyle name=" _CC-10 구내도로 및 배수(단가)_CC-02 본관기초굴착 예상 6" xfId="34736"/>
    <cellStyle name=" _CC-10 구내도로 및 배수(단가)_CC-02 본관기초굴착 예상 7" xfId="34737"/>
    <cellStyle name=" _CC-10 구내도로 및 배수(단가)_CC-02 본관기초굴착 예상 8" xfId="34738"/>
    <cellStyle name=" _CC-10 구내도로 및 배수(단가)_CC-02 본관기초굴착 예상 9" xfId="34739"/>
    <cellStyle name=" _CC-10 구내도로 및 배수(단가)_CC-02 본관기초굴착 예상_1 당진78-연돌-공사설계서(REV.0 12.14-kopec)" xfId="5747"/>
    <cellStyle name=" _CC-10 구내도로 및 배수(단가)_CC-02 본관기초굴착 예상_1 당진78-연돌-공사설계서(REV.0 12.14-kopec) 10" xfId="34740"/>
    <cellStyle name=" _CC-10 구내도로 및 배수(단가)_CC-02 본관기초굴착 예상_1 당진78-연돌-공사설계서(REV.0 12.14-kopec) 2" xfId="5748"/>
    <cellStyle name=" _CC-10 구내도로 및 배수(단가)_CC-02 본관기초굴착 예상_1 당진78-연돌-공사설계서(REV.0 12.14-kopec) 3" xfId="5749"/>
    <cellStyle name=" _CC-10 구내도로 및 배수(단가)_CC-02 본관기초굴착 예상_1 당진78-연돌-공사설계서(REV.0 12.14-kopec) 4" xfId="18935"/>
    <cellStyle name=" _CC-10 구내도로 및 배수(단가)_CC-02 본관기초굴착 예상_1 당진78-연돌-공사설계서(REV.0 12.14-kopec) 5" xfId="34741"/>
    <cellStyle name=" _CC-10 구내도로 및 배수(단가)_CC-02 본관기초굴착 예상_1 당진78-연돌-공사설계서(REV.0 12.14-kopec) 6" xfId="34742"/>
    <cellStyle name=" _CC-10 구내도로 및 배수(단가)_CC-02 본관기초굴착 예상_1 당진78-연돌-공사설계서(REV.0 12.14-kopec) 7" xfId="34743"/>
    <cellStyle name=" _CC-10 구내도로 및 배수(단가)_CC-02 본관기초굴착 예상_1 당진78-연돌-공사설계서(REV.0 12.14-kopec) 8" xfId="34744"/>
    <cellStyle name=" _CC-10 구내도로 및 배수(단가)_CC-02 본관기초굴착 예상_1 당진78-연돌-공사설계서(REV.0 12.14-kopec) 9" xfId="34745"/>
    <cellStyle name=" _CC-10 구내도로 및 배수(단가)_CC-02 본관기초굴착 예상_1 당진78-연돌-공사설계서(REV.0 12.14-kopec)_0 태안78-연돌-공사설계서(2005082)" xfId="5750"/>
    <cellStyle name=" _CC-10 구내도로 및 배수(단가)_CC-02 본관기초굴착 예상_1 당진78-연돌-공사설계서(REV.0 12.14-kopec)_0 태안78-연돌-공사설계서(2005082) 10" xfId="34746"/>
    <cellStyle name=" _CC-10 구내도로 및 배수(단가)_CC-02 본관기초굴착 예상_1 당진78-연돌-공사설계서(REV.0 12.14-kopec)_0 태안78-연돌-공사설계서(2005082) 2" xfId="5751"/>
    <cellStyle name=" _CC-10 구내도로 및 배수(단가)_CC-02 본관기초굴착 예상_1 당진78-연돌-공사설계서(REV.0 12.14-kopec)_0 태안78-연돌-공사설계서(2005082) 3" xfId="5752"/>
    <cellStyle name=" _CC-10 구내도로 및 배수(단가)_CC-02 본관기초굴착 예상_1 당진78-연돌-공사설계서(REV.0 12.14-kopec)_0 태안78-연돌-공사설계서(2005082) 4" xfId="18936"/>
    <cellStyle name=" _CC-10 구내도로 및 배수(단가)_CC-02 본관기초굴착 예상_1 당진78-연돌-공사설계서(REV.0 12.14-kopec)_0 태안78-연돌-공사설계서(2005082) 5" xfId="34747"/>
    <cellStyle name=" _CC-10 구내도로 및 배수(단가)_CC-02 본관기초굴착 예상_1 당진78-연돌-공사설계서(REV.0 12.14-kopec)_0 태안78-연돌-공사설계서(2005082) 6" xfId="34748"/>
    <cellStyle name=" _CC-10 구내도로 및 배수(단가)_CC-02 본관기초굴착 예상_1 당진78-연돌-공사설계서(REV.0 12.14-kopec)_0 태안78-연돌-공사설계서(2005082) 7" xfId="34749"/>
    <cellStyle name=" _CC-10 구내도로 및 배수(단가)_CC-02 본관기초굴착 예상_1 당진78-연돌-공사설계서(REV.0 12.14-kopec)_0 태안78-연돌-공사설계서(2005082) 8" xfId="34750"/>
    <cellStyle name=" _CC-10 구내도로 및 배수(단가)_CC-02 본관기초굴착 예상_1 당진78-연돌-공사설계서(REV.0 12.14-kopec)_0 태안78-연돌-공사설계서(2005082) 9" xfId="34751"/>
    <cellStyle name=" _CC-10 구내도로 및 배수(단가)_CC-02 본관기초굴착 예상_1 당진78-연돌-공사설계서(REV.0 12.14-kopec)_1.0t 공사설계서(1021일)" xfId="5753"/>
    <cellStyle name=" _CC-10 구내도로 및 배수(단가)_CC-02 본관기초굴착 예상_1 당진78-연돌-공사설계서(REV.0 12.14-kopec)_1.0t 공사설계서(1021일) 10" xfId="34752"/>
    <cellStyle name=" _CC-10 구내도로 및 배수(단가)_CC-02 본관기초굴착 예상_1 당진78-연돌-공사설계서(REV.0 12.14-kopec)_1.0t 공사설계서(1021일) 2" xfId="5754"/>
    <cellStyle name=" _CC-10 구내도로 및 배수(단가)_CC-02 본관기초굴착 예상_1 당진78-연돌-공사설계서(REV.0 12.14-kopec)_1.0t 공사설계서(1021일) 3" xfId="5755"/>
    <cellStyle name=" _CC-10 구내도로 및 배수(단가)_CC-02 본관기초굴착 예상_1 당진78-연돌-공사설계서(REV.0 12.14-kopec)_1.0t 공사설계서(1021일) 4" xfId="18937"/>
    <cellStyle name=" _CC-10 구내도로 및 배수(단가)_CC-02 본관기초굴착 예상_1 당진78-연돌-공사설계서(REV.0 12.14-kopec)_1.0t 공사설계서(1021일) 5" xfId="34753"/>
    <cellStyle name=" _CC-10 구내도로 및 배수(단가)_CC-02 본관기초굴착 예상_1 당진78-연돌-공사설계서(REV.0 12.14-kopec)_1.0t 공사설계서(1021일) 6" xfId="34754"/>
    <cellStyle name=" _CC-10 구내도로 및 배수(단가)_CC-02 본관기초굴착 예상_1 당진78-연돌-공사설계서(REV.0 12.14-kopec)_1.0t 공사설계서(1021일) 7" xfId="34755"/>
    <cellStyle name=" _CC-10 구내도로 및 배수(단가)_CC-02 본관기초굴착 예상_1 당진78-연돌-공사설계서(REV.0 12.14-kopec)_1.0t 공사설계서(1021일) 8" xfId="34756"/>
    <cellStyle name=" _CC-10 구내도로 및 배수(단가)_CC-02 본관기초굴착 예상_1 당진78-연돌-공사설계서(REV.0 12.14-kopec)_1.0t 공사설계서(1021일) 9" xfId="34757"/>
    <cellStyle name=" _CC-10 구내도로 및 배수(단가)_CC-02 본관기초굴착 예상_1 당진78-연돌-공사설계서(REV.0 12.14-kopec)_태안78연돌공사설계서(2005099)C2" xfId="5756"/>
    <cellStyle name=" _CC-10 구내도로 및 배수(단가)_CC-02 본관기초굴착 예상_1 당진78-연돌-공사설계서(REV.0 12.14-kopec)_태안78연돌공사설계서(2005099)C2 10" xfId="34758"/>
    <cellStyle name=" _CC-10 구내도로 및 배수(단가)_CC-02 본관기초굴착 예상_1 당진78-연돌-공사설계서(REV.0 12.14-kopec)_태안78연돌공사설계서(2005099)C2 2" xfId="5757"/>
    <cellStyle name=" _CC-10 구내도로 및 배수(단가)_CC-02 본관기초굴착 예상_1 당진78-연돌-공사설계서(REV.0 12.14-kopec)_태안78연돌공사설계서(2005099)C2 3" xfId="5758"/>
    <cellStyle name=" _CC-10 구내도로 및 배수(단가)_CC-02 본관기초굴착 예상_1 당진78-연돌-공사설계서(REV.0 12.14-kopec)_태안78연돌공사설계서(2005099)C2 4" xfId="18938"/>
    <cellStyle name=" _CC-10 구내도로 및 배수(단가)_CC-02 본관기초굴착 예상_1 당진78-연돌-공사설계서(REV.0 12.14-kopec)_태안78연돌공사설계서(2005099)C2 5" xfId="34759"/>
    <cellStyle name=" _CC-10 구내도로 및 배수(단가)_CC-02 본관기초굴착 예상_1 당진78-연돌-공사설계서(REV.0 12.14-kopec)_태안78연돌공사설계서(2005099)C2 6" xfId="34760"/>
    <cellStyle name=" _CC-10 구내도로 및 배수(단가)_CC-02 본관기초굴착 예상_1 당진78-연돌-공사설계서(REV.0 12.14-kopec)_태안78연돌공사설계서(2005099)C2 7" xfId="34761"/>
    <cellStyle name=" _CC-10 구내도로 및 배수(단가)_CC-02 본관기초굴착 예상_1 당진78-연돌-공사설계서(REV.0 12.14-kopec)_태안78연돌공사설계서(2005099)C2 8" xfId="34762"/>
    <cellStyle name=" _CC-10 구내도로 및 배수(단가)_CC-02 본관기초굴착 예상_1 당진78-연돌-공사설계서(REV.0 12.14-kopec)_태안78연돌공사설계서(2005099)C2 9" xfId="34763"/>
    <cellStyle name=" _CC-10 구내도로 및 배수(단가)_CC-02 본관기초굴착 예상_1.0t 당진78-연돌-수량산출서(REV.0 12.27-kopec)" xfId="5759"/>
    <cellStyle name=" _CC-10 구내도로 및 배수(단가)_CC-02 본관기초굴착 예상_1.0t 당진78-연돌-수량산출서(REV.0 12.27-kopec) 10" xfId="34764"/>
    <cellStyle name=" _CC-10 구내도로 및 배수(단가)_CC-02 본관기초굴착 예상_1.0t 당진78-연돌-수량산출서(REV.0 12.27-kopec) 2" xfId="5760"/>
    <cellStyle name=" _CC-10 구내도로 및 배수(단가)_CC-02 본관기초굴착 예상_1.0t 당진78-연돌-수량산출서(REV.0 12.27-kopec) 3" xfId="5761"/>
    <cellStyle name=" _CC-10 구내도로 및 배수(단가)_CC-02 본관기초굴착 예상_1.0t 당진78-연돌-수량산출서(REV.0 12.27-kopec) 4" xfId="18939"/>
    <cellStyle name=" _CC-10 구내도로 및 배수(단가)_CC-02 본관기초굴착 예상_1.0t 당진78-연돌-수량산출서(REV.0 12.27-kopec) 5" xfId="34765"/>
    <cellStyle name=" _CC-10 구내도로 및 배수(단가)_CC-02 본관기초굴착 예상_1.0t 당진78-연돌-수량산출서(REV.0 12.27-kopec) 6" xfId="34766"/>
    <cellStyle name=" _CC-10 구내도로 및 배수(단가)_CC-02 본관기초굴착 예상_1.0t 당진78-연돌-수량산출서(REV.0 12.27-kopec) 7" xfId="34767"/>
    <cellStyle name=" _CC-10 구내도로 및 배수(단가)_CC-02 본관기초굴착 예상_1.0t 당진78-연돌-수량산출서(REV.0 12.27-kopec) 8" xfId="34768"/>
    <cellStyle name=" _CC-10 구내도로 및 배수(단가)_CC-02 본관기초굴착 예상_1.0t 당진78-연돌-수량산출서(REV.0 12.27-kopec) 9" xfId="34769"/>
    <cellStyle name=" _CC-10 구내도로 및 배수(단가)_CC-02 본관기초굴착 예상_1.0t 당진78-연돌-수량산출서(REV.0 12.27-kopec)_1.0t 공사설계서(1021일)" xfId="5762"/>
    <cellStyle name=" _CC-10 구내도로 및 배수(단가)_CC-02 본관기초굴착 예상_1.0t 당진78-연돌-수량산출서(REV.0 12.27-kopec)_1.0t 공사설계서(1021일) 10" xfId="34770"/>
    <cellStyle name=" _CC-10 구내도로 및 배수(단가)_CC-02 본관기초굴착 예상_1.0t 당진78-연돌-수량산출서(REV.0 12.27-kopec)_1.0t 공사설계서(1021일) 2" xfId="5763"/>
    <cellStyle name=" _CC-10 구내도로 및 배수(단가)_CC-02 본관기초굴착 예상_1.0t 당진78-연돌-수량산출서(REV.0 12.27-kopec)_1.0t 공사설계서(1021일) 3" xfId="5764"/>
    <cellStyle name=" _CC-10 구내도로 및 배수(단가)_CC-02 본관기초굴착 예상_1.0t 당진78-연돌-수량산출서(REV.0 12.27-kopec)_1.0t 공사설계서(1021일) 4" xfId="18940"/>
    <cellStyle name=" _CC-10 구내도로 및 배수(단가)_CC-02 본관기초굴착 예상_1.0t 당진78-연돌-수량산출서(REV.0 12.27-kopec)_1.0t 공사설계서(1021일) 5" xfId="34771"/>
    <cellStyle name=" _CC-10 구내도로 및 배수(단가)_CC-02 본관기초굴착 예상_1.0t 당진78-연돌-수량산출서(REV.0 12.27-kopec)_1.0t 공사설계서(1021일) 6" xfId="34772"/>
    <cellStyle name=" _CC-10 구내도로 및 배수(단가)_CC-02 본관기초굴착 예상_1.0t 당진78-연돌-수량산출서(REV.0 12.27-kopec)_1.0t 공사설계서(1021일) 7" xfId="34773"/>
    <cellStyle name=" _CC-10 구내도로 및 배수(단가)_CC-02 본관기초굴착 예상_1.0t 당진78-연돌-수량산출서(REV.0 12.27-kopec)_1.0t 공사설계서(1021일) 8" xfId="34774"/>
    <cellStyle name=" _CC-10 구내도로 및 배수(단가)_CC-02 본관기초굴착 예상_1.0t 당진78-연돌-수량산출서(REV.0 12.27-kopec)_1.0t 공사설계서(1021일) 9" xfId="34775"/>
    <cellStyle name=" _CC-10 구내도로 및 배수(단가)_CC-02 본관기초굴착 예상_2.관리동" xfId="34776"/>
    <cellStyle name=" _CC-10 구내도로 및 배수(단가)_CC-02 본관기초굴착 예상_당진78-연돌-개략공사비" xfId="5765"/>
    <cellStyle name=" _CC-10 구내도로 및 배수(단가)_CC-02 본관기초굴착 예상_당진78-연돌-개략공사비 10" xfId="34777"/>
    <cellStyle name=" _CC-10 구내도로 및 배수(단가)_CC-02 본관기초굴착 예상_당진78-연돌-개략공사비 2" xfId="5766"/>
    <cellStyle name=" _CC-10 구내도로 및 배수(단가)_CC-02 본관기초굴착 예상_당진78-연돌-개략공사비 3" xfId="5767"/>
    <cellStyle name=" _CC-10 구내도로 및 배수(단가)_CC-02 본관기초굴착 예상_당진78-연돌-개략공사비 4" xfId="18941"/>
    <cellStyle name=" _CC-10 구내도로 및 배수(단가)_CC-02 본관기초굴착 예상_당진78-연돌-개략공사비 5" xfId="34778"/>
    <cellStyle name=" _CC-10 구내도로 및 배수(단가)_CC-02 본관기초굴착 예상_당진78-연돌-개략공사비 6" xfId="34779"/>
    <cellStyle name=" _CC-10 구내도로 및 배수(단가)_CC-02 본관기초굴착 예상_당진78-연돌-개략공사비 7" xfId="34780"/>
    <cellStyle name=" _CC-10 구내도로 및 배수(단가)_CC-02 본관기초굴착 예상_당진78-연돌-개략공사비 8" xfId="34781"/>
    <cellStyle name=" _CC-10 구내도로 및 배수(단가)_CC-02 본관기초굴착 예상_당진78-연돌-개략공사비 9" xfId="34782"/>
    <cellStyle name=" _CC-10 구내도로 및 배수(단가)_CC-02 본관기초굴착 예상_당진78-연돌-개략공사비_0 태안78-연돌-공사설계서(2005082)" xfId="5768"/>
    <cellStyle name=" _CC-10 구내도로 및 배수(단가)_CC-02 본관기초굴착 예상_당진78-연돌-개략공사비_0 태안78-연돌-공사설계서(2005082) 10" xfId="34783"/>
    <cellStyle name=" _CC-10 구내도로 및 배수(단가)_CC-02 본관기초굴착 예상_당진78-연돌-개략공사비_0 태안78-연돌-공사설계서(2005082) 2" xfId="5769"/>
    <cellStyle name=" _CC-10 구내도로 및 배수(단가)_CC-02 본관기초굴착 예상_당진78-연돌-개략공사비_0 태안78-연돌-공사설계서(2005082) 3" xfId="5770"/>
    <cellStyle name=" _CC-10 구내도로 및 배수(단가)_CC-02 본관기초굴착 예상_당진78-연돌-개략공사비_0 태안78-연돌-공사설계서(2005082) 4" xfId="18942"/>
    <cellStyle name=" _CC-10 구내도로 및 배수(단가)_CC-02 본관기초굴착 예상_당진78-연돌-개략공사비_0 태안78-연돌-공사설계서(2005082) 5" xfId="34784"/>
    <cellStyle name=" _CC-10 구내도로 및 배수(단가)_CC-02 본관기초굴착 예상_당진78-연돌-개략공사비_0 태안78-연돌-공사설계서(2005082) 6" xfId="34785"/>
    <cellStyle name=" _CC-10 구내도로 및 배수(단가)_CC-02 본관기초굴착 예상_당진78-연돌-개략공사비_0 태안78-연돌-공사설계서(2005082) 7" xfId="34786"/>
    <cellStyle name=" _CC-10 구내도로 및 배수(단가)_CC-02 본관기초굴착 예상_당진78-연돌-개략공사비_0 태안78-연돌-공사설계서(2005082) 8" xfId="34787"/>
    <cellStyle name=" _CC-10 구내도로 및 배수(단가)_CC-02 본관기초굴착 예상_당진78-연돌-개략공사비_0 태안78-연돌-공사설계서(2005082) 9" xfId="34788"/>
    <cellStyle name=" _CC-10 구내도로 및 배수(단가)_CC-02 본관기초굴착 예상_당진78-연돌-개략공사비_1.0t 공사설계서(1021일)" xfId="5771"/>
    <cellStyle name=" _CC-10 구내도로 및 배수(단가)_CC-02 본관기초굴착 예상_당진78-연돌-개략공사비_1.0t 공사설계서(1021일) 10" xfId="34789"/>
    <cellStyle name=" _CC-10 구내도로 및 배수(단가)_CC-02 본관기초굴착 예상_당진78-연돌-개략공사비_1.0t 공사설계서(1021일) 2" xfId="5772"/>
    <cellStyle name=" _CC-10 구내도로 및 배수(단가)_CC-02 본관기초굴착 예상_당진78-연돌-개략공사비_1.0t 공사설계서(1021일) 3" xfId="5773"/>
    <cellStyle name=" _CC-10 구내도로 및 배수(단가)_CC-02 본관기초굴착 예상_당진78-연돌-개략공사비_1.0t 공사설계서(1021일) 4" xfId="18943"/>
    <cellStyle name=" _CC-10 구내도로 및 배수(단가)_CC-02 본관기초굴착 예상_당진78-연돌-개략공사비_1.0t 공사설계서(1021일) 5" xfId="34790"/>
    <cellStyle name=" _CC-10 구내도로 및 배수(단가)_CC-02 본관기초굴착 예상_당진78-연돌-개략공사비_1.0t 공사설계서(1021일) 6" xfId="34791"/>
    <cellStyle name=" _CC-10 구내도로 및 배수(단가)_CC-02 본관기초굴착 예상_당진78-연돌-개략공사비_1.0t 공사설계서(1021일) 7" xfId="34792"/>
    <cellStyle name=" _CC-10 구내도로 및 배수(단가)_CC-02 본관기초굴착 예상_당진78-연돌-개략공사비_1.0t 공사설계서(1021일) 8" xfId="34793"/>
    <cellStyle name=" _CC-10 구내도로 및 배수(단가)_CC-02 본관기초굴착 예상_당진78-연돌-개략공사비_1.0t 공사설계서(1021일) 9" xfId="34794"/>
    <cellStyle name=" _CC-10 구내도로 및 배수(단가)_CC-02 본관기초굴착 예상_당진78-연돌-개략공사비_태안78연돌공사설계서(2005099)C2" xfId="5774"/>
    <cellStyle name=" _CC-10 구내도로 및 배수(단가)_CC-02 본관기초굴착 예상_당진78-연돌-개략공사비_태안78연돌공사설계서(2005099)C2 10" xfId="34795"/>
    <cellStyle name=" _CC-10 구내도로 및 배수(단가)_CC-02 본관기초굴착 예상_당진78-연돌-개략공사비_태안78연돌공사설계서(2005099)C2 2" xfId="5775"/>
    <cellStyle name=" _CC-10 구내도로 및 배수(단가)_CC-02 본관기초굴착 예상_당진78-연돌-개략공사비_태안78연돌공사설계서(2005099)C2 3" xfId="5776"/>
    <cellStyle name=" _CC-10 구내도로 및 배수(단가)_CC-02 본관기초굴착 예상_당진78-연돌-개략공사비_태안78연돌공사설계서(2005099)C2 4" xfId="18944"/>
    <cellStyle name=" _CC-10 구내도로 및 배수(단가)_CC-02 본관기초굴착 예상_당진78-연돌-개략공사비_태안78연돌공사설계서(2005099)C2 5" xfId="34796"/>
    <cellStyle name=" _CC-10 구내도로 및 배수(단가)_CC-02 본관기초굴착 예상_당진78-연돌-개략공사비_태안78연돌공사설계서(2005099)C2 6" xfId="34797"/>
    <cellStyle name=" _CC-10 구내도로 및 배수(단가)_CC-02 본관기초굴착 예상_당진78-연돌-개략공사비_태안78연돌공사설계서(2005099)C2 7" xfId="34798"/>
    <cellStyle name=" _CC-10 구내도로 및 배수(단가)_CC-02 본관기초굴착 예상_당진78-연돌-개략공사비_태안78연돌공사설계서(2005099)C2 8" xfId="34799"/>
    <cellStyle name=" _CC-10 구내도로 및 배수(단가)_CC-02 본관기초굴착 예상_당진78-연돌-개략공사비_태안78연돌공사설계서(2005099)C2 9" xfId="34800"/>
    <cellStyle name=" _CC-10 구내도로 및 배수(단가)_CC-02 본관기초굴착 예상_연돌 현장타설말뚝(RCD)설계서" xfId="5777"/>
    <cellStyle name=" _CC-10 구내도로 및 배수(단가)_CC-02 본관기초굴착 예상_연돌 현장타설말뚝(RCD)설계서 10" xfId="34801"/>
    <cellStyle name=" _CC-10 구내도로 및 배수(단가)_CC-02 본관기초굴착 예상_연돌 현장타설말뚝(RCD)설계서 2" xfId="5778"/>
    <cellStyle name=" _CC-10 구내도로 및 배수(단가)_CC-02 본관기초굴착 예상_연돌 현장타설말뚝(RCD)설계서 3" xfId="5779"/>
    <cellStyle name=" _CC-10 구내도로 및 배수(단가)_CC-02 본관기초굴착 예상_연돌 현장타설말뚝(RCD)설계서 4" xfId="18945"/>
    <cellStyle name=" _CC-10 구내도로 및 배수(단가)_CC-02 본관기초굴착 예상_연돌 현장타설말뚝(RCD)설계서 5" xfId="34802"/>
    <cellStyle name=" _CC-10 구내도로 및 배수(단가)_CC-02 본관기초굴착 예상_연돌 현장타설말뚝(RCD)설계서 6" xfId="34803"/>
    <cellStyle name=" _CC-10 구내도로 및 배수(단가)_CC-02 본관기초굴착 예상_연돌 현장타설말뚝(RCD)설계서 7" xfId="34804"/>
    <cellStyle name=" _CC-10 구내도로 및 배수(단가)_CC-02 본관기초굴착 예상_연돌 현장타설말뚝(RCD)설계서 8" xfId="34805"/>
    <cellStyle name=" _CC-10 구내도로 및 배수(단가)_CC-02 본관기초굴착 예상_연돌 현장타설말뚝(RCD)설계서 9" xfId="34806"/>
    <cellStyle name=" _CC-10 구내도로 및 배수(단가)_CC-02 본관기초굴착 예상_연돌 현장타설말뚝(RCD)설계서_0 태안78-연돌-공사설계서(2005082)" xfId="5780"/>
    <cellStyle name=" _CC-10 구내도로 및 배수(단가)_CC-02 본관기초굴착 예상_연돌 현장타설말뚝(RCD)설계서_0 태안78-연돌-공사설계서(2005082) 10" xfId="34807"/>
    <cellStyle name=" _CC-10 구내도로 및 배수(단가)_CC-02 본관기초굴착 예상_연돌 현장타설말뚝(RCD)설계서_0 태안78-연돌-공사설계서(2005082) 2" xfId="5781"/>
    <cellStyle name=" _CC-10 구내도로 및 배수(단가)_CC-02 본관기초굴착 예상_연돌 현장타설말뚝(RCD)설계서_0 태안78-연돌-공사설계서(2005082) 3" xfId="5782"/>
    <cellStyle name=" _CC-10 구내도로 및 배수(단가)_CC-02 본관기초굴착 예상_연돌 현장타설말뚝(RCD)설계서_0 태안78-연돌-공사설계서(2005082) 4" xfId="18946"/>
    <cellStyle name=" _CC-10 구내도로 및 배수(단가)_CC-02 본관기초굴착 예상_연돌 현장타설말뚝(RCD)설계서_0 태안78-연돌-공사설계서(2005082) 5" xfId="34808"/>
    <cellStyle name=" _CC-10 구내도로 및 배수(단가)_CC-02 본관기초굴착 예상_연돌 현장타설말뚝(RCD)설계서_0 태안78-연돌-공사설계서(2005082) 6" xfId="34809"/>
    <cellStyle name=" _CC-10 구내도로 및 배수(단가)_CC-02 본관기초굴착 예상_연돌 현장타설말뚝(RCD)설계서_0 태안78-연돌-공사설계서(2005082) 7" xfId="34810"/>
    <cellStyle name=" _CC-10 구내도로 및 배수(단가)_CC-02 본관기초굴착 예상_연돌 현장타설말뚝(RCD)설계서_0 태안78-연돌-공사설계서(2005082) 8" xfId="34811"/>
    <cellStyle name=" _CC-10 구내도로 및 배수(단가)_CC-02 본관기초굴착 예상_연돌 현장타설말뚝(RCD)설계서_0 태안78-연돌-공사설계서(2005082) 9" xfId="34812"/>
    <cellStyle name=" _CC-10 구내도로 및 배수(단가)_CC-02 본관기초굴착 예상_연돌 현장타설말뚝(RCD)설계서_1.0t 공사설계서(1021일)" xfId="5783"/>
    <cellStyle name=" _CC-10 구내도로 및 배수(단가)_CC-02 본관기초굴착 예상_연돌 현장타설말뚝(RCD)설계서_1.0t 공사설계서(1021일) 10" xfId="34813"/>
    <cellStyle name=" _CC-10 구내도로 및 배수(단가)_CC-02 본관기초굴착 예상_연돌 현장타설말뚝(RCD)설계서_1.0t 공사설계서(1021일) 2" xfId="5784"/>
    <cellStyle name=" _CC-10 구내도로 및 배수(단가)_CC-02 본관기초굴착 예상_연돌 현장타설말뚝(RCD)설계서_1.0t 공사설계서(1021일) 3" xfId="5785"/>
    <cellStyle name=" _CC-10 구내도로 및 배수(단가)_CC-02 본관기초굴착 예상_연돌 현장타설말뚝(RCD)설계서_1.0t 공사설계서(1021일) 4" xfId="18947"/>
    <cellStyle name=" _CC-10 구내도로 및 배수(단가)_CC-02 본관기초굴착 예상_연돌 현장타설말뚝(RCD)설계서_1.0t 공사설계서(1021일) 5" xfId="34814"/>
    <cellStyle name=" _CC-10 구내도로 및 배수(단가)_CC-02 본관기초굴착 예상_연돌 현장타설말뚝(RCD)설계서_1.0t 공사설계서(1021일) 6" xfId="34815"/>
    <cellStyle name=" _CC-10 구내도로 및 배수(단가)_CC-02 본관기초굴착 예상_연돌 현장타설말뚝(RCD)설계서_1.0t 공사설계서(1021일) 7" xfId="34816"/>
    <cellStyle name=" _CC-10 구내도로 및 배수(단가)_CC-02 본관기초굴착 예상_연돌 현장타설말뚝(RCD)설계서_1.0t 공사설계서(1021일) 8" xfId="34817"/>
    <cellStyle name=" _CC-10 구내도로 및 배수(단가)_CC-02 본관기초굴착 예상_연돌 현장타설말뚝(RCD)설계서_1.0t 공사설계서(1021일) 9" xfId="34818"/>
    <cellStyle name=" _CC-10 구내도로 및 배수(단가)_CC-02 본관기초굴착 예상_연돌 현장타설말뚝(RCD)설계서_태안78연돌공사설계서(2005099)C2" xfId="5786"/>
    <cellStyle name=" _CC-10 구내도로 및 배수(단가)_CC-02 본관기초굴착 예상_연돌 현장타설말뚝(RCD)설계서_태안78연돌공사설계서(2005099)C2 10" xfId="34819"/>
    <cellStyle name=" _CC-10 구내도로 및 배수(단가)_CC-02 본관기초굴착 예상_연돌 현장타설말뚝(RCD)설계서_태안78연돌공사설계서(2005099)C2 2" xfId="5787"/>
    <cellStyle name=" _CC-10 구내도로 및 배수(단가)_CC-02 본관기초굴착 예상_연돌 현장타설말뚝(RCD)설계서_태안78연돌공사설계서(2005099)C2 3" xfId="5788"/>
    <cellStyle name=" _CC-10 구내도로 및 배수(단가)_CC-02 본관기초굴착 예상_연돌 현장타설말뚝(RCD)설계서_태안78연돌공사설계서(2005099)C2 4" xfId="18948"/>
    <cellStyle name=" _CC-10 구내도로 및 배수(단가)_CC-02 본관기초굴착 예상_연돌 현장타설말뚝(RCD)설계서_태안78연돌공사설계서(2005099)C2 5" xfId="34820"/>
    <cellStyle name=" _CC-10 구내도로 및 배수(단가)_CC-02 본관기초굴착 예상_연돌 현장타설말뚝(RCD)설계서_태안78연돌공사설계서(2005099)C2 6" xfId="34821"/>
    <cellStyle name=" _CC-10 구내도로 및 배수(단가)_CC-02 본관기초굴착 예상_연돌 현장타설말뚝(RCD)설계서_태안78연돌공사설계서(2005099)C2 7" xfId="34822"/>
    <cellStyle name=" _CC-10 구내도로 및 배수(단가)_CC-02 본관기초굴착 예상_연돌 현장타설말뚝(RCD)설계서_태안78연돌공사설계서(2005099)C2 8" xfId="34823"/>
    <cellStyle name=" _CC-10 구내도로 및 배수(단가)_CC-02 본관기초굴착 예상_연돌 현장타설말뚝(RCD)설계서_태안78연돌공사설계서(2005099)C2 9" xfId="34824"/>
    <cellStyle name=" _CC-10 구내도로 및 배수(단가)_개산분 실행" xfId="5620"/>
    <cellStyle name=" _CC-10 구내도로 및 배수(단가)_당진78-연돌-개략공사비" xfId="5621"/>
    <cellStyle name=" _CC-10 구내도로 및 배수(단가)_당진78-연돌-개략공사비 10" xfId="34492"/>
    <cellStyle name=" _CC-10 구내도로 및 배수(단가)_당진78-연돌-개략공사비 2" xfId="5622"/>
    <cellStyle name=" _CC-10 구내도로 및 배수(단가)_당진78-연돌-개략공사비 3" xfId="5623"/>
    <cellStyle name=" _CC-10 구내도로 및 배수(단가)_당진78-연돌-개략공사비 4" xfId="18894"/>
    <cellStyle name=" _CC-10 구내도로 및 배수(단가)_당진78-연돌-개략공사비 5" xfId="34493"/>
    <cellStyle name=" _CC-10 구내도로 및 배수(단가)_당진78-연돌-개략공사비 6" xfId="34494"/>
    <cellStyle name=" _CC-10 구내도로 및 배수(단가)_당진78-연돌-개략공사비 7" xfId="34495"/>
    <cellStyle name=" _CC-10 구내도로 및 배수(단가)_당진78-연돌-개략공사비 8" xfId="34496"/>
    <cellStyle name=" _CC-10 구내도로 및 배수(단가)_당진78-연돌-개략공사비 9" xfId="34497"/>
    <cellStyle name=" _CC-10 구내도로 및 배수(단가)_당진78-연돌-개략공사비_0 태안78-연돌-공사설계서(2005082)" xfId="5624"/>
    <cellStyle name=" _CC-10 구내도로 및 배수(단가)_당진78-연돌-개략공사비_0 태안78-연돌-공사설계서(2005082) 10" xfId="34498"/>
    <cellStyle name=" _CC-10 구내도로 및 배수(단가)_당진78-연돌-개략공사비_0 태안78-연돌-공사설계서(2005082) 2" xfId="5625"/>
    <cellStyle name=" _CC-10 구내도로 및 배수(단가)_당진78-연돌-개략공사비_0 태안78-연돌-공사설계서(2005082) 3" xfId="5626"/>
    <cellStyle name=" _CC-10 구내도로 및 배수(단가)_당진78-연돌-개략공사비_0 태안78-연돌-공사설계서(2005082) 4" xfId="18895"/>
    <cellStyle name=" _CC-10 구내도로 및 배수(단가)_당진78-연돌-개략공사비_0 태안78-연돌-공사설계서(2005082) 5" xfId="34499"/>
    <cellStyle name=" _CC-10 구내도로 및 배수(단가)_당진78-연돌-개략공사비_0 태안78-연돌-공사설계서(2005082) 6" xfId="34500"/>
    <cellStyle name=" _CC-10 구내도로 및 배수(단가)_당진78-연돌-개략공사비_0 태안78-연돌-공사설계서(2005082) 7" xfId="34501"/>
    <cellStyle name=" _CC-10 구내도로 및 배수(단가)_당진78-연돌-개략공사비_0 태안78-연돌-공사설계서(2005082) 8" xfId="34502"/>
    <cellStyle name=" _CC-10 구내도로 및 배수(단가)_당진78-연돌-개략공사비_0 태안78-연돌-공사설계서(2005082) 9" xfId="34503"/>
    <cellStyle name=" _CC-10 구내도로 및 배수(단가)_당진78-연돌-개략공사비_1.0t 공사설계서(1021일)" xfId="5627"/>
    <cellStyle name=" _CC-10 구내도로 및 배수(단가)_당진78-연돌-개략공사비_1.0t 공사설계서(1021일) 10" xfId="34504"/>
    <cellStyle name=" _CC-10 구내도로 및 배수(단가)_당진78-연돌-개략공사비_1.0t 공사설계서(1021일) 2" xfId="5628"/>
    <cellStyle name=" _CC-10 구내도로 및 배수(단가)_당진78-연돌-개략공사비_1.0t 공사설계서(1021일) 3" xfId="5629"/>
    <cellStyle name=" _CC-10 구내도로 및 배수(단가)_당진78-연돌-개략공사비_1.0t 공사설계서(1021일) 4" xfId="18896"/>
    <cellStyle name=" _CC-10 구내도로 및 배수(단가)_당진78-연돌-개략공사비_1.0t 공사설계서(1021일) 5" xfId="34505"/>
    <cellStyle name=" _CC-10 구내도로 및 배수(단가)_당진78-연돌-개략공사비_1.0t 공사설계서(1021일) 6" xfId="34506"/>
    <cellStyle name=" _CC-10 구내도로 및 배수(단가)_당진78-연돌-개략공사비_1.0t 공사설계서(1021일) 7" xfId="34507"/>
    <cellStyle name=" _CC-10 구내도로 및 배수(단가)_당진78-연돌-개략공사비_1.0t 공사설계서(1021일) 8" xfId="34508"/>
    <cellStyle name=" _CC-10 구내도로 및 배수(단가)_당진78-연돌-개략공사비_1.0t 공사설계서(1021일) 9" xfId="34509"/>
    <cellStyle name=" _CC-10 구내도로 및 배수(단가)_당진78-연돌-개략공사비_태안78연돌공사설계서(2005099)C2" xfId="5630"/>
    <cellStyle name=" _CC-10 구내도로 및 배수(단가)_당진78-연돌-개략공사비_태안78연돌공사설계서(2005099)C2 10" xfId="34510"/>
    <cellStyle name=" _CC-10 구내도로 및 배수(단가)_당진78-연돌-개략공사비_태안78연돌공사설계서(2005099)C2 2" xfId="5631"/>
    <cellStyle name=" _CC-10 구내도로 및 배수(단가)_당진78-연돌-개략공사비_태안78연돌공사설계서(2005099)C2 3" xfId="5632"/>
    <cellStyle name=" _CC-10 구내도로 및 배수(단가)_당진78-연돌-개략공사비_태안78연돌공사설계서(2005099)C2 4" xfId="18897"/>
    <cellStyle name=" _CC-10 구내도로 및 배수(단가)_당진78-연돌-개략공사비_태안78연돌공사설계서(2005099)C2 5" xfId="34511"/>
    <cellStyle name=" _CC-10 구내도로 및 배수(단가)_당진78-연돌-개략공사비_태안78연돌공사설계서(2005099)C2 6" xfId="34512"/>
    <cellStyle name=" _CC-10 구내도로 및 배수(단가)_당진78-연돌-개략공사비_태안78연돌공사설계서(2005099)C2 7" xfId="34513"/>
    <cellStyle name=" _CC-10 구내도로 및 배수(단가)_당진78-연돌-개략공사비_태안78연돌공사설계서(2005099)C2 8" xfId="34514"/>
    <cellStyle name=" _CC-10 구내도로 및 배수(단가)_당진78-연돌-개략공사비_태안78연돌공사설계서(2005099)C2 9" xfId="34515"/>
    <cellStyle name=" _CC-10 구내도로 및 배수(단가)_본관기초 가실행" xfId="5633"/>
    <cellStyle name=" _CC-10 구내도로 및 배수(단가)_본관기초 가실행 10" xfId="34516"/>
    <cellStyle name=" _CC-10 구내도로 및 배수(단가)_본관기초 가실행 2" xfId="5634"/>
    <cellStyle name=" _CC-10 구내도로 및 배수(단가)_본관기초 가실행 3" xfId="5635"/>
    <cellStyle name=" _CC-10 구내도로 및 배수(단가)_본관기초 가실행 4" xfId="18898"/>
    <cellStyle name=" _CC-10 구내도로 및 배수(단가)_본관기초 가실행 5" xfId="34517"/>
    <cellStyle name=" _CC-10 구내도로 및 배수(단가)_본관기초 가실행 6" xfId="34518"/>
    <cellStyle name=" _CC-10 구내도로 및 배수(단가)_본관기초 가실행 7" xfId="34519"/>
    <cellStyle name=" _CC-10 구내도로 및 배수(단가)_본관기초 가실행 8" xfId="34520"/>
    <cellStyle name=" _CC-10 구내도로 및 배수(단가)_본관기초 가실행 9" xfId="34521"/>
    <cellStyle name=" _CC-10 구내도로 및 배수(단가)_본관기초 가실행_1 당진78-연돌-공사설계서(REV.0 12.14-kopec)" xfId="5636"/>
    <cellStyle name=" _CC-10 구내도로 및 배수(단가)_본관기초 가실행_1 당진78-연돌-공사설계서(REV.0 12.14-kopec) 10" xfId="34522"/>
    <cellStyle name=" _CC-10 구내도로 및 배수(단가)_본관기초 가실행_1 당진78-연돌-공사설계서(REV.0 12.14-kopec) 2" xfId="5637"/>
    <cellStyle name=" _CC-10 구내도로 및 배수(단가)_본관기초 가실행_1 당진78-연돌-공사설계서(REV.0 12.14-kopec) 3" xfId="5638"/>
    <cellStyle name=" _CC-10 구내도로 및 배수(단가)_본관기초 가실행_1 당진78-연돌-공사설계서(REV.0 12.14-kopec) 4" xfId="18899"/>
    <cellStyle name=" _CC-10 구내도로 및 배수(단가)_본관기초 가실행_1 당진78-연돌-공사설계서(REV.0 12.14-kopec) 5" xfId="34523"/>
    <cellStyle name=" _CC-10 구내도로 및 배수(단가)_본관기초 가실행_1 당진78-연돌-공사설계서(REV.0 12.14-kopec) 6" xfId="34524"/>
    <cellStyle name=" _CC-10 구내도로 및 배수(단가)_본관기초 가실행_1 당진78-연돌-공사설계서(REV.0 12.14-kopec) 7" xfId="34525"/>
    <cellStyle name=" _CC-10 구내도로 및 배수(단가)_본관기초 가실행_1 당진78-연돌-공사설계서(REV.0 12.14-kopec) 8" xfId="34526"/>
    <cellStyle name=" _CC-10 구내도로 및 배수(단가)_본관기초 가실행_1 당진78-연돌-공사설계서(REV.0 12.14-kopec) 9" xfId="34527"/>
    <cellStyle name=" _CC-10 구내도로 및 배수(단가)_본관기초 가실행_1 당진78-연돌-공사설계서(REV.0 12.14-kopec)_0 태안78-연돌-공사설계서(2005082)" xfId="5639"/>
    <cellStyle name=" _CC-10 구내도로 및 배수(단가)_본관기초 가실행_1 당진78-연돌-공사설계서(REV.0 12.14-kopec)_0 태안78-연돌-공사설계서(2005082) 10" xfId="34528"/>
    <cellStyle name=" _CC-10 구내도로 및 배수(단가)_본관기초 가실행_1 당진78-연돌-공사설계서(REV.0 12.14-kopec)_0 태안78-연돌-공사설계서(2005082) 2" xfId="5640"/>
    <cellStyle name=" _CC-10 구내도로 및 배수(단가)_본관기초 가실행_1 당진78-연돌-공사설계서(REV.0 12.14-kopec)_0 태안78-연돌-공사설계서(2005082) 3" xfId="5641"/>
    <cellStyle name=" _CC-10 구내도로 및 배수(단가)_본관기초 가실행_1 당진78-연돌-공사설계서(REV.0 12.14-kopec)_0 태안78-연돌-공사설계서(2005082) 4" xfId="18900"/>
    <cellStyle name=" _CC-10 구내도로 및 배수(단가)_본관기초 가실행_1 당진78-연돌-공사설계서(REV.0 12.14-kopec)_0 태안78-연돌-공사설계서(2005082) 5" xfId="34529"/>
    <cellStyle name=" _CC-10 구내도로 및 배수(단가)_본관기초 가실행_1 당진78-연돌-공사설계서(REV.0 12.14-kopec)_0 태안78-연돌-공사설계서(2005082) 6" xfId="34530"/>
    <cellStyle name=" _CC-10 구내도로 및 배수(단가)_본관기초 가실행_1 당진78-연돌-공사설계서(REV.0 12.14-kopec)_0 태안78-연돌-공사설계서(2005082) 7" xfId="34531"/>
    <cellStyle name=" _CC-10 구내도로 및 배수(단가)_본관기초 가실행_1 당진78-연돌-공사설계서(REV.0 12.14-kopec)_0 태안78-연돌-공사설계서(2005082) 8" xfId="34532"/>
    <cellStyle name=" _CC-10 구내도로 및 배수(단가)_본관기초 가실행_1 당진78-연돌-공사설계서(REV.0 12.14-kopec)_0 태안78-연돌-공사설계서(2005082) 9" xfId="34533"/>
    <cellStyle name=" _CC-10 구내도로 및 배수(단가)_본관기초 가실행_1 당진78-연돌-공사설계서(REV.0 12.14-kopec)_1.0t 공사설계서(1021일)" xfId="5642"/>
    <cellStyle name=" _CC-10 구내도로 및 배수(단가)_본관기초 가실행_1 당진78-연돌-공사설계서(REV.0 12.14-kopec)_1.0t 공사설계서(1021일) 10" xfId="34534"/>
    <cellStyle name=" _CC-10 구내도로 및 배수(단가)_본관기초 가실행_1 당진78-연돌-공사설계서(REV.0 12.14-kopec)_1.0t 공사설계서(1021일) 2" xfId="5643"/>
    <cellStyle name=" _CC-10 구내도로 및 배수(단가)_본관기초 가실행_1 당진78-연돌-공사설계서(REV.0 12.14-kopec)_1.0t 공사설계서(1021일) 3" xfId="5644"/>
    <cellStyle name=" _CC-10 구내도로 및 배수(단가)_본관기초 가실행_1 당진78-연돌-공사설계서(REV.0 12.14-kopec)_1.0t 공사설계서(1021일) 4" xfId="18901"/>
    <cellStyle name=" _CC-10 구내도로 및 배수(단가)_본관기초 가실행_1 당진78-연돌-공사설계서(REV.0 12.14-kopec)_1.0t 공사설계서(1021일) 5" xfId="34535"/>
    <cellStyle name=" _CC-10 구내도로 및 배수(단가)_본관기초 가실행_1 당진78-연돌-공사설계서(REV.0 12.14-kopec)_1.0t 공사설계서(1021일) 6" xfId="34536"/>
    <cellStyle name=" _CC-10 구내도로 및 배수(단가)_본관기초 가실행_1 당진78-연돌-공사설계서(REV.0 12.14-kopec)_1.0t 공사설계서(1021일) 7" xfId="34537"/>
    <cellStyle name=" _CC-10 구내도로 및 배수(단가)_본관기초 가실행_1 당진78-연돌-공사설계서(REV.0 12.14-kopec)_1.0t 공사설계서(1021일) 8" xfId="34538"/>
    <cellStyle name=" _CC-10 구내도로 및 배수(단가)_본관기초 가실행_1 당진78-연돌-공사설계서(REV.0 12.14-kopec)_1.0t 공사설계서(1021일) 9" xfId="34539"/>
    <cellStyle name=" _CC-10 구내도로 및 배수(단가)_본관기초 가실행_1 당진78-연돌-공사설계서(REV.0 12.14-kopec)_태안78연돌공사설계서(2005099)C2" xfId="5645"/>
    <cellStyle name=" _CC-10 구내도로 및 배수(단가)_본관기초 가실행_1 당진78-연돌-공사설계서(REV.0 12.14-kopec)_태안78연돌공사설계서(2005099)C2 10" xfId="34540"/>
    <cellStyle name=" _CC-10 구내도로 및 배수(단가)_본관기초 가실행_1 당진78-연돌-공사설계서(REV.0 12.14-kopec)_태안78연돌공사설계서(2005099)C2 2" xfId="5646"/>
    <cellStyle name=" _CC-10 구내도로 및 배수(단가)_본관기초 가실행_1 당진78-연돌-공사설계서(REV.0 12.14-kopec)_태안78연돌공사설계서(2005099)C2 3" xfId="5647"/>
    <cellStyle name=" _CC-10 구내도로 및 배수(단가)_본관기초 가실행_1 당진78-연돌-공사설계서(REV.0 12.14-kopec)_태안78연돌공사설계서(2005099)C2 4" xfId="18902"/>
    <cellStyle name=" _CC-10 구내도로 및 배수(단가)_본관기초 가실행_1 당진78-연돌-공사설계서(REV.0 12.14-kopec)_태안78연돌공사설계서(2005099)C2 5" xfId="34541"/>
    <cellStyle name=" _CC-10 구내도로 및 배수(단가)_본관기초 가실행_1 당진78-연돌-공사설계서(REV.0 12.14-kopec)_태안78연돌공사설계서(2005099)C2 6" xfId="34542"/>
    <cellStyle name=" _CC-10 구내도로 및 배수(단가)_본관기초 가실행_1 당진78-연돌-공사설계서(REV.0 12.14-kopec)_태안78연돌공사설계서(2005099)C2 7" xfId="34543"/>
    <cellStyle name=" _CC-10 구내도로 및 배수(단가)_본관기초 가실행_1 당진78-연돌-공사설계서(REV.0 12.14-kopec)_태안78연돌공사설계서(2005099)C2 8" xfId="34544"/>
    <cellStyle name=" _CC-10 구내도로 및 배수(단가)_본관기초 가실행_1 당진78-연돌-공사설계서(REV.0 12.14-kopec)_태안78연돌공사설계서(2005099)C2 9" xfId="34545"/>
    <cellStyle name=" _CC-10 구내도로 및 배수(단가)_본관기초 가실행_1.0t 당진78-연돌-수량산출서(REV.0 12.27-kopec)" xfId="5648"/>
    <cellStyle name=" _CC-10 구내도로 및 배수(단가)_본관기초 가실행_1.0t 당진78-연돌-수량산출서(REV.0 12.27-kopec) 10" xfId="34546"/>
    <cellStyle name=" _CC-10 구내도로 및 배수(단가)_본관기초 가실행_1.0t 당진78-연돌-수량산출서(REV.0 12.27-kopec) 2" xfId="5649"/>
    <cellStyle name=" _CC-10 구내도로 및 배수(단가)_본관기초 가실행_1.0t 당진78-연돌-수량산출서(REV.0 12.27-kopec) 3" xfId="5650"/>
    <cellStyle name=" _CC-10 구내도로 및 배수(단가)_본관기초 가실행_1.0t 당진78-연돌-수량산출서(REV.0 12.27-kopec) 4" xfId="18903"/>
    <cellStyle name=" _CC-10 구내도로 및 배수(단가)_본관기초 가실행_1.0t 당진78-연돌-수량산출서(REV.0 12.27-kopec) 5" xfId="34547"/>
    <cellStyle name=" _CC-10 구내도로 및 배수(단가)_본관기초 가실행_1.0t 당진78-연돌-수량산출서(REV.0 12.27-kopec) 6" xfId="34548"/>
    <cellStyle name=" _CC-10 구내도로 및 배수(단가)_본관기초 가실행_1.0t 당진78-연돌-수량산출서(REV.0 12.27-kopec) 7" xfId="34549"/>
    <cellStyle name=" _CC-10 구내도로 및 배수(단가)_본관기초 가실행_1.0t 당진78-연돌-수량산출서(REV.0 12.27-kopec) 8" xfId="34550"/>
    <cellStyle name=" _CC-10 구내도로 및 배수(단가)_본관기초 가실행_1.0t 당진78-연돌-수량산출서(REV.0 12.27-kopec) 9" xfId="34551"/>
    <cellStyle name=" _CC-10 구내도로 및 배수(단가)_본관기초 가실행_1.0t 당진78-연돌-수량산출서(REV.0 12.27-kopec)_1.0t 공사설계서(1021일)" xfId="5651"/>
    <cellStyle name=" _CC-10 구내도로 및 배수(단가)_본관기초 가실행_1.0t 당진78-연돌-수량산출서(REV.0 12.27-kopec)_1.0t 공사설계서(1021일) 10" xfId="34552"/>
    <cellStyle name=" _CC-10 구내도로 및 배수(단가)_본관기초 가실행_1.0t 당진78-연돌-수량산출서(REV.0 12.27-kopec)_1.0t 공사설계서(1021일) 2" xfId="5652"/>
    <cellStyle name=" _CC-10 구내도로 및 배수(단가)_본관기초 가실행_1.0t 당진78-연돌-수량산출서(REV.0 12.27-kopec)_1.0t 공사설계서(1021일) 3" xfId="5653"/>
    <cellStyle name=" _CC-10 구내도로 및 배수(단가)_본관기초 가실행_1.0t 당진78-연돌-수량산출서(REV.0 12.27-kopec)_1.0t 공사설계서(1021일) 4" xfId="18904"/>
    <cellStyle name=" _CC-10 구내도로 및 배수(단가)_본관기초 가실행_1.0t 당진78-연돌-수량산출서(REV.0 12.27-kopec)_1.0t 공사설계서(1021일) 5" xfId="34553"/>
    <cellStyle name=" _CC-10 구내도로 및 배수(단가)_본관기초 가실행_1.0t 당진78-연돌-수량산출서(REV.0 12.27-kopec)_1.0t 공사설계서(1021일) 6" xfId="34554"/>
    <cellStyle name=" _CC-10 구내도로 및 배수(단가)_본관기초 가실행_1.0t 당진78-연돌-수량산출서(REV.0 12.27-kopec)_1.0t 공사설계서(1021일) 7" xfId="34555"/>
    <cellStyle name=" _CC-10 구내도로 및 배수(단가)_본관기초 가실행_1.0t 당진78-연돌-수량산출서(REV.0 12.27-kopec)_1.0t 공사설계서(1021일) 8" xfId="34556"/>
    <cellStyle name=" _CC-10 구내도로 및 배수(단가)_본관기초 가실행_1.0t 당진78-연돌-수량산출서(REV.0 12.27-kopec)_1.0t 공사설계서(1021일) 9" xfId="34557"/>
    <cellStyle name=" _CC-10 구내도로 및 배수(단가)_본관기초 가실행_2.관리동" xfId="34558"/>
    <cellStyle name=" _CC-10 구내도로 및 배수(단가)_본관기초 가실행_당진78-연돌-개략공사비" xfId="5654"/>
    <cellStyle name=" _CC-10 구내도로 및 배수(단가)_본관기초 가실행_당진78-연돌-개략공사비 10" xfId="34559"/>
    <cellStyle name=" _CC-10 구내도로 및 배수(단가)_본관기초 가실행_당진78-연돌-개략공사비 2" xfId="5655"/>
    <cellStyle name=" _CC-10 구내도로 및 배수(단가)_본관기초 가실행_당진78-연돌-개략공사비 3" xfId="5656"/>
    <cellStyle name=" _CC-10 구내도로 및 배수(단가)_본관기초 가실행_당진78-연돌-개략공사비 4" xfId="18905"/>
    <cellStyle name=" _CC-10 구내도로 및 배수(단가)_본관기초 가실행_당진78-연돌-개략공사비 5" xfId="34560"/>
    <cellStyle name=" _CC-10 구내도로 및 배수(단가)_본관기초 가실행_당진78-연돌-개략공사비 6" xfId="34561"/>
    <cellStyle name=" _CC-10 구내도로 및 배수(단가)_본관기초 가실행_당진78-연돌-개략공사비 7" xfId="34562"/>
    <cellStyle name=" _CC-10 구내도로 및 배수(단가)_본관기초 가실행_당진78-연돌-개략공사비 8" xfId="34563"/>
    <cellStyle name=" _CC-10 구내도로 및 배수(단가)_본관기초 가실행_당진78-연돌-개략공사비 9" xfId="34564"/>
    <cellStyle name=" _CC-10 구내도로 및 배수(단가)_본관기초 가실행_당진78-연돌-개략공사비_0 태안78-연돌-공사설계서(2005082)" xfId="5657"/>
    <cellStyle name=" _CC-10 구내도로 및 배수(단가)_본관기초 가실행_당진78-연돌-개략공사비_0 태안78-연돌-공사설계서(2005082) 10" xfId="34565"/>
    <cellStyle name=" _CC-10 구내도로 및 배수(단가)_본관기초 가실행_당진78-연돌-개략공사비_0 태안78-연돌-공사설계서(2005082) 2" xfId="5658"/>
    <cellStyle name=" _CC-10 구내도로 및 배수(단가)_본관기초 가실행_당진78-연돌-개략공사비_0 태안78-연돌-공사설계서(2005082) 3" xfId="5659"/>
    <cellStyle name=" _CC-10 구내도로 및 배수(단가)_본관기초 가실행_당진78-연돌-개략공사비_0 태안78-연돌-공사설계서(2005082) 4" xfId="18906"/>
    <cellStyle name=" _CC-10 구내도로 및 배수(단가)_본관기초 가실행_당진78-연돌-개략공사비_0 태안78-연돌-공사설계서(2005082) 5" xfId="34566"/>
    <cellStyle name=" _CC-10 구내도로 및 배수(단가)_본관기초 가실행_당진78-연돌-개략공사비_0 태안78-연돌-공사설계서(2005082) 6" xfId="34567"/>
    <cellStyle name=" _CC-10 구내도로 및 배수(단가)_본관기초 가실행_당진78-연돌-개략공사비_0 태안78-연돌-공사설계서(2005082) 7" xfId="34568"/>
    <cellStyle name=" _CC-10 구내도로 및 배수(단가)_본관기초 가실행_당진78-연돌-개략공사비_0 태안78-연돌-공사설계서(2005082) 8" xfId="34569"/>
    <cellStyle name=" _CC-10 구내도로 및 배수(단가)_본관기초 가실행_당진78-연돌-개략공사비_0 태안78-연돌-공사설계서(2005082) 9" xfId="34570"/>
    <cellStyle name=" _CC-10 구내도로 및 배수(단가)_본관기초 가실행_당진78-연돌-개략공사비_1.0t 공사설계서(1021일)" xfId="5660"/>
    <cellStyle name=" _CC-10 구내도로 및 배수(단가)_본관기초 가실행_당진78-연돌-개략공사비_1.0t 공사설계서(1021일) 10" xfId="34571"/>
    <cellStyle name=" _CC-10 구내도로 및 배수(단가)_본관기초 가실행_당진78-연돌-개략공사비_1.0t 공사설계서(1021일) 2" xfId="5661"/>
    <cellStyle name=" _CC-10 구내도로 및 배수(단가)_본관기초 가실행_당진78-연돌-개략공사비_1.0t 공사설계서(1021일) 3" xfId="5662"/>
    <cellStyle name=" _CC-10 구내도로 및 배수(단가)_본관기초 가실행_당진78-연돌-개략공사비_1.0t 공사설계서(1021일) 4" xfId="18907"/>
    <cellStyle name=" _CC-10 구내도로 및 배수(단가)_본관기초 가실행_당진78-연돌-개략공사비_1.0t 공사설계서(1021일) 5" xfId="34572"/>
    <cellStyle name=" _CC-10 구내도로 및 배수(단가)_본관기초 가실행_당진78-연돌-개략공사비_1.0t 공사설계서(1021일) 6" xfId="34573"/>
    <cellStyle name=" _CC-10 구내도로 및 배수(단가)_본관기초 가실행_당진78-연돌-개략공사비_1.0t 공사설계서(1021일) 7" xfId="34574"/>
    <cellStyle name=" _CC-10 구내도로 및 배수(단가)_본관기초 가실행_당진78-연돌-개략공사비_1.0t 공사설계서(1021일) 8" xfId="34575"/>
    <cellStyle name=" _CC-10 구내도로 및 배수(단가)_본관기초 가실행_당진78-연돌-개략공사비_1.0t 공사설계서(1021일) 9" xfId="34576"/>
    <cellStyle name=" _CC-10 구내도로 및 배수(단가)_본관기초 가실행_당진78-연돌-개략공사비_태안78연돌공사설계서(2005099)C2" xfId="5663"/>
    <cellStyle name=" _CC-10 구내도로 및 배수(단가)_본관기초 가실행_당진78-연돌-개략공사비_태안78연돌공사설계서(2005099)C2 10" xfId="34577"/>
    <cellStyle name=" _CC-10 구내도로 및 배수(단가)_본관기초 가실행_당진78-연돌-개략공사비_태안78연돌공사설계서(2005099)C2 2" xfId="5664"/>
    <cellStyle name=" _CC-10 구내도로 및 배수(단가)_본관기초 가실행_당진78-연돌-개략공사비_태안78연돌공사설계서(2005099)C2 3" xfId="5665"/>
    <cellStyle name=" _CC-10 구내도로 및 배수(단가)_본관기초 가실행_당진78-연돌-개략공사비_태안78연돌공사설계서(2005099)C2 4" xfId="18908"/>
    <cellStyle name=" _CC-10 구내도로 및 배수(단가)_본관기초 가실행_당진78-연돌-개략공사비_태안78연돌공사설계서(2005099)C2 5" xfId="34578"/>
    <cellStyle name=" _CC-10 구내도로 및 배수(단가)_본관기초 가실행_당진78-연돌-개략공사비_태안78연돌공사설계서(2005099)C2 6" xfId="34579"/>
    <cellStyle name=" _CC-10 구내도로 및 배수(단가)_본관기초 가실행_당진78-연돌-개략공사비_태안78연돌공사설계서(2005099)C2 7" xfId="34580"/>
    <cellStyle name=" _CC-10 구내도로 및 배수(단가)_본관기초 가실행_당진78-연돌-개략공사비_태안78연돌공사설계서(2005099)C2 8" xfId="34581"/>
    <cellStyle name=" _CC-10 구내도로 및 배수(단가)_본관기초 가실행_당진78-연돌-개략공사비_태안78연돌공사설계서(2005099)C2 9" xfId="34582"/>
    <cellStyle name=" _CC-10 구내도로 및 배수(단가)_본관기초 가실행_연돌 현장타설말뚝(RCD)설계서" xfId="5666"/>
    <cellStyle name=" _CC-10 구내도로 및 배수(단가)_본관기초 가실행_연돌 현장타설말뚝(RCD)설계서 10" xfId="34583"/>
    <cellStyle name=" _CC-10 구내도로 및 배수(단가)_본관기초 가실행_연돌 현장타설말뚝(RCD)설계서 2" xfId="5667"/>
    <cellStyle name=" _CC-10 구내도로 및 배수(단가)_본관기초 가실행_연돌 현장타설말뚝(RCD)설계서 3" xfId="5668"/>
    <cellStyle name=" _CC-10 구내도로 및 배수(단가)_본관기초 가실행_연돌 현장타설말뚝(RCD)설계서 4" xfId="18909"/>
    <cellStyle name=" _CC-10 구내도로 및 배수(단가)_본관기초 가실행_연돌 현장타설말뚝(RCD)설계서 5" xfId="34584"/>
    <cellStyle name=" _CC-10 구내도로 및 배수(단가)_본관기초 가실행_연돌 현장타설말뚝(RCD)설계서 6" xfId="34585"/>
    <cellStyle name=" _CC-10 구내도로 및 배수(단가)_본관기초 가실행_연돌 현장타설말뚝(RCD)설계서 7" xfId="34586"/>
    <cellStyle name=" _CC-10 구내도로 및 배수(단가)_본관기초 가실행_연돌 현장타설말뚝(RCD)설계서 8" xfId="34587"/>
    <cellStyle name=" _CC-10 구내도로 및 배수(단가)_본관기초 가실행_연돌 현장타설말뚝(RCD)설계서 9" xfId="34588"/>
    <cellStyle name=" _CC-10 구내도로 및 배수(단가)_본관기초 가실행_연돌 현장타설말뚝(RCD)설계서_0 태안78-연돌-공사설계서(2005082)" xfId="5669"/>
    <cellStyle name=" _CC-10 구내도로 및 배수(단가)_본관기초 가실행_연돌 현장타설말뚝(RCD)설계서_0 태안78-연돌-공사설계서(2005082) 10" xfId="34589"/>
    <cellStyle name=" _CC-10 구내도로 및 배수(단가)_본관기초 가실행_연돌 현장타설말뚝(RCD)설계서_0 태안78-연돌-공사설계서(2005082) 2" xfId="5670"/>
    <cellStyle name=" _CC-10 구내도로 및 배수(단가)_본관기초 가실행_연돌 현장타설말뚝(RCD)설계서_0 태안78-연돌-공사설계서(2005082) 3" xfId="5671"/>
    <cellStyle name=" _CC-10 구내도로 및 배수(단가)_본관기초 가실행_연돌 현장타설말뚝(RCD)설계서_0 태안78-연돌-공사설계서(2005082) 4" xfId="18910"/>
    <cellStyle name=" _CC-10 구내도로 및 배수(단가)_본관기초 가실행_연돌 현장타설말뚝(RCD)설계서_0 태안78-연돌-공사설계서(2005082) 5" xfId="34590"/>
    <cellStyle name=" _CC-10 구내도로 및 배수(단가)_본관기초 가실행_연돌 현장타설말뚝(RCD)설계서_0 태안78-연돌-공사설계서(2005082) 6" xfId="34591"/>
    <cellStyle name=" _CC-10 구내도로 및 배수(단가)_본관기초 가실행_연돌 현장타설말뚝(RCD)설계서_0 태안78-연돌-공사설계서(2005082) 7" xfId="34592"/>
    <cellStyle name=" _CC-10 구내도로 및 배수(단가)_본관기초 가실행_연돌 현장타설말뚝(RCD)설계서_0 태안78-연돌-공사설계서(2005082) 8" xfId="34593"/>
    <cellStyle name=" _CC-10 구내도로 및 배수(단가)_본관기초 가실행_연돌 현장타설말뚝(RCD)설계서_0 태안78-연돌-공사설계서(2005082) 9" xfId="34594"/>
    <cellStyle name=" _CC-10 구내도로 및 배수(단가)_본관기초 가실행_연돌 현장타설말뚝(RCD)설계서_1.0t 공사설계서(1021일)" xfId="5672"/>
    <cellStyle name=" _CC-10 구내도로 및 배수(단가)_본관기초 가실행_연돌 현장타설말뚝(RCD)설계서_1.0t 공사설계서(1021일) 10" xfId="34595"/>
    <cellStyle name=" _CC-10 구내도로 및 배수(단가)_본관기초 가실행_연돌 현장타설말뚝(RCD)설계서_1.0t 공사설계서(1021일) 2" xfId="5673"/>
    <cellStyle name=" _CC-10 구내도로 및 배수(단가)_본관기초 가실행_연돌 현장타설말뚝(RCD)설계서_1.0t 공사설계서(1021일) 3" xfId="5674"/>
    <cellStyle name=" _CC-10 구내도로 및 배수(단가)_본관기초 가실행_연돌 현장타설말뚝(RCD)설계서_1.0t 공사설계서(1021일) 4" xfId="18911"/>
    <cellStyle name=" _CC-10 구내도로 및 배수(단가)_본관기초 가실행_연돌 현장타설말뚝(RCD)설계서_1.0t 공사설계서(1021일) 5" xfId="34596"/>
    <cellStyle name=" _CC-10 구내도로 및 배수(단가)_본관기초 가실행_연돌 현장타설말뚝(RCD)설계서_1.0t 공사설계서(1021일) 6" xfId="34597"/>
    <cellStyle name=" _CC-10 구내도로 및 배수(단가)_본관기초 가실행_연돌 현장타설말뚝(RCD)설계서_1.0t 공사설계서(1021일) 7" xfId="34598"/>
    <cellStyle name=" _CC-10 구내도로 및 배수(단가)_본관기초 가실행_연돌 현장타설말뚝(RCD)설계서_1.0t 공사설계서(1021일) 8" xfId="34599"/>
    <cellStyle name=" _CC-10 구내도로 및 배수(단가)_본관기초 가실행_연돌 현장타설말뚝(RCD)설계서_1.0t 공사설계서(1021일) 9" xfId="34600"/>
    <cellStyle name=" _CC-10 구내도로 및 배수(단가)_본관기초 가실행_연돌 현장타설말뚝(RCD)설계서_태안78연돌공사설계서(2005099)C2" xfId="5675"/>
    <cellStyle name=" _CC-10 구내도로 및 배수(단가)_본관기초 가실행_연돌 현장타설말뚝(RCD)설계서_태안78연돌공사설계서(2005099)C2 10" xfId="34601"/>
    <cellStyle name=" _CC-10 구내도로 및 배수(단가)_본관기초 가실행_연돌 현장타설말뚝(RCD)설계서_태안78연돌공사설계서(2005099)C2 2" xfId="5676"/>
    <cellStyle name=" _CC-10 구내도로 및 배수(단가)_본관기초 가실행_연돌 현장타설말뚝(RCD)설계서_태안78연돌공사설계서(2005099)C2 3" xfId="5677"/>
    <cellStyle name=" _CC-10 구내도로 및 배수(단가)_본관기초 가실행_연돌 현장타설말뚝(RCD)설계서_태안78연돌공사설계서(2005099)C2 4" xfId="18912"/>
    <cellStyle name=" _CC-10 구내도로 및 배수(단가)_본관기초 가실행_연돌 현장타설말뚝(RCD)설계서_태안78연돌공사설계서(2005099)C2 5" xfId="34602"/>
    <cellStyle name=" _CC-10 구내도로 및 배수(단가)_본관기초 가실행_연돌 현장타설말뚝(RCD)설계서_태안78연돌공사설계서(2005099)C2 6" xfId="34603"/>
    <cellStyle name=" _CC-10 구내도로 및 배수(단가)_본관기초 가실행_연돌 현장타설말뚝(RCD)설계서_태안78연돌공사설계서(2005099)C2 7" xfId="34604"/>
    <cellStyle name=" _CC-10 구내도로 및 배수(단가)_본관기초 가실행_연돌 현장타설말뚝(RCD)설계서_태안78연돌공사설계서(2005099)C2 8" xfId="34605"/>
    <cellStyle name=" _CC-10 구내도로 및 배수(단가)_본관기초 가실행_연돌 현장타설말뚝(RCD)설계서_태안78연돌공사설계서(2005099)C2 9" xfId="34606"/>
    <cellStyle name=" _CC-10 구내도로 및 배수(단가)_본관기초굴착 예상도급" xfId="5678"/>
    <cellStyle name=" _CC-10 구내도로 및 배수(단가)_본관기초굴착 예상도급 10" xfId="34607"/>
    <cellStyle name=" _CC-10 구내도로 및 배수(단가)_본관기초굴착 예상도급 2" xfId="5679"/>
    <cellStyle name=" _CC-10 구내도로 및 배수(단가)_본관기초굴착 예상도급 3" xfId="5680"/>
    <cellStyle name=" _CC-10 구내도로 및 배수(단가)_본관기초굴착 예상도급 4" xfId="18913"/>
    <cellStyle name=" _CC-10 구내도로 및 배수(단가)_본관기초굴착 예상도급 5" xfId="34608"/>
    <cellStyle name=" _CC-10 구내도로 및 배수(단가)_본관기초굴착 예상도급 6" xfId="34609"/>
    <cellStyle name=" _CC-10 구내도로 및 배수(단가)_본관기초굴착 예상도급 7" xfId="34610"/>
    <cellStyle name=" _CC-10 구내도로 및 배수(단가)_본관기초굴착 예상도급 8" xfId="34611"/>
    <cellStyle name=" _CC-10 구내도로 및 배수(단가)_본관기초굴착 예상도급 9" xfId="34612"/>
    <cellStyle name=" _CC-10 구내도로 및 배수(단가)_본관기초굴착 예상도급_1 당진78-연돌-공사설계서(REV.0 12.14-kopec)" xfId="5681"/>
    <cellStyle name=" _CC-10 구내도로 및 배수(단가)_본관기초굴착 예상도급_1 당진78-연돌-공사설계서(REV.0 12.14-kopec) 10" xfId="34613"/>
    <cellStyle name=" _CC-10 구내도로 및 배수(단가)_본관기초굴착 예상도급_1 당진78-연돌-공사설계서(REV.0 12.14-kopec) 2" xfId="5682"/>
    <cellStyle name=" _CC-10 구내도로 및 배수(단가)_본관기초굴착 예상도급_1 당진78-연돌-공사설계서(REV.0 12.14-kopec) 3" xfId="5683"/>
    <cellStyle name=" _CC-10 구내도로 및 배수(단가)_본관기초굴착 예상도급_1 당진78-연돌-공사설계서(REV.0 12.14-kopec) 4" xfId="18914"/>
    <cellStyle name=" _CC-10 구내도로 및 배수(단가)_본관기초굴착 예상도급_1 당진78-연돌-공사설계서(REV.0 12.14-kopec) 5" xfId="34614"/>
    <cellStyle name=" _CC-10 구내도로 및 배수(단가)_본관기초굴착 예상도급_1 당진78-연돌-공사설계서(REV.0 12.14-kopec) 6" xfId="34615"/>
    <cellStyle name=" _CC-10 구내도로 및 배수(단가)_본관기초굴착 예상도급_1 당진78-연돌-공사설계서(REV.0 12.14-kopec) 7" xfId="34616"/>
    <cellStyle name=" _CC-10 구내도로 및 배수(단가)_본관기초굴착 예상도급_1 당진78-연돌-공사설계서(REV.0 12.14-kopec) 8" xfId="34617"/>
    <cellStyle name=" _CC-10 구내도로 및 배수(단가)_본관기초굴착 예상도급_1 당진78-연돌-공사설계서(REV.0 12.14-kopec) 9" xfId="34618"/>
    <cellStyle name=" _CC-10 구내도로 및 배수(단가)_본관기초굴착 예상도급_1 당진78-연돌-공사설계서(REV.0 12.14-kopec)_0 태안78-연돌-공사설계서(2005082)" xfId="5684"/>
    <cellStyle name=" _CC-10 구내도로 및 배수(단가)_본관기초굴착 예상도급_1 당진78-연돌-공사설계서(REV.0 12.14-kopec)_0 태안78-연돌-공사설계서(2005082) 10" xfId="34619"/>
    <cellStyle name=" _CC-10 구내도로 및 배수(단가)_본관기초굴착 예상도급_1 당진78-연돌-공사설계서(REV.0 12.14-kopec)_0 태안78-연돌-공사설계서(2005082) 2" xfId="5685"/>
    <cellStyle name=" _CC-10 구내도로 및 배수(단가)_본관기초굴착 예상도급_1 당진78-연돌-공사설계서(REV.0 12.14-kopec)_0 태안78-연돌-공사설계서(2005082) 3" xfId="5686"/>
    <cellStyle name=" _CC-10 구내도로 및 배수(단가)_본관기초굴착 예상도급_1 당진78-연돌-공사설계서(REV.0 12.14-kopec)_0 태안78-연돌-공사설계서(2005082) 4" xfId="18915"/>
    <cellStyle name=" _CC-10 구내도로 및 배수(단가)_본관기초굴착 예상도급_1 당진78-연돌-공사설계서(REV.0 12.14-kopec)_0 태안78-연돌-공사설계서(2005082) 5" xfId="34620"/>
    <cellStyle name=" _CC-10 구내도로 및 배수(단가)_본관기초굴착 예상도급_1 당진78-연돌-공사설계서(REV.0 12.14-kopec)_0 태안78-연돌-공사설계서(2005082) 6" xfId="34621"/>
    <cellStyle name=" _CC-10 구내도로 및 배수(단가)_본관기초굴착 예상도급_1 당진78-연돌-공사설계서(REV.0 12.14-kopec)_0 태안78-연돌-공사설계서(2005082) 7" xfId="34622"/>
    <cellStyle name=" _CC-10 구내도로 및 배수(단가)_본관기초굴착 예상도급_1 당진78-연돌-공사설계서(REV.0 12.14-kopec)_0 태안78-연돌-공사설계서(2005082) 8" xfId="34623"/>
    <cellStyle name=" _CC-10 구내도로 및 배수(단가)_본관기초굴착 예상도급_1 당진78-연돌-공사설계서(REV.0 12.14-kopec)_0 태안78-연돌-공사설계서(2005082) 9" xfId="34624"/>
    <cellStyle name=" _CC-10 구내도로 및 배수(단가)_본관기초굴착 예상도급_1 당진78-연돌-공사설계서(REV.0 12.14-kopec)_1.0t 공사설계서(1021일)" xfId="5687"/>
    <cellStyle name=" _CC-10 구내도로 및 배수(단가)_본관기초굴착 예상도급_1 당진78-연돌-공사설계서(REV.0 12.14-kopec)_1.0t 공사설계서(1021일) 10" xfId="34625"/>
    <cellStyle name=" _CC-10 구내도로 및 배수(단가)_본관기초굴착 예상도급_1 당진78-연돌-공사설계서(REV.0 12.14-kopec)_1.0t 공사설계서(1021일) 2" xfId="5688"/>
    <cellStyle name=" _CC-10 구내도로 및 배수(단가)_본관기초굴착 예상도급_1 당진78-연돌-공사설계서(REV.0 12.14-kopec)_1.0t 공사설계서(1021일) 3" xfId="5689"/>
    <cellStyle name=" _CC-10 구내도로 및 배수(단가)_본관기초굴착 예상도급_1 당진78-연돌-공사설계서(REV.0 12.14-kopec)_1.0t 공사설계서(1021일) 4" xfId="18916"/>
    <cellStyle name=" _CC-10 구내도로 및 배수(단가)_본관기초굴착 예상도급_1 당진78-연돌-공사설계서(REV.0 12.14-kopec)_1.0t 공사설계서(1021일) 5" xfId="34626"/>
    <cellStyle name=" _CC-10 구내도로 및 배수(단가)_본관기초굴착 예상도급_1 당진78-연돌-공사설계서(REV.0 12.14-kopec)_1.0t 공사설계서(1021일) 6" xfId="34627"/>
    <cellStyle name=" _CC-10 구내도로 및 배수(단가)_본관기초굴착 예상도급_1 당진78-연돌-공사설계서(REV.0 12.14-kopec)_1.0t 공사설계서(1021일) 7" xfId="34628"/>
    <cellStyle name=" _CC-10 구내도로 및 배수(단가)_본관기초굴착 예상도급_1 당진78-연돌-공사설계서(REV.0 12.14-kopec)_1.0t 공사설계서(1021일) 8" xfId="34629"/>
    <cellStyle name=" _CC-10 구내도로 및 배수(단가)_본관기초굴착 예상도급_1 당진78-연돌-공사설계서(REV.0 12.14-kopec)_1.0t 공사설계서(1021일) 9" xfId="34630"/>
    <cellStyle name=" _CC-10 구내도로 및 배수(단가)_본관기초굴착 예상도급_1 당진78-연돌-공사설계서(REV.0 12.14-kopec)_태안78연돌공사설계서(2005099)C2" xfId="5690"/>
    <cellStyle name=" _CC-10 구내도로 및 배수(단가)_본관기초굴착 예상도급_1 당진78-연돌-공사설계서(REV.0 12.14-kopec)_태안78연돌공사설계서(2005099)C2 10" xfId="34631"/>
    <cellStyle name=" _CC-10 구내도로 및 배수(단가)_본관기초굴착 예상도급_1 당진78-연돌-공사설계서(REV.0 12.14-kopec)_태안78연돌공사설계서(2005099)C2 2" xfId="5691"/>
    <cellStyle name=" _CC-10 구내도로 및 배수(단가)_본관기초굴착 예상도급_1 당진78-연돌-공사설계서(REV.0 12.14-kopec)_태안78연돌공사설계서(2005099)C2 3" xfId="5692"/>
    <cellStyle name=" _CC-10 구내도로 및 배수(단가)_본관기초굴착 예상도급_1 당진78-연돌-공사설계서(REV.0 12.14-kopec)_태안78연돌공사설계서(2005099)C2 4" xfId="18917"/>
    <cellStyle name=" _CC-10 구내도로 및 배수(단가)_본관기초굴착 예상도급_1 당진78-연돌-공사설계서(REV.0 12.14-kopec)_태안78연돌공사설계서(2005099)C2 5" xfId="34632"/>
    <cellStyle name=" _CC-10 구내도로 및 배수(단가)_본관기초굴착 예상도급_1 당진78-연돌-공사설계서(REV.0 12.14-kopec)_태안78연돌공사설계서(2005099)C2 6" xfId="34633"/>
    <cellStyle name=" _CC-10 구내도로 및 배수(단가)_본관기초굴착 예상도급_1 당진78-연돌-공사설계서(REV.0 12.14-kopec)_태안78연돌공사설계서(2005099)C2 7" xfId="34634"/>
    <cellStyle name=" _CC-10 구내도로 및 배수(단가)_본관기초굴착 예상도급_1 당진78-연돌-공사설계서(REV.0 12.14-kopec)_태안78연돌공사설계서(2005099)C2 8" xfId="34635"/>
    <cellStyle name=" _CC-10 구내도로 및 배수(단가)_본관기초굴착 예상도급_1 당진78-연돌-공사설계서(REV.0 12.14-kopec)_태안78연돌공사설계서(2005099)C2 9" xfId="34636"/>
    <cellStyle name=" _CC-10 구내도로 및 배수(단가)_본관기초굴착 예상도급_1.0t 당진78-연돌-수량산출서(REV.0 12.27-kopec)" xfId="5693"/>
    <cellStyle name=" _CC-10 구내도로 및 배수(단가)_본관기초굴착 예상도급_1.0t 당진78-연돌-수량산출서(REV.0 12.27-kopec) 10" xfId="34637"/>
    <cellStyle name=" _CC-10 구내도로 및 배수(단가)_본관기초굴착 예상도급_1.0t 당진78-연돌-수량산출서(REV.0 12.27-kopec) 2" xfId="5694"/>
    <cellStyle name=" _CC-10 구내도로 및 배수(단가)_본관기초굴착 예상도급_1.0t 당진78-연돌-수량산출서(REV.0 12.27-kopec) 3" xfId="5695"/>
    <cellStyle name=" _CC-10 구내도로 및 배수(단가)_본관기초굴착 예상도급_1.0t 당진78-연돌-수량산출서(REV.0 12.27-kopec) 4" xfId="18918"/>
    <cellStyle name=" _CC-10 구내도로 및 배수(단가)_본관기초굴착 예상도급_1.0t 당진78-연돌-수량산출서(REV.0 12.27-kopec) 5" xfId="34638"/>
    <cellStyle name=" _CC-10 구내도로 및 배수(단가)_본관기초굴착 예상도급_1.0t 당진78-연돌-수량산출서(REV.0 12.27-kopec) 6" xfId="34639"/>
    <cellStyle name=" _CC-10 구내도로 및 배수(단가)_본관기초굴착 예상도급_1.0t 당진78-연돌-수량산출서(REV.0 12.27-kopec) 7" xfId="34640"/>
    <cellStyle name=" _CC-10 구내도로 및 배수(단가)_본관기초굴착 예상도급_1.0t 당진78-연돌-수량산출서(REV.0 12.27-kopec) 8" xfId="34641"/>
    <cellStyle name=" _CC-10 구내도로 및 배수(단가)_본관기초굴착 예상도급_1.0t 당진78-연돌-수량산출서(REV.0 12.27-kopec) 9" xfId="34642"/>
    <cellStyle name=" _CC-10 구내도로 및 배수(단가)_본관기초굴착 예상도급_1.0t 당진78-연돌-수량산출서(REV.0 12.27-kopec)_1.0t 공사설계서(1021일)" xfId="5696"/>
    <cellStyle name=" _CC-10 구내도로 및 배수(단가)_본관기초굴착 예상도급_1.0t 당진78-연돌-수량산출서(REV.0 12.27-kopec)_1.0t 공사설계서(1021일) 10" xfId="34643"/>
    <cellStyle name=" _CC-10 구내도로 및 배수(단가)_본관기초굴착 예상도급_1.0t 당진78-연돌-수량산출서(REV.0 12.27-kopec)_1.0t 공사설계서(1021일) 2" xfId="5697"/>
    <cellStyle name=" _CC-10 구내도로 및 배수(단가)_본관기초굴착 예상도급_1.0t 당진78-연돌-수량산출서(REV.0 12.27-kopec)_1.0t 공사설계서(1021일) 3" xfId="5698"/>
    <cellStyle name=" _CC-10 구내도로 및 배수(단가)_본관기초굴착 예상도급_1.0t 당진78-연돌-수량산출서(REV.0 12.27-kopec)_1.0t 공사설계서(1021일) 4" xfId="18919"/>
    <cellStyle name=" _CC-10 구내도로 및 배수(단가)_본관기초굴착 예상도급_1.0t 당진78-연돌-수량산출서(REV.0 12.27-kopec)_1.0t 공사설계서(1021일) 5" xfId="34644"/>
    <cellStyle name=" _CC-10 구내도로 및 배수(단가)_본관기초굴착 예상도급_1.0t 당진78-연돌-수량산출서(REV.0 12.27-kopec)_1.0t 공사설계서(1021일) 6" xfId="34645"/>
    <cellStyle name=" _CC-10 구내도로 및 배수(단가)_본관기초굴착 예상도급_1.0t 당진78-연돌-수량산출서(REV.0 12.27-kopec)_1.0t 공사설계서(1021일) 7" xfId="34646"/>
    <cellStyle name=" _CC-10 구내도로 및 배수(단가)_본관기초굴착 예상도급_1.0t 당진78-연돌-수량산출서(REV.0 12.27-kopec)_1.0t 공사설계서(1021일) 8" xfId="34647"/>
    <cellStyle name=" _CC-10 구내도로 및 배수(단가)_본관기초굴착 예상도급_1.0t 당진78-연돌-수량산출서(REV.0 12.27-kopec)_1.0t 공사설계서(1021일) 9" xfId="34648"/>
    <cellStyle name=" _CC-10 구내도로 및 배수(단가)_본관기초굴착 예상도급_2.관리동" xfId="34649"/>
    <cellStyle name=" _CC-10 구내도로 및 배수(단가)_본관기초굴착 예상도급_당진78-연돌-개략공사비" xfId="5699"/>
    <cellStyle name=" _CC-10 구내도로 및 배수(단가)_본관기초굴착 예상도급_당진78-연돌-개략공사비 10" xfId="34650"/>
    <cellStyle name=" _CC-10 구내도로 및 배수(단가)_본관기초굴착 예상도급_당진78-연돌-개략공사비 2" xfId="5700"/>
    <cellStyle name=" _CC-10 구내도로 및 배수(단가)_본관기초굴착 예상도급_당진78-연돌-개략공사비 3" xfId="5701"/>
    <cellStyle name=" _CC-10 구내도로 및 배수(단가)_본관기초굴착 예상도급_당진78-연돌-개략공사비 4" xfId="18920"/>
    <cellStyle name=" _CC-10 구내도로 및 배수(단가)_본관기초굴착 예상도급_당진78-연돌-개략공사비 5" xfId="34651"/>
    <cellStyle name=" _CC-10 구내도로 및 배수(단가)_본관기초굴착 예상도급_당진78-연돌-개략공사비 6" xfId="34652"/>
    <cellStyle name=" _CC-10 구내도로 및 배수(단가)_본관기초굴착 예상도급_당진78-연돌-개략공사비 7" xfId="34653"/>
    <cellStyle name=" _CC-10 구내도로 및 배수(단가)_본관기초굴착 예상도급_당진78-연돌-개략공사비 8" xfId="34654"/>
    <cellStyle name=" _CC-10 구내도로 및 배수(단가)_본관기초굴착 예상도급_당진78-연돌-개략공사비 9" xfId="34655"/>
    <cellStyle name=" _CC-10 구내도로 및 배수(단가)_본관기초굴착 예상도급_당진78-연돌-개략공사비_0 태안78-연돌-공사설계서(2005082)" xfId="5702"/>
    <cellStyle name=" _CC-10 구내도로 및 배수(단가)_본관기초굴착 예상도급_당진78-연돌-개략공사비_0 태안78-연돌-공사설계서(2005082) 10" xfId="34656"/>
    <cellStyle name=" _CC-10 구내도로 및 배수(단가)_본관기초굴착 예상도급_당진78-연돌-개략공사비_0 태안78-연돌-공사설계서(2005082) 2" xfId="5703"/>
    <cellStyle name=" _CC-10 구내도로 및 배수(단가)_본관기초굴착 예상도급_당진78-연돌-개략공사비_0 태안78-연돌-공사설계서(2005082) 3" xfId="5704"/>
    <cellStyle name=" _CC-10 구내도로 및 배수(단가)_본관기초굴착 예상도급_당진78-연돌-개략공사비_0 태안78-연돌-공사설계서(2005082) 4" xfId="18921"/>
    <cellStyle name=" _CC-10 구내도로 및 배수(단가)_본관기초굴착 예상도급_당진78-연돌-개략공사비_0 태안78-연돌-공사설계서(2005082) 5" xfId="34657"/>
    <cellStyle name=" _CC-10 구내도로 및 배수(단가)_본관기초굴착 예상도급_당진78-연돌-개략공사비_0 태안78-연돌-공사설계서(2005082) 6" xfId="34658"/>
    <cellStyle name=" _CC-10 구내도로 및 배수(단가)_본관기초굴착 예상도급_당진78-연돌-개략공사비_0 태안78-연돌-공사설계서(2005082) 7" xfId="34659"/>
    <cellStyle name=" _CC-10 구내도로 및 배수(단가)_본관기초굴착 예상도급_당진78-연돌-개략공사비_0 태안78-연돌-공사설계서(2005082) 8" xfId="34660"/>
    <cellStyle name=" _CC-10 구내도로 및 배수(단가)_본관기초굴착 예상도급_당진78-연돌-개략공사비_0 태안78-연돌-공사설계서(2005082) 9" xfId="34661"/>
    <cellStyle name=" _CC-10 구내도로 및 배수(단가)_본관기초굴착 예상도급_당진78-연돌-개략공사비_1.0t 공사설계서(1021일)" xfId="5705"/>
    <cellStyle name=" _CC-10 구내도로 및 배수(단가)_본관기초굴착 예상도급_당진78-연돌-개략공사비_1.0t 공사설계서(1021일) 10" xfId="34662"/>
    <cellStyle name=" _CC-10 구내도로 및 배수(단가)_본관기초굴착 예상도급_당진78-연돌-개략공사비_1.0t 공사설계서(1021일) 2" xfId="5706"/>
    <cellStyle name=" _CC-10 구내도로 및 배수(단가)_본관기초굴착 예상도급_당진78-연돌-개략공사비_1.0t 공사설계서(1021일) 3" xfId="5707"/>
    <cellStyle name=" _CC-10 구내도로 및 배수(단가)_본관기초굴착 예상도급_당진78-연돌-개략공사비_1.0t 공사설계서(1021일) 4" xfId="18922"/>
    <cellStyle name=" _CC-10 구내도로 및 배수(단가)_본관기초굴착 예상도급_당진78-연돌-개략공사비_1.0t 공사설계서(1021일) 5" xfId="34663"/>
    <cellStyle name=" _CC-10 구내도로 및 배수(단가)_본관기초굴착 예상도급_당진78-연돌-개략공사비_1.0t 공사설계서(1021일) 6" xfId="34664"/>
    <cellStyle name=" _CC-10 구내도로 및 배수(단가)_본관기초굴착 예상도급_당진78-연돌-개략공사비_1.0t 공사설계서(1021일) 7" xfId="34665"/>
    <cellStyle name=" _CC-10 구내도로 및 배수(단가)_본관기초굴착 예상도급_당진78-연돌-개략공사비_1.0t 공사설계서(1021일) 8" xfId="34666"/>
    <cellStyle name=" _CC-10 구내도로 및 배수(단가)_본관기초굴착 예상도급_당진78-연돌-개략공사비_1.0t 공사설계서(1021일) 9" xfId="34667"/>
    <cellStyle name=" _CC-10 구내도로 및 배수(단가)_본관기초굴착 예상도급_당진78-연돌-개략공사비_태안78연돌공사설계서(2005099)C2" xfId="5708"/>
    <cellStyle name=" _CC-10 구내도로 및 배수(단가)_본관기초굴착 예상도급_당진78-연돌-개략공사비_태안78연돌공사설계서(2005099)C2 10" xfId="34668"/>
    <cellStyle name=" _CC-10 구내도로 및 배수(단가)_본관기초굴착 예상도급_당진78-연돌-개략공사비_태안78연돌공사설계서(2005099)C2 2" xfId="5709"/>
    <cellStyle name=" _CC-10 구내도로 및 배수(단가)_본관기초굴착 예상도급_당진78-연돌-개략공사비_태안78연돌공사설계서(2005099)C2 3" xfId="5710"/>
    <cellStyle name=" _CC-10 구내도로 및 배수(단가)_본관기초굴착 예상도급_당진78-연돌-개략공사비_태안78연돌공사설계서(2005099)C2 4" xfId="18923"/>
    <cellStyle name=" _CC-10 구내도로 및 배수(단가)_본관기초굴착 예상도급_당진78-연돌-개략공사비_태안78연돌공사설계서(2005099)C2 5" xfId="34669"/>
    <cellStyle name=" _CC-10 구내도로 및 배수(단가)_본관기초굴착 예상도급_당진78-연돌-개략공사비_태안78연돌공사설계서(2005099)C2 6" xfId="34670"/>
    <cellStyle name=" _CC-10 구내도로 및 배수(단가)_본관기초굴착 예상도급_당진78-연돌-개략공사비_태안78연돌공사설계서(2005099)C2 7" xfId="34671"/>
    <cellStyle name=" _CC-10 구내도로 및 배수(단가)_본관기초굴착 예상도급_당진78-연돌-개략공사비_태안78연돌공사설계서(2005099)C2 8" xfId="34672"/>
    <cellStyle name=" _CC-10 구내도로 및 배수(단가)_본관기초굴착 예상도급_당진78-연돌-개략공사비_태안78연돌공사설계서(2005099)C2 9" xfId="34673"/>
    <cellStyle name=" _CC-10 구내도로 및 배수(단가)_본관기초굴착 예상도급_연돌 현장타설말뚝(RCD)설계서" xfId="5711"/>
    <cellStyle name=" _CC-10 구내도로 및 배수(단가)_본관기초굴착 예상도급_연돌 현장타설말뚝(RCD)설계서 10" xfId="34674"/>
    <cellStyle name=" _CC-10 구내도로 및 배수(단가)_본관기초굴착 예상도급_연돌 현장타설말뚝(RCD)설계서 2" xfId="5712"/>
    <cellStyle name=" _CC-10 구내도로 및 배수(단가)_본관기초굴착 예상도급_연돌 현장타설말뚝(RCD)설계서 3" xfId="5713"/>
    <cellStyle name=" _CC-10 구내도로 및 배수(단가)_본관기초굴착 예상도급_연돌 현장타설말뚝(RCD)설계서 4" xfId="18924"/>
    <cellStyle name=" _CC-10 구내도로 및 배수(단가)_본관기초굴착 예상도급_연돌 현장타설말뚝(RCD)설계서 5" xfId="34675"/>
    <cellStyle name=" _CC-10 구내도로 및 배수(단가)_본관기초굴착 예상도급_연돌 현장타설말뚝(RCD)설계서 6" xfId="34676"/>
    <cellStyle name=" _CC-10 구내도로 및 배수(단가)_본관기초굴착 예상도급_연돌 현장타설말뚝(RCD)설계서 7" xfId="34677"/>
    <cellStyle name=" _CC-10 구내도로 및 배수(단가)_본관기초굴착 예상도급_연돌 현장타설말뚝(RCD)설계서 8" xfId="34678"/>
    <cellStyle name=" _CC-10 구내도로 및 배수(단가)_본관기초굴착 예상도급_연돌 현장타설말뚝(RCD)설계서 9" xfId="34679"/>
    <cellStyle name=" _CC-10 구내도로 및 배수(단가)_본관기초굴착 예상도급_연돌 현장타설말뚝(RCD)설계서_0 태안78-연돌-공사설계서(2005082)" xfId="5714"/>
    <cellStyle name=" _CC-10 구내도로 및 배수(단가)_본관기초굴착 예상도급_연돌 현장타설말뚝(RCD)설계서_0 태안78-연돌-공사설계서(2005082) 10" xfId="34680"/>
    <cellStyle name=" _CC-10 구내도로 및 배수(단가)_본관기초굴착 예상도급_연돌 현장타설말뚝(RCD)설계서_0 태안78-연돌-공사설계서(2005082) 2" xfId="5715"/>
    <cellStyle name=" _CC-10 구내도로 및 배수(단가)_본관기초굴착 예상도급_연돌 현장타설말뚝(RCD)설계서_0 태안78-연돌-공사설계서(2005082) 3" xfId="5716"/>
    <cellStyle name=" _CC-10 구내도로 및 배수(단가)_본관기초굴착 예상도급_연돌 현장타설말뚝(RCD)설계서_0 태안78-연돌-공사설계서(2005082) 4" xfId="18925"/>
    <cellStyle name=" _CC-10 구내도로 및 배수(단가)_본관기초굴착 예상도급_연돌 현장타설말뚝(RCD)설계서_0 태안78-연돌-공사설계서(2005082) 5" xfId="34681"/>
    <cellStyle name=" _CC-10 구내도로 및 배수(단가)_본관기초굴착 예상도급_연돌 현장타설말뚝(RCD)설계서_0 태안78-연돌-공사설계서(2005082) 6" xfId="34682"/>
    <cellStyle name=" _CC-10 구내도로 및 배수(단가)_본관기초굴착 예상도급_연돌 현장타설말뚝(RCD)설계서_0 태안78-연돌-공사설계서(2005082) 7" xfId="34683"/>
    <cellStyle name=" _CC-10 구내도로 및 배수(단가)_본관기초굴착 예상도급_연돌 현장타설말뚝(RCD)설계서_0 태안78-연돌-공사설계서(2005082) 8" xfId="34684"/>
    <cellStyle name=" _CC-10 구내도로 및 배수(단가)_본관기초굴착 예상도급_연돌 현장타설말뚝(RCD)설계서_0 태안78-연돌-공사설계서(2005082) 9" xfId="34685"/>
    <cellStyle name=" _CC-10 구내도로 및 배수(단가)_본관기초굴착 예상도급_연돌 현장타설말뚝(RCD)설계서_1.0t 공사설계서(1021일)" xfId="5717"/>
    <cellStyle name=" _CC-10 구내도로 및 배수(단가)_본관기초굴착 예상도급_연돌 현장타설말뚝(RCD)설계서_1.0t 공사설계서(1021일) 10" xfId="34686"/>
    <cellStyle name=" _CC-10 구내도로 및 배수(단가)_본관기초굴착 예상도급_연돌 현장타설말뚝(RCD)설계서_1.0t 공사설계서(1021일) 2" xfId="5718"/>
    <cellStyle name=" _CC-10 구내도로 및 배수(단가)_본관기초굴착 예상도급_연돌 현장타설말뚝(RCD)설계서_1.0t 공사설계서(1021일) 3" xfId="5719"/>
    <cellStyle name=" _CC-10 구내도로 및 배수(단가)_본관기초굴착 예상도급_연돌 현장타설말뚝(RCD)설계서_1.0t 공사설계서(1021일) 4" xfId="18926"/>
    <cellStyle name=" _CC-10 구내도로 및 배수(단가)_본관기초굴착 예상도급_연돌 현장타설말뚝(RCD)설계서_1.0t 공사설계서(1021일) 5" xfId="34687"/>
    <cellStyle name=" _CC-10 구내도로 및 배수(단가)_본관기초굴착 예상도급_연돌 현장타설말뚝(RCD)설계서_1.0t 공사설계서(1021일) 6" xfId="34688"/>
    <cellStyle name=" _CC-10 구내도로 및 배수(단가)_본관기초굴착 예상도급_연돌 현장타설말뚝(RCD)설계서_1.0t 공사설계서(1021일) 7" xfId="34689"/>
    <cellStyle name=" _CC-10 구내도로 및 배수(단가)_본관기초굴착 예상도급_연돌 현장타설말뚝(RCD)설계서_1.0t 공사설계서(1021일) 8" xfId="34690"/>
    <cellStyle name=" _CC-10 구내도로 및 배수(단가)_본관기초굴착 예상도급_연돌 현장타설말뚝(RCD)설계서_1.0t 공사설계서(1021일) 9" xfId="34691"/>
    <cellStyle name=" _CC-10 구내도로 및 배수(단가)_본관기초굴착 예상도급_연돌 현장타설말뚝(RCD)설계서_태안78연돌공사설계서(2005099)C2" xfId="5720"/>
    <cellStyle name=" _CC-10 구내도로 및 배수(단가)_본관기초굴착 예상도급_연돌 현장타설말뚝(RCD)설계서_태안78연돌공사설계서(2005099)C2 10" xfId="34692"/>
    <cellStyle name=" _CC-10 구내도로 및 배수(단가)_본관기초굴착 예상도급_연돌 현장타설말뚝(RCD)설계서_태안78연돌공사설계서(2005099)C2 2" xfId="5721"/>
    <cellStyle name=" _CC-10 구내도로 및 배수(단가)_본관기초굴착 예상도급_연돌 현장타설말뚝(RCD)설계서_태안78연돌공사설계서(2005099)C2 3" xfId="5722"/>
    <cellStyle name=" _CC-10 구내도로 및 배수(단가)_본관기초굴착 예상도급_연돌 현장타설말뚝(RCD)설계서_태안78연돌공사설계서(2005099)C2 4" xfId="18927"/>
    <cellStyle name=" _CC-10 구내도로 및 배수(단가)_본관기초굴착 예상도급_연돌 현장타설말뚝(RCD)설계서_태안78연돌공사설계서(2005099)C2 5" xfId="34693"/>
    <cellStyle name=" _CC-10 구내도로 및 배수(단가)_본관기초굴착 예상도급_연돌 현장타설말뚝(RCD)설계서_태안78연돌공사설계서(2005099)C2 6" xfId="34694"/>
    <cellStyle name=" _CC-10 구내도로 및 배수(단가)_본관기초굴착 예상도급_연돌 현장타설말뚝(RCD)설계서_태안78연돌공사설계서(2005099)C2 7" xfId="34695"/>
    <cellStyle name=" _CC-10 구내도로 및 배수(단가)_본관기초굴착 예상도급_연돌 현장타설말뚝(RCD)설계서_태안78연돌공사설계서(2005099)C2 8" xfId="34696"/>
    <cellStyle name=" _CC-10 구내도로 및 배수(단가)_본관기초굴착 예상도급_연돌 현장타설말뚝(RCD)설계서_태안78연돌공사설계서(2005099)C2 9" xfId="34697"/>
    <cellStyle name=" _CC-10 구내도로 및 배수(단가)_본관기초굴착(REV1)" xfId="5724"/>
    <cellStyle name=" _CC-10 구내도로 및 배수(단가)_본관기초굴착(남경)" xfId="5723"/>
    <cellStyle name=" _CC-10 구내도로 및 배수(단가)_사무실포장가실행" xfId="5725"/>
    <cellStyle name=" _CC-10 구내도로 및 배수(단가)_사무실포장가실행 10" xfId="34698"/>
    <cellStyle name=" _CC-10 구내도로 및 배수(단가)_사무실포장가실행 2" xfId="5726"/>
    <cellStyle name=" _CC-10 구내도로 및 배수(단가)_사무실포장가실행 3" xfId="5727"/>
    <cellStyle name=" _CC-10 구내도로 및 배수(단가)_사무실포장가실행 4" xfId="18928"/>
    <cellStyle name=" _CC-10 구내도로 및 배수(단가)_사무실포장가실행 5" xfId="34699"/>
    <cellStyle name=" _CC-10 구내도로 및 배수(단가)_사무실포장가실행 6" xfId="34700"/>
    <cellStyle name=" _CC-10 구내도로 및 배수(단가)_사무실포장가실행 7" xfId="34701"/>
    <cellStyle name=" _CC-10 구내도로 및 배수(단가)_사무실포장가실행 8" xfId="34702"/>
    <cellStyle name=" _CC-10 구내도로 및 배수(단가)_사무실포장가실행 9" xfId="34703"/>
    <cellStyle name=" _CC-10 구내도로 및 배수(단가)_소나무가이식 하도급대상금액대비" xfId="5728"/>
    <cellStyle name=" _CC-10 구내도로 및 배수(단가)_연돌 현장타설말뚝(RCD)설계서" xfId="5729"/>
    <cellStyle name=" _CC-10 구내도로 및 배수(단가)_연돌 현장타설말뚝(RCD)설계서 10" xfId="34704"/>
    <cellStyle name=" _CC-10 구내도로 및 배수(단가)_연돌 현장타설말뚝(RCD)설계서 2" xfId="5730"/>
    <cellStyle name=" _CC-10 구내도로 및 배수(단가)_연돌 현장타설말뚝(RCD)설계서 3" xfId="5731"/>
    <cellStyle name=" _CC-10 구내도로 및 배수(단가)_연돌 현장타설말뚝(RCD)설계서 4" xfId="18929"/>
    <cellStyle name=" _CC-10 구내도로 및 배수(단가)_연돌 현장타설말뚝(RCD)설계서 5" xfId="34705"/>
    <cellStyle name=" _CC-10 구내도로 및 배수(단가)_연돌 현장타설말뚝(RCD)설계서 6" xfId="34706"/>
    <cellStyle name=" _CC-10 구내도로 및 배수(단가)_연돌 현장타설말뚝(RCD)설계서 7" xfId="34707"/>
    <cellStyle name=" _CC-10 구내도로 및 배수(단가)_연돌 현장타설말뚝(RCD)설계서 8" xfId="34708"/>
    <cellStyle name=" _CC-10 구내도로 및 배수(단가)_연돌 현장타설말뚝(RCD)설계서 9" xfId="34709"/>
    <cellStyle name=" _CC-10 구내도로 및 배수(단가)_연돌 현장타설말뚝(RCD)설계서_0 태안78-연돌-공사설계서(2005082)" xfId="5732"/>
    <cellStyle name=" _CC-10 구내도로 및 배수(단가)_연돌 현장타설말뚝(RCD)설계서_0 태안78-연돌-공사설계서(2005082) 10" xfId="34710"/>
    <cellStyle name=" _CC-10 구내도로 및 배수(단가)_연돌 현장타설말뚝(RCD)설계서_0 태안78-연돌-공사설계서(2005082) 2" xfId="5733"/>
    <cellStyle name=" _CC-10 구내도로 및 배수(단가)_연돌 현장타설말뚝(RCD)설계서_0 태안78-연돌-공사설계서(2005082) 3" xfId="5734"/>
    <cellStyle name=" _CC-10 구내도로 및 배수(단가)_연돌 현장타설말뚝(RCD)설계서_0 태안78-연돌-공사설계서(2005082) 4" xfId="18930"/>
    <cellStyle name=" _CC-10 구내도로 및 배수(단가)_연돌 현장타설말뚝(RCD)설계서_0 태안78-연돌-공사설계서(2005082) 5" xfId="34711"/>
    <cellStyle name=" _CC-10 구내도로 및 배수(단가)_연돌 현장타설말뚝(RCD)설계서_0 태안78-연돌-공사설계서(2005082) 6" xfId="34712"/>
    <cellStyle name=" _CC-10 구내도로 및 배수(단가)_연돌 현장타설말뚝(RCD)설계서_0 태안78-연돌-공사설계서(2005082) 7" xfId="34713"/>
    <cellStyle name=" _CC-10 구내도로 및 배수(단가)_연돌 현장타설말뚝(RCD)설계서_0 태안78-연돌-공사설계서(2005082) 8" xfId="34714"/>
    <cellStyle name=" _CC-10 구내도로 및 배수(단가)_연돌 현장타설말뚝(RCD)설계서_0 태안78-연돌-공사설계서(2005082) 9" xfId="34715"/>
    <cellStyle name=" _CC-10 구내도로 및 배수(단가)_연돌 현장타설말뚝(RCD)설계서_1.0t 공사설계서(1021일)" xfId="5735"/>
    <cellStyle name=" _CC-10 구내도로 및 배수(단가)_연돌 현장타설말뚝(RCD)설계서_1.0t 공사설계서(1021일) 10" xfId="34716"/>
    <cellStyle name=" _CC-10 구내도로 및 배수(단가)_연돌 현장타설말뚝(RCD)설계서_1.0t 공사설계서(1021일) 2" xfId="5736"/>
    <cellStyle name=" _CC-10 구내도로 및 배수(단가)_연돌 현장타설말뚝(RCD)설계서_1.0t 공사설계서(1021일) 3" xfId="5737"/>
    <cellStyle name=" _CC-10 구내도로 및 배수(단가)_연돌 현장타설말뚝(RCD)설계서_1.0t 공사설계서(1021일) 4" xfId="18931"/>
    <cellStyle name=" _CC-10 구내도로 및 배수(단가)_연돌 현장타설말뚝(RCD)설계서_1.0t 공사설계서(1021일) 5" xfId="34717"/>
    <cellStyle name=" _CC-10 구내도로 및 배수(단가)_연돌 현장타설말뚝(RCD)설계서_1.0t 공사설계서(1021일) 6" xfId="34718"/>
    <cellStyle name=" _CC-10 구내도로 및 배수(단가)_연돌 현장타설말뚝(RCD)설계서_1.0t 공사설계서(1021일) 7" xfId="34719"/>
    <cellStyle name=" _CC-10 구내도로 및 배수(단가)_연돌 현장타설말뚝(RCD)설계서_1.0t 공사설계서(1021일) 8" xfId="34720"/>
    <cellStyle name=" _CC-10 구내도로 및 배수(단가)_연돌 현장타설말뚝(RCD)설계서_1.0t 공사설계서(1021일) 9" xfId="34721"/>
    <cellStyle name=" _CC-10 구내도로 및 배수(단가)_연돌 현장타설말뚝(RCD)설계서_태안78연돌공사설계서(2005099)C2" xfId="5738"/>
    <cellStyle name=" _CC-10 구내도로 및 배수(단가)_연돌 현장타설말뚝(RCD)설계서_태안78연돌공사설계서(2005099)C2 10" xfId="34722"/>
    <cellStyle name=" _CC-10 구내도로 및 배수(단가)_연돌 현장타설말뚝(RCD)설계서_태안78연돌공사설계서(2005099)C2 2" xfId="5739"/>
    <cellStyle name=" _CC-10 구내도로 및 배수(단가)_연돌 현장타설말뚝(RCD)설계서_태안78연돌공사설계서(2005099)C2 3" xfId="5740"/>
    <cellStyle name=" _CC-10 구내도로 및 배수(단가)_연돌 현장타설말뚝(RCD)설계서_태안78연돌공사설계서(2005099)C2 4" xfId="18932"/>
    <cellStyle name=" _CC-10 구내도로 및 배수(단가)_연돌 현장타설말뚝(RCD)설계서_태안78연돌공사설계서(2005099)C2 5" xfId="34723"/>
    <cellStyle name=" _CC-10 구내도로 및 배수(단가)_연돌 현장타설말뚝(RCD)설계서_태안78연돌공사설계서(2005099)C2 6" xfId="34724"/>
    <cellStyle name=" _CC-10 구내도로 및 배수(단가)_연돌 현장타설말뚝(RCD)설계서_태안78연돌공사설계서(2005099)C2 7" xfId="34725"/>
    <cellStyle name=" _CC-10 구내도로 및 배수(단가)_연돌 현장타설말뚝(RCD)설계서_태안78연돌공사설계서(2005099)C2 8" xfId="34726"/>
    <cellStyle name=" _CC-10 구내도로 및 배수(단가)_연돌 현장타설말뚝(RCD)설계서_태안78연돌공사설계서(2005099)C2 9" xfId="34727"/>
    <cellStyle name=" _CC-10 구내도로 및 배수(단가)_한태견적의뢰" xfId="5741"/>
    <cellStyle name=" _CC-10 구내도로 및 배수(단가)_한태견적의뢰 10" xfId="34728"/>
    <cellStyle name=" _CC-10 구내도로 및 배수(단가)_한태견적의뢰 2" xfId="5742"/>
    <cellStyle name=" _CC-10 구내도로 및 배수(단가)_한태견적의뢰 3" xfId="5743"/>
    <cellStyle name=" _CC-10 구내도로 및 배수(단가)_한태견적의뢰 4" xfId="18933"/>
    <cellStyle name=" _CC-10 구내도로 및 배수(단가)_한태견적의뢰 5" xfId="34729"/>
    <cellStyle name=" _CC-10 구내도로 및 배수(단가)_한태견적의뢰 6" xfId="34730"/>
    <cellStyle name=" _CC-10 구내도로 및 배수(단가)_한태견적의뢰 7" xfId="34731"/>
    <cellStyle name=" _CC-10 구내도로 및 배수(단가)_한태견적의뢰 8" xfId="34732"/>
    <cellStyle name=" _CC-10 구내도로 및 배수(단가)_한태견적의뢰 9" xfId="34733"/>
    <cellStyle name=" _SLP침사지" xfId="5789"/>
    <cellStyle name=" _YH34 운탄_구조물 수량" xfId="5790"/>
    <cellStyle name=" _YH34 운탄설비 내역서" xfId="5791"/>
    <cellStyle name=" _YH34 집진기_내역서" xfId="34825"/>
    <cellStyle name=" _가설공사설계서건축분(최종승인본)" xfId="195"/>
    <cellStyle name=" _가설공사설계서건축분(최종승인본) 10" xfId="24235"/>
    <cellStyle name=" _가설공사설계서건축분(최종승인본) 2" xfId="196"/>
    <cellStyle name=" _가설공사설계서건축분(최종승인본) 3" xfId="197"/>
    <cellStyle name=" _가설공사설계서건축분(최종승인본) 4" xfId="16965"/>
    <cellStyle name=" _가설공사설계서건축분(최종승인본) 5" xfId="24236"/>
    <cellStyle name=" _가설공사설계서건축분(최종승인본) 6" xfId="24237"/>
    <cellStyle name=" _가설공사설계서건축분(최종승인본) 7" xfId="24238"/>
    <cellStyle name=" _가설공사설계서건축분(최종승인본) 8" xfId="24239"/>
    <cellStyle name=" _가설공사설계서건축분(최종승인본) 9" xfId="24240"/>
    <cellStyle name=" _가설공사설계서건축분(최종승인본)_2.관리동" xfId="24241"/>
    <cellStyle name=" _가압장수량산출서-1" xfId="24242"/>
    <cellStyle name=" _간지" xfId="198"/>
    <cellStyle name=" _간지_(참고1) 현황도 딱지" xfId="24243"/>
    <cellStyle name=" _간지_070206 운탄설비본사설계서(PILE 수량, 최종)" xfId="24244"/>
    <cellStyle name=" _간지_1" xfId="199"/>
    <cellStyle name=" _간지_1_FO_pipe_rack(최종수정)" xfId="21062"/>
    <cellStyle name=" _간지_1_계장-견적서" xfId="16966"/>
    <cellStyle name=" _간지_1_계장-견적서_계장-견적서(re.1)" xfId="16967"/>
    <cellStyle name=" _간지_1_계장-견적서_계장-견적서(re.1)_믿음견적(8월)-믿음부사장님 계약(내부자료)" xfId="16968"/>
    <cellStyle name=" _간지_1_계장-견적서_믿음견적(8월)-믿음부사장님 계약(내부자료)" xfId="16969"/>
    <cellStyle name=" _간지_1_공사비집계표(품의용)" xfId="200"/>
    <cellStyle name=" _간지_1_공사비집계표(품의용)_FO_pipe_rack(최종수정)" xfId="21063"/>
    <cellStyle name=" _간지_1_공사비집계표(품의용)_계장-견적서" xfId="16970"/>
    <cellStyle name=" _간지_1_공사비집계표(품의용)_계장-견적서_계장-견적서(re.1)" xfId="16971"/>
    <cellStyle name=" _간지_1_공사비집계표(품의용)_계장-견적서_계장-견적서(re.1)_믿음견적(8월)-믿음부사장님 계약(내부자료)" xfId="16972"/>
    <cellStyle name=" _간지_1_공사비집계표(품의용)_계장-견적서_믿음견적(8월)-믿음부사장님 계약(내부자료)" xfId="16973"/>
    <cellStyle name=" _간지_1_공사비집계표(품의용)_내역서_단가확정_집계" xfId="201"/>
    <cellStyle name=" _간지_1_공사비집계표(품의용)_믿음견적(8월)-믿음부사장님 계약(내부자료)" xfId="16974"/>
    <cellStyle name=" _간지_1_공사비집계표(품의용)_설계변경(최종)" xfId="41738"/>
    <cellStyle name=" _간지_1_공사비집계표(품의용)_연돌내역서-0809" xfId="21064"/>
    <cellStyle name=" _간지_1_공사비집계표(품의용)_염소 주입실 신축공사" xfId="41739"/>
    <cellStyle name=" _간지_1_공사비집계표(품의용)_회처리설비 산출내역" xfId="24245"/>
    <cellStyle name=" _간지_1_내역서_단가확정_집계" xfId="202"/>
    <cellStyle name=" _간지_1_믿음견적(8월)-믿음부사장님 계약(내부자료)" xfId="16975"/>
    <cellStyle name=" _간지_1_설계변경(최종)" xfId="41740"/>
    <cellStyle name=" _간지_1_연돌내역서-0809" xfId="21065"/>
    <cellStyle name=" _간지_1_염소 주입실 신축공사" xfId="41741"/>
    <cellStyle name=" _간지_1_회처리설비 산출내역" xfId="24246"/>
    <cellStyle name=" _간지_20030310114821780-E1C865BF" xfId="203"/>
    <cellStyle name=" _간지_20030310114821780-E1C865BF_(참고1) 현황도 딱지" xfId="24247"/>
    <cellStyle name=" _간지_20030310114821780-E1C865BF_070206 운탄설비본사설계서(PILE 수량, 최종)" xfId="24248"/>
    <cellStyle name=" _간지_20030310114821780-E1C865BF_3.CC-10-2,3_방풍림조성 및 석탄침전조수량산출서" xfId="21066"/>
    <cellStyle name=" _간지_20030310114821780-E1C865BF_4.CC-10-4_저탄장내배수설비수량산출서" xfId="21067"/>
    <cellStyle name=" _간지_20030310114821780-E1C865BF_AC-01 보일러 설계서 수정" xfId="24280"/>
    <cellStyle name=" _간지_20030310114821780-E1C865BF_AC-01 보일러 설계서 수정_AC-14(최종수정)" xfId="24282"/>
    <cellStyle name=" _간지_20030310114821780-E1C865BF_AC-01 보일러 설계서 수정_AC-14(최종수정)_고압전동기정비건물설계서(남동안)-1" xfId="24283"/>
    <cellStyle name=" _간지_20030310114821780-E1C865BF_AC-01 보일러 설계서 수정_AC-14(최종수정)_발전설비 보수공사" xfId="24284"/>
    <cellStyle name=" _간지_20030310114821780-E1C865BF_AC-01 보일러 설계서 수정_고압전동기정비건물설계서(남동안)-1" xfId="24281"/>
    <cellStyle name=" _간지_20030310114821780-E1C865BF_AC-01 본관기초(가설계서 9월단가)" xfId="24285"/>
    <cellStyle name=" _간지_20030310114821780-E1C865BF_AC-01 본관기초(가설계서 9월단가)_AC-14(최종수정)" xfId="24286"/>
    <cellStyle name=" _간지_20030310114821780-E1C865BF_AC-01 본관기초(가설계서 9월단가)_AC-14(최종수정)_발전설비 보수공사" xfId="24287"/>
    <cellStyle name=" _간지_20030310114821780-E1C865BF_AC-01 본관기초(가설계서 9월단가)-2" xfId="24288"/>
    <cellStyle name=" _간지_20030310114821780-E1C865BF_AC-01 본관기초(가설계서 9월단가)-2_AC-14(최종수정)" xfId="24289"/>
    <cellStyle name=" _간지_20030310114821780-E1C865BF_AC-01 본관기초(가설계서 9월단가)-2_AC-14(최종수정)_발전설비 보수공사" xfId="24290"/>
    <cellStyle name=" _간지_20030310114821780-E1C865BF_AC-14건설사무소환경개선공사설계서(제출)REV10" xfId="24291"/>
    <cellStyle name=" _간지_20030310114821780-E1C865BF_AC-14건설사무소환경개선공사설계서(제출)REV10_AC-14(최종수정)" xfId="24292"/>
    <cellStyle name=" _간지_20030310114821780-E1C865BF_AC-14건설사무소환경개선공사설계서(제출)REV10_AC-14(최종수정)_발전설비 보수공사" xfId="24293"/>
    <cellStyle name=" _간지_20030310114821780-E1C865BF_Book1" xfId="24294"/>
    <cellStyle name=" _간지_20030310114821780-E1C865BF_CC-03냉각수배수로(04.12사정)" xfId="24295"/>
    <cellStyle name=" _간지_20030310114821780-E1C865BF_CC-03냉각수배수로(04.12사정)_CC-03냉각수배수로(05.07사정)" xfId="24296"/>
    <cellStyle name=" _간지_20030310114821780-E1C865BF_CC-03냉각수배수로(04.12사정)_CC-03냉각수배수로(05.09청구)" xfId="24297"/>
    <cellStyle name=" _간지_20030310114821780-E1C865BF_CC06 석탄취급설비" xfId="225"/>
    <cellStyle name=" _간지_20030310114821780-E1C865BF_CC-10저탄장조성 및 비탄방지설비공사(최종)11.28" xfId="226"/>
    <cellStyle name=" _간지_20030310114821780-E1C865BF_CC-16 조경공사(05.10사정)" xfId="24298"/>
    <cellStyle name=" _간지_20030310114821780-E1C865BF_CC-16 조경공사(05.10청구예정)" xfId="24299"/>
    <cellStyle name=" _간지_20030310114821780-E1C865BF_CC-16조경공사(05.09사정)" xfId="24300"/>
    <cellStyle name=" _간지_20030310114821780-E1C865BF_FO_pipe_rack(최종수정)" xfId="21068"/>
    <cellStyle name=" _간지_20030310114821780-E1C865BF_YH34 운탄_구조물 수량" xfId="227"/>
    <cellStyle name=" _간지_20030310114821780-E1C865BF_YH34 운탄설비 내역서" xfId="228"/>
    <cellStyle name=" _간지_20030310114821780-E1C865BF_가압장설계서(토목)" xfId="24249"/>
    <cellStyle name=" _간지_20030310114821780-E1C865BF_계약내역서(CC-16)" xfId="24250"/>
    <cellStyle name=" _간지_20030310114821780-E1C865BF_계장-견적서" xfId="16976"/>
    <cellStyle name=" _간지_20030310114821780-E1C865BF_계장-견적서_계장-견적서(re.1)" xfId="16977"/>
    <cellStyle name=" _간지_20030310114821780-E1C865BF_계장-견적서_계장-견적서(re.1)_믿음견적(8월)-믿음부사장님 계약(내부자료)" xfId="16978"/>
    <cellStyle name=" _간지_20030310114821780-E1C865BF_계장-견적서_믿음견적(8월)-믿음부사장님 계약(내부자료)" xfId="16979"/>
    <cellStyle name=" _간지_20030310114821780-E1C865BF_고압전동기정비건물설계서(남동안)-1" xfId="24251"/>
    <cellStyle name=" _간지_20030310114821780-E1C865BF_공사비집계표" xfId="24252"/>
    <cellStyle name=" _간지_20030310114821780-E1C865BF_공사비집계표(품의용)" xfId="204"/>
    <cellStyle name=" _간지_20030310114821780-E1C865BF_공사비집계표(품의용)_FO_pipe_rack(최종수정)" xfId="21069"/>
    <cellStyle name=" _간지_20030310114821780-E1C865BF_공사비집계표(품의용)_계장-견적서" xfId="16980"/>
    <cellStyle name=" _간지_20030310114821780-E1C865BF_공사비집계표(품의용)_계장-견적서_계장-견적서(re.1)" xfId="16981"/>
    <cellStyle name=" _간지_20030310114821780-E1C865BF_공사비집계표(품의용)_계장-견적서_계장-견적서(re.1)_믿음견적(8월)-믿음부사장님 계약(내부자료)" xfId="16982"/>
    <cellStyle name=" _간지_20030310114821780-E1C865BF_공사비집계표(품의용)_계장-견적서_믿음견적(8월)-믿음부사장님 계약(내부자료)" xfId="16983"/>
    <cellStyle name=" _간지_20030310114821780-E1C865BF_공사비집계표(품의용)_내역서_단가확정_집계" xfId="205"/>
    <cellStyle name=" _간지_20030310114821780-E1C865BF_공사비집계표(품의용)_믿음견적(8월)-믿음부사장님 계약(내부자료)" xfId="16984"/>
    <cellStyle name=" _간지_20030310114821780-E1C865BF_공사비집계표(품의용)_설계변경(최종)" xfId="41742"/>
    <cellStyle name=" _간지_20030310114821780-E1C865BF_공사비집계표(품의용)_연돌내역서-0809" xfId="21070"/>
    <cellStyle name=" _간지_20030310114821780-E1C865BF_공사비집계표(품의용)_염소 주입실 신축공사" xfId="41743"/>
    <cellStyle name=" _간지_20030310114821780-E1C865BF_공사비집계표(품의용)_회처리설비 산출내역" xfId="24253"/>
    <cellStyle name=" _간지_20030310114821780-E1C865BF_공사비집계표_AC-14(최종수정)" xfId="24255"/>
    <cellStyle name=" _간지_20030310114821780-E1C865BF_공사비집계표_AC-14(최종수정)_고압전동기정비건물설계서(남동안)-1" xfId="24256"/>
    <cellStyle name=" _간지_20030310114821780-E1C865BF_공사비집계표_AC-14(최종수정)_발전설비 보수공사" xfId="24257"/>
    <cellStyle name=" _간지_20030310114821780-E1C865BF_공사비집계표_AC-14(최종수정)_발전설비 보수공사_고압전동기정비건물설계서(남동안)-1" xfId="24258"/>
    <cellStyle name=" _간지_20030310114821780-E1C865BF_공사비집계표_고압전동기정비건물설계서(남동안)-1" xfId="24254"/>
    <cellStyle name=" _간지_20030310114821780-E1C865BF_그래브준설 수량분개 토적표" xfId="24259"/>
    <cellStyle name=" _간지_20030310114821780-E1C865BF_내역서_단가확정_집계" xfId="206"/>
    <cellStyle name=" _간지_20030310114821780-E1C865BF_당진화력준설설계서(REV.A)" xfId="207"/>
    <cellStyle name=" _간지_20030310114821780-E1C865BF_대비내역서" xfId="21071"/>
    <cellStyle name=" _간지_20030310114821780-E1C865BF_대비내역서(rev-1)" xfId="21072"/>
    <cellStyle name=" _간지_20030310114821780-E1C865BF_대비내역서(rev-1)_3.CC-10-2,3_방풍림조성 및 석탄침전조수량산출서" xfId="21073"/>
    <cellStyle name=" _간지_20030310114821780-E1C865BF_대비내역서(rev-1)_4.CC-10-4_저탄장내배수설비수량산출서" xfId="21074"/>
    <cellStyle name=" _간지_20030310114821780-E1C865BF_대비내역서_3.CC-10-2,3_방풍림조성 및 석탄침전조수량산출서" xfId="21075"/>
    <cellStyle name=" _간지_20030310114821780-E1C865BF_대비내역서_4.CC-10-4_저탄장내배수설비수량산출서" xfId="21076"/>
    <cellStyle name=" _간지_20030310114821780-E1C865BF_믿음견적(8월)-믿음부사장님 계약(내부자료)" xfId="16985"/>
    <cellStyle name=" _간지_20030310114821780-E1C865BF_발전설비 보수공사" xfId="24260"/>
    <cellStyle name=" _간지_20030310114821780-E1C865BF_발전설비 보수공사_고압전동기정비건물설계서(남동안)-1" xfId="24261"/>
    <cellStyle name=" _간지_20030310114821780-E1C865BF_별표" xfId="208"/>
    <cellStyle name=" _간지_20030310114821780-E1C865BF_본설계내역서(CC-14)-REV.16" xfId="24262"/>
    <cellStyle name=" _간지_20030310114821780-E1C865BF_부두준설 딱지" xfId="24263"/>
    <cellStyle name=" _간지_20030310114821780-E1C865BF_부두준설 설계서" xfId="209"/>
    <cellStyle name=" _간지_20030310114821780-E1C865BF_부두준설 설계서_1) 공사비산출 적정성 확인" xfId="210"/>
    <cellStyle name=" _간지_20030310114821780-E1C865BF_부두준설 설계서_1) 공사비산출 적정성 확인_부두준설 설계서" xfId="211"/>
    <cellStyle name=" _간지_20030310114821780-E1C865BF_부두준설 설계서_부두준설 설계서" xfId="212"/>
    <cellStyle name=" _간지_20030310114821780-E1C865BF_부두준설 설계서_부두준설 설계서(현대)" xfId="213"/>
    <cellStyle name=" _간지_20030310114821780-E1C865BF_부두준설 설계서_부두준설 설계서(현대)_부두준설 설계서" xfId="214"/>
    <cellStyle name=" _간지_20030310114821780-E1C865BF_부두준설 설계서_부두준설 설계서_부두준설 설계서" xfId="215"/>
    <cellStyle name=" _간지_20030310114821780-E1C865BF_부두준설 설계서_부두준설 설계서77" xfId="216"/>
    <cellStyle name=" _간지_20030310114821780-E1C865BF_부두준설 설계서_부두준설 설계서77_부두준설 설계서" xfId="217"/>
    <cellStyle name=" _간지_20030310114821780-E1C865BF_부두준설 설계서_준설 평균N치 산출서(08.01.25)-REV.1" xfId="218"/>
    <cellStyle name=" _간지_20030310114821780-E1C865BF_부두준설 설계서_준설 평균N치 산출서(08.01.25)-REV.1_부두준설 설계서" xfId="219"/>
    <cellStyle name=" _간지_20030310114821780-E1C865BF_부두준설 설계서-07.10.24" xfId="24264"/>
    <cellStyle name=" _간지_20030310114821780-E1C865BF_부두준설 수량산출서" xfId="24265"/>
    <cellStyle name=" _간지_20030310114821780-E1C865BF_부표" xfId="220"/>
    <cellStyle name=" _간지_20030310114821780-E1C865BF_석고반출부두 수량산출서(CC-18)_070115" xfId="24266"/>
    <cellStyle name=" _간지_20030310114821780-E1C865BF_설계변경(최종)" xfId="41744"/>
    <cellStyle name=" _간지_20030310114821780-E1C865BF_설계서(CC-10)" xfId="24267"/>
    <cellStyle name=" _간지_20030310114821780-E1C865BF_설계서(CC-10)re2" xfId="24268"/>
    <cellStyle name=" _간지_20030310114821780-E1C865BF_설계서(CC-16)" xfId="24269"/>
    <cellStyle name=" _간지_20030310114821780-E1C865BF_수량산출서(CC-10)" xfId="24270"/>
    <cellStyle name=" _간지_20030310114821780-E1C865BF_수량산출서(CC-10)-운탄지역" xfId="24271"/>
    <cellStyle name=" _간지_20030310114821780-E1C865BF_연돌내역서-0809" xfId="21077"/>
    <cellStyle name=" _간지_20030310114821780-E1C865BF_염소 주입실 신축공사" xfId="41745"/>
    <cellStyle name=" _간지_20030310114821780-E1C865BF_영흥#3,4 터빈발전기기초(AC-04)" xfId="24272"/>
    <cellStyle name=" _간지_20030310114821780-E1C865BF_영흥#3,4 터빈발전기기초(AC-04)_고압전동기정비건물설계서(남동안)-1" xfId="24273"/>
    <cellStyle name=" _간지_20030310114821780-E1C865BF_옥외탱크설계내역서(071010)" xfId="24274"/>
    <cellStyle name=" _간지_20030310114821780-E1C865BF_자재단가" xfId="221"/>
    <cellStyle name=" _간지_20030310114821780-E1C865BF_저류지제방공사 품셈" xfId="222"/>
    <cellStyle name=" _간지_20030310114821780-E1C865BF_조경공사가설계1차변경" xfId="24275"/>
    <cellStyle name=" _간지_20030310114821780-E1C865BF_조경공사가설계1차변경(마지막최종한번더)" xfId="24276"/>
    <cellStyle name=" _간지_20030310114821780-E1C865BF_추가품셈1-박" xfId="223"/>
    <cellStyle name=" _간지_20030310114821780-E1C865BF_추가품셈1-박_FO_pipe_rack(최종수정)" xfId="21078"/>
    <cellStyle name=" _간지_20030310114821780-E1C865BF_추가품셈1-박_설계변경(최종)" xfId="41746"/>
    <cellStyle name=" _간지_20030310114821780-E1C865BF_추가품셈1-박_연돌내역서-0809" xfId="21079"/>
    <cellStyle name=" _간지_20030310114821780-E1C865BF_추가품셈1-박_염소 주입실 신축공사" xfId="41747"/>
    <cellStyle name=" _간지_20030310114821780-E1C865BF_품셈" xfId="224"/>
    <cellStyle name=" _간지_20030310114821780-E1C865BF_회처리가설계서용수량산출서" xfId="24277"/>
    <cellStyle name=" _간지_20030310114821780-E1C865BF_회처리가설계서용수량산출서-운탄" xfId="24278"/>
    <cellStyle name=" _간지_20030310114821780-E1C865BF_회처리설비 산출내역" xfId="24279"/>
    <cellStyle name=" _간지_20030310150903590-E1C865BF" xfId="229"/>
    <cellStyle name=" _간지_20030310150903590-E1C865BF_(참고1) 현황도 딱지" xfId="24301"/>
    <cellStyle name=" _간지_20030310150903590-E1C865BF_070206 운탄설비본사설계서(PILE 수량, 최종)" xfId="24302"/>
    <cellStyle name=" _간지_20030310150903590-E1C865BF_3.CC-10-2,3_방풍림조성 및 석탄침전조수량산출서" xfId="21080"/>
    <cellStyle name=" _간지_20030310150903590-E1C865BF_4.CC-10-4_저탄장내배수설비수량산출서" xfId="21081"/>
    <cellStyle name=" _간지_20030310150903590-E1C865BF_AC-01 보일러 설계서 수정" xfId="24328"/>
    <cellStyle name=" _간지_20030310150903590-E1C865BF_AC-01 보일러 설계서 수정_AC-14(최종수정)" xfId="24329"/>
    <cellStyle name=" _간지_20030310150903590-E1C865BF_AC-01 보일러 설계서 수정_AC-14(최종수정)_발전설비 보수공사" xfId="24330"/>
    <cellStyle name=" _간지_20030310150903590-E1C865BF_AC-01 본관기초(가설계서 9월단가)" xfId="24331"/>
    <cellStyle name=" _간지_20030310150903590-E1C865BF_AC-01 본관기초(가설계서 9월단가)_AC-14(최종수정)" xfId="24332"/>
    <cellStyle name=" _간지_20030310150903590-E1C865BF_AC-01 본관기초(가설계서 9월단가)_AC-14(최종수정)_발전설비 보수공사" xfId="24333"/>
    <cellStyle name=" _간지_20030310150903590-E1C865BF_AC-01 본관기초(가설계서 9월단가)-2" xfId="24334"/>
    <cellStyle name=" _간지_20030310150903590-E1C865BF_AC-01 본관기초(가설계서 9월단가)-2_AC-14(최종수정)" xfId="24335"/>
    <cellStyle name=" _간지_20030310150903590-E1C865BF_AC-01 본관기초(가설계서 9월단가)-2_AC-14(최종수정)_발전설비 보수공사" xfId="24336"/>
    <cellStyle name=" _간지_20030310150903590-E1C865BF_AC-14건설사무소환경개선공사설계서(제출)REV10" xfId="24337"/>
    <cellStyle name=" _간지_20030310150903590-E1C865BF_AC-14건설사무소환경개선공사설계서(제출)REV10_AC-14(최종수정)" xfId="24338"/>
    <cellStyle name=" _간지_20030310150903590-E1C865BF_AC-14건설사무소환경개선공사설계서(제출)REV10_AC-14(최종수정)_발전설비 보수공사" xfId="24339"/>
    <cellStyle name=" _간지_20030310150903590-E1C865BF_Book1" xfId="24340"/>
    <cellStyle name=" _간지_20030310150903590-E1C865BF_CC-03냉각수배수로(04.12사정)" xfId="24341"/>
    <cellStyle name=" _간지_20030310150903590-E1C865BF_CC-03냉각수배수로(04.12사정)_CC-03냉각수배수로(05.07사정)" xfId="24342"/>
    <cellStyle name=" _간지_20030310150903590-E1C865BF_CC-03냉각수배수로(04.12사정)_CC-03냉각수배수로(05.09청구)" xfId="24343"/>
    <cellStyle name=" _간지_20030310150903590-E1C865BF_CC06 석탄취급설비" xfId="251"/>
    <cellStyle name=" _간지_20030310150903590-E1C865BF_CC-10저탄장조성 및 비탄방지설비공사(최종)11.28" xfId="252"/>
    <cellStyle name=" _간지_20030310150903590-E1C865BF_CC-16 조경공사(05.10사정)" xfId="24344"/>
    <cellStyle name=" _간지_20030310150903590-E1C865BF_CC-16 조경공사(05.10청구예정)" xfId="24345"/>
    <cellStyle name=" _간지_20030310150903590-E1C865BF_CC-16조경공사(05.09사정)" xfId="24346"/>
    <cellStyle name=" _간지_20030310150903590-E1C865BF_FO_pipe_rack(최종수정)" xfId="21082"/>
    <cellStyle name=" _간지_20030310150903590-E1C865BF_YH34 운탄_구조물 수량" xfId="253"/>
    <cellStyle name=" _간지_20030310150903590-E1C865BF_YH34 운탄설비 내역서" xfId="254"/>
    <cellStyle name=" _간지_20030310150903590-E1C865BF_가압장설계서(토목)" xfId="24303"/>
    <cellStyle name=" _간지_20030310150903590-E1C865BF_계약내역서(CC-16)" xfId="24304"/>
    <cellStyle name=" _간지_20030310150903590-E1C865BF_계장-견적서" xfId="16986"/>
    <cellStyle name=" _간지_20030310150903590-E1C865BF_계장-견적서_계장-견적서(re.1)" xfId="16987"/>
    <cellStyle name=" _간지_20030310150903590-E1C865BF_계장-견적서_계장-견적서(re.1)_믿음견적(8월)-믿음부사장님 계약(내부자료)" xfId="16988"/>
    <cellStyle name=" _간지_20030310150903590-E1C865BF_계장-견적서_믿음견적(8월)-믿음부사장님 계약(내부자료)" xfId="16989"/>
    <cellStyle name=" _간지_20030310150903590-E1C865BF_공사비집계표" xfId="24305"/>
    <cellStyle name=" _간지_20030310150903590-E1C865BF_공사비집계표(품의용)" xfId="230"/>
    <cellStyle name=" _간지_20030310150903590-E1C865BF_공사비집계표(품의용)_FO_pipe_rack(최종수정)" xfId="21083"/>
    <cellStyle name=" _간지_20030310150903590-E1C865BF_공사비집계표(품의용)_계장-견적서" xfId="16990"/>
    <cellStyle name=" _간지_20030310150903590-E1C865BF_공사비집계표(품의용)_계장-견적서_계장-견적서(re.1)" xfId="16991"/>
    <cellStyle name=" _간지_20030310150903590-E1C865BF_공사비집계표(품의용)_계장-견적서_계장-견적서(re.1)_믿음견적(8월)-믿음부사장님 계약(내부자료)" xfId="16992"/>
    <cellStyle name=" _간지_20030310150903590-E1C865BF_공사비집계표(품의용)_계장-견적서_믿음견적(8월)-믿음부사장님 계약(내부자료)" xfId="16993"/>
    <cellStyle name=" _간지_20030310150903590-E1C865BF_공사비집계표(품의용)_내역서_단가확정_집계" xfId="231"/>
    <cellStyle name=" _간지_20030310150903590-E1C865BF_공사비집계표(품의용)_믿음견적(8월)-믿음부사장님 계약(내부자료)" xfId="16994"/>
    <cellStyle name=" _간지_20030310150903590-E1C865BF_공사비집계표(품의용)_설계변경(최종)" xfId="41748"/>
    <cellStyle name=" _간지_20030310150903590-E1C865BF_공사비집계표(품의용)_연돌내역서-0809" xfId="21084"/>
    <cellStyle name=" _간지_20030310150903590-E1C865BF_공사비집계표(품의용)_염소 주입실 신축공사" xfId="41749"/>
    <cellStyle name=" _간지_20030310150903590-E1C865BF_공사비집계표(품의용)_회처리설비 산출내역" xfId="24306"/>
    <cellStyle name=" _간지_20030310150903590-E1C865BF_공사비집계표_AC-14(최종수정)" xfId="24307"/>
    <cellStyle name=" _간지_20030310150903590-E1C865BF_공사비집계표_AC-14(최종수정)_발전설비 보수공사" xfId="24308"/>
    <cellStyle name=" _간지_20030310150903590-E1C865BF_그래브준설 수량분개 토적표" xfId="24309"/>
    <cellStyle name=" _간지_20030310150903590-E1C865BF_내역서_단가확정_집계" xfId="232"/>
    <cellStyle name=" _간지_20030310150903590-E1C865BF_당진화력준설설계서(REV.A)" xfId="233"/>
    <cellStyle name=" _간지_20030310150903590-E1C865BF_대비내역서" xfId="21085"/>
    <cellStyle name=" _간지_20030310150903590-E1C865BF_대비내역서(rev-1)" xfId="21086"/>
    <cellStyle name=" _간지_20030310150903590-E1C865BF_대비내역서(rev-1)_3.CC-10-2,3_방풍림조성 및 석탄침전조수량산출서" xfId="21087"/>
    <cellStyle name=" _간지_20030310150903590-E1C865BF_대비내역서(rev-1)_4.CC-10-4_저탄장내배수설비수량산출서" xfId="21088"/>
    <cellStyle name=" _간지_20030310150903590-E1C865BF_대비내역서_3.CC-10-2,3_방풍림조성 및 석탄침전조수량산출서" xfId="21089"/>
    <cellStyle name=" _간지_20030310150903590-E1C865BF_대비내역서_4.CC-10-4_저탄장내배수설비수량산출서" xfId="21090"/>
    <cellStyle name=" _간지_20030310150903590-E1C865BF_믿음견적(8월)-믿음부사장님 계약(내부자료)" xfId="16995"/>
    <cellStyle name=" _간지_20030310150903590-E1C865BF_발전설비 보수공사" xfId="24310"/>
    <cellStyle name=" _간지_20030310150903590-E1C865BF_별표" xfId="234"/>
    <cellStyle name=" _간지_20030310150903590-E1C865BF_본설계내역서(CC-14)-REV.16" xfId="24311"/>
    <cellStyle name=" _간지_20030310150903590-E1C865BF_부두준설 딱지" xfId="24312"/>
    <cellStyle name=" _간지_20030310150903590-E1C865BF_부두준설 설계서" xfId="235"/>
    <cellStyle name=" _간지_20030310150903590-E1C865BF_부두준설 설계서_1) 공사비산출 적정성 확인" xfId="236"/>
    <cellStyle name=" _간지_20030310150903590-E1C865BF_부두준설 설계서_1) 공사비산출 적정성 확인_부두준설 설계서" xfId="237"/>
    <cellStyle name=" _간지_20030310150903590-E1C865BF_부두준설 설계서_부두준설 설계서" xfId="238"/>
    <cellStyle name=" _간지_20030310150903590-E1C865BF_부두준설 설계서_부두준설 설계서(현대)" xfId="239"/>
    <cellStyle name=" _간지_20030310150903590-E1C865BF_부두준설 설계서_부두준설 설계서(현대)_부두준설 설계서" xfId="240"/>
    <cellStyle name=" _간지_20030310150903590-E1C865BF_부두준설 설계서_부두준설 설계서_부두준설 설계서" xfId="241"/>
    <cellStyle name=" _간지_20030310150903590-E1C865BF_부두준설 설계서_부두준설 설계서77" xfId="242"/>
    <cellStyle name=" _간지_20030310150903590-E1C865BF_부두준설 설계서_부두준설 설계서77_부두준설 설계서" xfId="243"/>
    <cellStyle name=" _간지_20030310150903590-E1C865BF_부두준설 설계서_준설 평균N치 산출서(08.01.25)-REV.1" xfId="244"/>
    <cellStyle name=" _간지_20030310150903590-E1C865BF_부두준설 설계서_준설 평균N치 산출서(08.01.25)-REV.1_부두준설 설계서" xfId="245"/>
    <cellStyle name=" _간지_20030310150903590-E1C865BF_부두준설 설계서-07.10.24" xfId="24313"/>
    <cellStyle name=" _간지_20030310150903590-E1C865BF_부두준설 수량산출서" xfId="24314"/>
    <cellStyle name=" _간지_20030310150903590-E1C865BF_부표" xfId="246"/>
    <cellStyle name=" _간지_20030310150903590-E1C865BF_석고반출부두 수량산출서(CC-18)_070115" xfId="24315"/>
    <cellStyle name=" _간지_20030310150903590-E1C865BF_설계변경(최종)" xfId="41750"/>
    <cellStyle name=" _간지_20030310150903590-E1C865BF_설계서(CC-10)" xfId="24316"/>
    <cellStyle name=" _간지_20030310150903590-E1C865BF_설계서(CC-10)re2" xfId="24317"/>
    <cellStyle name=" _간지_20030310150903590-E1C865BF_설계서(CC-16)" xfId="24318"/>
    <cellStyle name=" _간지_20030310150903590-E1C865BF_수량산출서(CC-10)" xfId="24319"/>
    <cellStyle name=" _간지_20030310150903590-E1C865BF_수량산출서(CC-10)-운탄지역" xfId="24320"/>
    <cellStyle name=" _간지_20030310150903590-E1C865BF_연돌내역서-0809" xfId="21091"/>
    <cellStyle name=" _간지_20030310150903590-E1C865BF_염소 주입실 신축공사" xfId="41751"/>
    <cellStyle name=" _간지_20030310150903590-E1C865BF_영흥#3,4 터빈발전기기초(AC-04)" xfId="24321"/>
    <cellStyle name=" _간지_20030310150903590-E1C865BF_옥외탱크설계내역서(071010)" xfId="24322"/>
    <cellStyle name=" _간지_20030310150903590-E1C865BF_자재단가" xfId="247"/>
    <cellStyle name=" _간지_20030310150903590-E1C865BF_저류지제방공사 품셈" xfId="248"/>
    <cellStyle name=" _간지_20030310150903590-E1C865BF_조경공사가설계1차변경" xfId="24323"/>
    <cellStyle name=" _간지_20030310150903590-E1C865BF_조경공사가설계1차변경(마지막최종한번더)" xfId="24324"/>
    <cellStyle name=" _간지_20030310150903590-E1C865BF_추가품셈1-박" xfId="249"/>
    <cellStyle name=" _간지_20030310150903590-E1C865BF_추가품셈1-박_FO_pipe_rack(최종수정)" xfId="21092"/>
    <cellStyle name=" _간지_20030310150903590-E1C865BF_추가품셈1-박_설계변경(최종)" xfId="41752"/>
    <cellStyle name=" _간지_20030310150903590-E1C865BF_추가품셈1-박_연돌내역서-0809" xfId="21093"/>
    <cellStyle name=" _간지_20030310150903590-E1C865BF_추가품셈1-박_염소 주입실 신축공사" xfId="41753"/>
    <cellStyle name=" _간지_20030310150903590-E1C865BF_품셈" xfId="250"/>
    <cellStyle name=" _간지_20030310150903590-E1C865BF_회처리가설계서용수량산출서" xfId="24325"/>
    <cellStyle name=" _간지_20030310150903590-E1C865BF_회처리가설계서용수량산출서-운탄" xfId="24326"/>
    <cellStyle name=" _간지_20030310150903590-E1C865BF_회처리설비 산출내역" xfId="24327"/>
    <cellStyle name=" _간지_3.CC-10-2,3_방풍림조성 및 석탄침전조수량산출서" xfId="21094"/>
    <cellStyle name=" _간지_4.CC-10-4_저탄장내배수설비수량산출서" xfId="21095"/>
    <cellStyle name=" _간지_AC-01 보일러 설계서 수정" xfId="24581"/>
    <cellStyle name=" _간지_AC-01 보일러 설계서 수정_AC-14(최종수정)" xfId="24582"/>
    <cellStyle name=" _간지_AC-01 보일러 설계서 수정_AC-14(최종수정)_발전설비 보수공사" xfId="24583"/>
    <cellStyle name=" _간지_AC-01 본관기초(가설계서 9월단가)" xfId="24584"/>
    <cellStyle name=" _간지_AC-01 본관기초(가설계서 9월단가)_AC-14(최종수정)" xfId="24585"/>
    <cellStyle name=" _간지_AC-01 본관기초(가설계서 9월단가)_AC-14(최종수정)_발전설비 보수공사" xfId="24586"/>
    <cellStyle name=" _간지_AC-01 본관기초(가설계서 9월단가)-2" xfId="24587"/>
    <cellStyle name=" _간지_AC-01 본관기초(가설계서 9월단가)-2_AC-14(최종수정)" xfId="24588"/>
    <cellStyle name=" _간지_AC-01 본관기초(가설계서 9월단가)-2_AC-14(최종수정)_발전설비 보수공사" xfId="24589"/>
    <cellStyle name=" _간지_AC-14건설사무소환경개선공사설계서(제출)REV10" xfId="24590"/>
    <cellStyle name=" _간지_AC-14건설사무소환경개선공사설계서(제출)REV10_AC-14(최종수정)" xfId="24591"/>
    <cellStyle name=" _간지_AC-14건설사무소환경개선공사설계서(제출)REV10_AC-14(최종수정)_발전설비 보수공사" xfId="24592"/>
    <cellStyle name=" _간지_Book1" xfId="24593"/>
    <cellStyle name=" _간지_CC-03냉각수배수로(04.12사정)" xfId="24594"/>
    <cellStyle name=" _간지_CC-03냉각수배수로(04.12사정)_CC-03냉각수배수로(05.07사정)" xfId="24595"/>
    <cellStyle name=" _간지_CC-03냉각수배수로(04.12사정)_CC-03냉각수배수로(05.09청구)" xfId="24596"/>
    <cellStyle name=" _간지_CC06 석탄취급설비" xfId="434"/>
    <cellStyle name=" _간지_CC-10저탄장조성 및 비탄방지설비공사(최종)11.28" xfId="435"/>
    <cellStyle name=" _간지_CC-16 조경공사(05.10사정)" xfId="24597"/>
    <cellStyle name=" _간지_CC-16 조경공사(05.10청구예정)" xfId="24598"/>
    <cellStyle name=" _간지_CC-16조경공사(05.09사정)" xfId="24599"/>
    <cellStyle name=" _간지_FO_pipe_rack(최종수정)" xfId="21096"/>
    <cellStyle name=" _간지_YH34 운탄_구조물 수량" xfId="436"/>
    <cellStyle name=" _간지_YH34 운탄설비 내역서" xfId="437"/>
    <cellStyle name=" _간지_가압장설계서(토목)" xfId="24347"/>
    <cellStyle name=" _간지_계약내역서(CC-16)" xfId="24348"/>
    <cellStyle name=" _간지_계장-견적서" xfId="16996"/>
    <cellStyle name=" _간지_계장-견적서_계장-견적서(re.1)" xfId="16997"/>
    <cellStyle name=" _간지_계장-견적서_계장-견적서(re.1)_믿음견적(8월)-믿음부사장님 계약(내부자료)" xfId="16998"/>
    <cellStyle name=" _간지_계장-견적서_믿음견적(8월)-믿음부사장님 계약(내부자료)" xfId="16999"/>
    <cellStyle name=" _간지_공사비집계표" xfId="24349"/>
    <cellStyle name=" _간지_공사비집계표(품의용)" xfId="255"/>
    <cellStyle name=" _간지_공사비집계표(품의용)_FO_pipe_rack(최종수정)" xfId="21097"/>
    <cellStyle name=" _간지_공사비집계표(품의용)_계장-견적서" xfId="17000"/>
    <cellStyle name=" _간지_공사비집계표(품의용)_계장-견적서_계장-견적서(re.1)" xfId="17001"/>
    <cellStyle name=" _간지_공사비집계표(품의용)_계장-견적서_계장-견적서(re.1)_믿음견적(8월)-믿음부사장님 계약(내부자료)" xfId="17002"/>
    <cellStyle name=" _간지_공사비집계표(품의용)_계장-견적서_믿음견적(8월)-믿음부사장님 계약(내부자료)" xfId="17003"/>
    <cellStyle name=" _간지_공사비집계표(품의용)_내역서_단가확정_집계" xfId="256"/>
    <cellStyle name=" _간지_공사비집계표(품의용)_믿음견적(8월)-믿음부사장님 계약(내부자료)" xfId="17004"/>
    <cellStyle name=" _간지_공사비집계표(품의용)_설계변경(최종)" xfId="41754"/>
    <cellStyle name=" _간지_공사비집계표(품의용)_연돌내역서-0809" xfId="21098"/>
    <cellStyle name=" _간지_공사비집계표(품의용)_염소 주입실 신축공사" xfId="41755"/>
    <cellStyle name=" _간지_공사비집계표(품의용)_회처리설비 산출내역" xfId="24350"/>
    <cellStyle name=" _간지_공사비집계표_AC-14(최종수정)" xfId="24351"/>
    <cellStyle name=" _간지_공사비집계표_AC-14(최종수정)_발전설비 보수공사" xfId="24352"/>
    <cellStyle name=" _간지_그래브준설 수량분개 토적표" xfId="24353"/>
    <cellStyle name=" _간지_내역서_단가확정_집계" xfId="257"/>
    <cellStyle name=" _간지_당진화력준설설계서(REV.A)" xfId="258"/>
    <cellStyle name=" _간지_대비내역서" xfId="21099"/>
    <cellStyle name=" _간지_대비내역서(rev-1)" xfId="21100"/>
    <cellStyle name=" _간지_대비내역서(rev-1)_3.CC-10-2,3_방풍림조성 및 석탄침전조수량산출서" xfId="21101"/>
    <cellStyle name=" _간지_대비내역서(rev-1)_4.CC-10-4_저탄장내배수설비수량산출서" xfId="21102"/>
    <cellStyle name=" _간지_대비내역서_3.CC-10-2,3_방풍림조성 및 석탄침전조수량산출서" xfId="21103"/>
    <cellStyle name=" _간지_대비내역서_4.CC-10-4_저탄장내배수설비수량산출서" xfId="21104"/>
    <cellStyle name=" _간지_믿음견적(8월)-믿음부사장님 계약(내부자료)" xfId="17005"/>
    <cellStyle name=" _간지_발전설비 보수공사" xfId="24354"/>
    <cellStyle name=" _간지_별표" xfId="259"/>
    <cellStyle name=" _간지_본설계내역서(CC-14)-REV.16" xfId="24355"/>
    <cellStyle name=" _간지_부두준설 딱지" xfId="24356"/>
    <cellStyle name=" _간지_부두준설 설계서" xfId="260"/>
    <cellStyle name=" _간지_부두준설 설계서_1) 공사비산출 적정성 확인" xfId="261"/>
    <cellStyle name=" _간지_부두준설 설계서_1) 공사비산출 적정성 확인_부두준설 설계서" xfId="262"/>
    <cellStyle name=" _간지_부두준설 설계서_부두준설 설계서" xfId="263"/>
    <cellStyle name=" _간지_부두준설 설계서_부두준설 설계서(현대)" xfId="264"/>
    <cellStyle name=" _간지_부두준설 설계서_부두준설 설계서(현대)_부두준설 설계서" xfId="265"/>
    <cellStyle name=" _간지_부두준설 설계서_부두준설 설계서_부두준설 설계서" xfId="266"/>
    <cellStyle name=" _간지_부두준설 설계서_부두준설 설계서77" xfId="267"/>
    <cellStyle name=" _간지_부두준설 설계서_부두준설 설계서77_부두준설 설계서" xfId="268"/>
    <cellStyle name=" _간지_부두준설 설계서_준설 평균N치 산출서(08.01.25)-REV.1" xfId="269"/>
    <cellStyle name=" _간지_부두준설 설계서_준설 평균N치 산출서(08.01.25)-REV.1_부두준설 설계서" xfId="270"/>
    <cellStyle name=" _간지_부두준설 설계서-07.10.24" xfId="24357"/>
    <cellStyle name=" _간지_부두준설 수량산출서" xfId="24358"/>
    <cellStyle name=" _간지_부표" xfId="271"/>
    <cellStyle name=" _간지_석고반출부두 수량산출서(CC-18)_070115" xfId="24359"/>
    <cellStyle name=" _간지_설계변경(최종)" xfId="41756"/>
    <cellStyle name=" _간지_설계서(CC-10)" xfId="24360"/>
    <cellStyle name=" _간지_설계서(CC-10)re2" xfId="24361"/>
    <cellStyle name=" _간지_설계서(CC-16)" xfId="24362"/>
    <cellStyle name=" _간지_수량산출서(CC-10)" xfId="24363"/>
    <cellStyle name=" _간지_수량산출서(CC-10)-운탄지역" xfId="24364"/>
    <cellStyle name=" _간지_연돌내역서-0809" xfId="21105"/>
    <cellStyle name=" _간지_염소 주입실 신축공사" xfId="41757"/>
    <cellStyle name=" _간지_영흥#3,4 터빈발전기기초(AC-04)" xfId="24365"/>
    <cellStyle name=" _간지_영흥(별표)" xfId="272"/>
    <cellStyle name=" _간지_영흥(별표)_(참고1) 현황도 딱지" xfId="24366"/>
    <cellStyle name=" _간지_영흥(별표)_CC-03냉각수배수로(04.12사정)" xfId="24378"/>
    <cellStyle name=" _간지_영흥(별표)_CC-03냉각수배수로(04.12사정)_CC-03냉각수배수로(05.07사정)" xfId="24379"/>
    <cellStyle name=" _간지_영흥(별표)_CC-03냉각수배수로(04.12사정)_CC-03냉각수배수로(05.09청구)" xfId="24380"/>
    <cellStyle name=" _간지_영흥(별표)_CC-16 조경공사(05.10사정)" xfId="24381"/>
    <cellStyle name=" _간지_영흥(별표)_CC-16 조경공사(05.10청구예정)" xfId="24382"/>
    <cellStyle name=" _간지_영흥(별표)_CC-16조경공사(05.09사정)" xfId="24383"/>
    <cellStyle name=" _간지_영흥(별표)_가압장설계서(토목)" xfId="24367"/>
    <cellStyle name=" _간지_영흥(별표)_계약내역서(CC-16)" xfId="24368"/>
    <cellStyle name=" _간지_영흥(별표)_그래브준설 수량분개 토적표" xfId="24369"/>
    <cellStyle name=" _간지_영흥(별표)_당진화력준설설계서(REV.A)" xfId="273"/>
    <cellStyle name=" _간지_영흥(별표)_별표" xfId="274"/>
    <cellStyle name=" _간지_영흥(별표)_본설계내역서(CC-14)-REV.16" xfId="24370"/>
    <cellStyle name=" _간지_영흥(별표)_부두준설 딱지" xfId="24371"/>
    <cellStyle name=" _간지_영흥(별표)_부두준설 설계서" xfId="275"/>
    <cellStyle name=" _간지_영흥(별표)_부두준설 설계서_1) 공사비산출 적정성 확인" xfId="276"/>
    <cellStyle name=" _간지_영흥(별표)_부두준설 설계서_1) 공사비산출 적정성 확인_부두준설 설계서" xfId="277"/>
    <cellStyle name=" _간지_영흥(별표)_부두준설 설계서_부두준설 설계서" xfId="278"/>
    <cellStyle name=" _간지_영흥(별표)_부두준설 설계서_부두준설 설계서(현대)" xfId="279"/>
    <cellStyle name=" _간지_영흥(별표)_부두준설 설계서_부두준설 설계서(현대)_부두준설 설계서" xfId="280"/>
    <cellStyle name=" _간지_영흥(별표)_부두준설 설계서_부두준설 설계서_부두준설 설계서" xfId="281"/>
    <cellStyle name=" _간지_영흥(별표)_부두준설 설계서_부두준설 설계서77" xfId="282"/>
    <cellStyle name=" _간지_영흥(별표)_부두준설 설계서_부두준설 설계서77_부두준설 설계서" xfId="283"/>
    <cellStyle name=" _간지_영흥(별표)_부두준설 설계서_준설 평균N치 산출서(08.01.25)-REV.1" xfId="284"/>
    <cellStyle name=" _간지_영흥(별표)_부두준설 설계서_준설 평균N치 산출서(08.01.25)-REV.1_부두준설 설계서" xfId="285"/>
    <cellStyle name=" _간지_영흥(별표)_부두준설 설계서-07.10.24" xfId="24372"/>
    <cellStyle name=" _간지_영흥(별표)_부두준설 수량산출서" xfId="24373"/>
    <cellStyle name=" _간지_영흥(별표)_설계서(CC-16)" xfId="24374"/>
    <cellStyle name=" _간지_영흥(별표)_옥외탱크설계내역서(071010)" xfId="24375"/>
    <cellStyle name=" _간지_영흥(별표)_자재단가" xfId="286"/>
    <cellStyle name=" _간지_영흥(별표)_조경공사가설계1차변경" xfId="24376"/>
    <cellStyle name=" _간지_영흥(별표)_조경공사가설계1차변경(마지막최종한번더)" xfId="24377"/>
    <cellStyle name=" _간지_옥외탱크및기기기초(단가)" xfId="287"/>
    <cellStyle name=" _간지_옥외탱크및기기기초(단가)_(참고1) 현황도 딱지" xfId="24384"/>
    <cellStyle name=" _간지_옥외탱크및기기기초(단가)_070206 운탄설비본사설계서(PILE 수량, 최종)" xfId="24385"/>
    <cellStyle name=" _간지_옥외탱크및기기기초(단가)_3.CC-10-2,3_방풍림조성 및 석탄침전조수량산출서" xfId="21106"/>
    <cellStyle name=" _간지_옥외탱크및기기기초(단가)_4.CC-10-4_저탄장내배수설비수량산출서" xfId="21107"/>
    <cellStyle name=" _간지_옥외탱크및기기기초(단가)_AC-01 보일러 설계서 수정" xfId="24411"/>
    <cellStyle name=" _간지_옥외탱크및기기기초(단가)_AC-01 보일러 설계서 수정_AC-14(최종수정)" xfId="24412"/>
    <cellStyle name=" _간지_옥외탱크및기기기초(단가)_AC-01 보일러 설계서 수정_AC-14(최종수정)_발전설비 보수공사" xfId="24413"/>
    <cellStyle name=" _간지_옥외탱크및기기기초(단가)_AC-01 본관기초(가설계서 9월단가)" xfId="24414"/>
    <cellStyle name=" _간지_옥외탱크및기기기초(단가)_AC-01 본관기초(가설계서 9월단가)_AC-14(최종수정)" xfId="24415"/>
    <cellStyle name=" _간지_옥외탱크및기기기초(단가)_AC-01 본관기초(가설계서 9월단가)_AC-14(최종수정)_발전설비 보수공사" xfId="24416"/>
    <cellStyle name=" _간지_옥외탱크및기기기초(단가)_AC-01 본관기초(가설계서 9월단가)-2" xfId="24417"/>
    <cellStyle name=" _간지_옥외탱크및기기기초(단가)_AC-01 본관기초(가설계서 9월단가)-2_AC-14(최종수정)" xfId="24418"/>
    <cellStyle name=" _간지_옥외탱크및기기기초(단가)_AC-01 본관기초(가설계서 9월단가)-2_AC-14(최종수정)_발전설비 보수공사" xfId="24419"/>
    <cellStyle name=" _간지_옥외탱크및기기기초(단가)_AC-14건설사무소환경개선공사설계서(제출)REV10" xfId="24420"/>
    <cellStyle name=" _간지_옥외탱크및기기기초(단가)_AC-14건설사무소환경개선공사설계서(제출)REV10_AC-14(최종수정)" xfId="24421"/>
    <cellStyle name=" _간지_옥외탱크및기기기초(단가)_AC-14건설사무소환경개선공사설계서(제출)REV10_AC-14(최종수정)_발전설비 보수공사" xfId="24422"/>
    <cellStyle name=" _간지_옥외탱크및기기기초(단가)_Book1" xfId="24423"/>
    <cellStyle name=" _간지_옥외탱크및기기기초(단가)_CC-03냉각수배수로(04.12사정)" xfId="24424"/>
    <cellStyle name=" _간지_옥외탱크및기기기초(단가)_CC-03냉각수배수로(04.12사정)_CC-03냉각수배수로(05.07사정)" xfId="24425"/>
    <cellStyle name=" _간지_옥외탱크및기기기초(단가)_CC-03냉각수배수로(04.12사정)_CC-03냉각수배수로(05.09청구)" xfId="24426"/>
    <cellStyle name=" _간지_옥외탱크및기기기초(단가)_CC06 석탄취급설비" xfId="309"/>
    <cellStyle name=" _간지_옥외탱크및기기기초(단가)_CC-10저탄장조성 및 비탄방지설비공사(최종)11.28" xfId="310"/>
    <cellStyle name=" _간지_옥외탱크및기기기초(단가)_CC-16 조경공사(05.10사정)" xfId="24427"/>
    <cellStyle name=" _간지_옥외탱크및기기기초(단가)_CC-16 조경공사(05.10청구예정)" xfId="24428"/>
    <cellStyle name=" _간지_옥외탱크및기기기초(단가)_CC-16조경공사(05.09사정)" xfId="24429"/>
    <cellStyle name=" _간지_옥외탱크및기기기초(단가)_FO_pipe_rack(최종수정)" xfId="21108"/>
    <cellStyle name=" _간지_옥외탱크및기기기초(단가)_YH34 운탄_구조물 수량" xfId="311"/>
    <cellStyle name=" _간지_옥외탱크및기기기초(단가)_YH34 운탄설비 내역서" xfId="312"/>
    <cellStyle name=" _간지_옥외탱크및기기기초(단가)_가압장설계서(토목)" xfId="24386"/>
    <cellStyle name=" _간지_옥외탱크및기기기초(단가)_계약내역서(CC-16)" xfId="24387"/>
    <cellStyle name=" _간지_옥외탱크및기기기초(단가)_계장-견적서" xfId="17006"/>
    <cellStyle name=" _간지_옥외탱크및기기기초(단가)_계장-견적서_계장-견적서(re.1)" xfId="17007"/>
    <cellStyle name=" _간지_옥외탱크및기기기초(단가)_계장-견적서_계장-견적서(re.1)_믿음견적(8월)-믿음부사장님 계약(내부자료)" xfId="17008"/>
    <cellStyle name=" _간지_옥외탱크및기기기초(단가)_계장-견적서_믿음견적(8월)-믿음부사장님 계약(내부자료)" xfId="17009"/>
    <cellStyle name=" _간지_옥외탱크및기기기초(단가)_공사비집계표" xfId="24388"/>
    <cellStyle name=" _간지_옥외탱크및기기기초(단가)_공사비집계표(품의용)" xfId="288"/>
    <cellStyle name=" _간지_옥외탱크및기기기초(단가)_공사비집계표(품의용)_FO_pipe_rack(최종수정)" xfId="21109"/>
    <cellStyle name=" _간지_옥외탱크및기기기초(단가)_공사비집계표(품의용)_계장-견적서" xfId="17010"/>
    <cellStyle name=" _간지_옥외탱크및기기기초(단가)_공사비집계표(품의용)_계장-견적서_계장-견적서(re.1)" xfId="17011"/>
    <cellStyle name=" _간지_옥외탱크및기기기초(단가)_공사비집계표(품의용)_계장-견적서_계장-견적서(re.1)_믿음견적(8월)-믿음부사장님 계약(내부자료)" xfId="17012"/>
    <cellStyle name=" _간지_옥외탱크및기기기초(단가)_공사비집계표(품의용)_계장-견적서_믿음견적(8월)-믿음부사장님 계약(내부자료)" xfId="17013"/>
    <cellStyle name=" _간지_옥외탱크및기기기초(단가)_공사비집계표(품의용)_내역서_단가확정_집계" xfId="289"/>
    <cellStyle name=" _간지_옥외탱크및기기기초(단가)_공사비집계표(품의용)_믿음견적(8월)-믿음부사장님 계약(내부자료)" xfId="17014"/>
    <cellStyle name=" _간지_옥외탱크및기기기초(단가)_공사비집계표(품의용)_설계변경(최종)" xfId="41758"/>
    <cellStyle name=" _간지_옥외탱크및기기기초(단가)_공사비집계표(품의용)_연돌내역서-0809" xfId="21110"/>
    <cellStyle name=" _간지_옥외탱크및기기기초(단가)_공사비집계표(품의용)_염소 주입실 신축공사" xfId="41759"/>
    <cellStyle name=" _간지_옥외탱크및기기기초(단가)_공사비집계표(품의용)_회처리설비 산출내역" xfId="24389"/>
    <cellStyle name=" _간지_옥외탱크및기기기초(단가)_공사비집계표_AC-14(최종수정)" xfId="24390"/>
    <cellStyle name=" _간지_옥외탱크및기기기초(단가)_공사비집계표_AC-14(최종수정)_발전설비 보수공사" xfId="24391"/>
    <cellStyle name=" _간지_옥외탱크및기기기초(단가)_그래브준설 수량분개 토적표" xfId="24392"/>
    <cellStyle name=" _간지_옥외탱크및기기기초(단가)_내역서_단가확정_집계" xfId="290"/>
    <cellStyle name=" _간지_옥외탱크및기기기초(단가)_당진화력준설설계서(REV.A)" xfId="291"/>
    <cellStyle name=" _간지_옥외탱크및기기기초(단가)_대비내역서" xfId="21111"/>
    <cellStyle name=" _간지_옥외탱크및기기기초(단가)_대비내역서(rev-1)" xfId="21112"/>
    <cellStyle name=" _간지_옥외탱크및기기기초(단가)_대비내역서(rev-1)_3.CC-10-2,3_방풍림조성 및 석탄침전조수량산출서" xfId="21113"/>
    <cellStyle name=" _간지_옥외탱크및기기기초(단가)_대비내역서(rev-1)_4.CC-10-4_저탄장내배수설비수량산출서" xfId="21114"/>
    <cellStyle name=" _간지_옥외탱크및기기기초(단가)_대비내역서_3.CC-10-2,3_방풍림조성 및 석탄침전조수량산출서" xfId="21115"/>
    <cellStyle name=" _간지_옥외탱크및기기기초(단가)_대비내역서_4.CC-10-4_저탄장내배수설비수량산출서" xfId="21116"/>
    <cellStyle name=" _간지_옥외탱크및기기기초(단가)_믿음견적(8월)-믿음부사장님 계약(내부자료)" xfId="17015"/>
    <cellStyle name=" _간지_옥외탱크및기기기초(단가)_발전설비 보수공사" xfId="24393"/>
    <cellStyle name=" _간지_옥외탱크및기기기초(단가)_별표" xfId="292"/>
    <cellStyle name=" _간지_옥외탱크및기기기초(단가)_본설계내역서(CC-14)-REV.16" xfId="24394"/>
    <cellStyle name=" _간지_옥외탱크및기기기초(단가)_부두준설 딱지" xfId="24395"/>
    <cellStyle name=" _간지_옥외탱크및기기기초(단가)_부두준설 설계서" xfId="293"/>
    <cellStyle name=" _간지_옥외탱크및기기기초(단가)_부두준설 설계서_1) 공사비산출 적정성 확인" xfId="294"/>
    <cellStyle name=" _간지_옥외탱크및기기기초(단가)_부두준설 설계서_1) 공사비산출 적정성 확인_부두준설 설계서" xfId="295"/>
    <cellStyle name=" _간지_옥외탱크및기기기초(단가)_부두준설 설계서_부두준설 설계서" xfId="296"/>
    <cellStyle name=" _간지_옥외탱크및기기기초(단가)_부두준설 설계서_부두준설 설계서(현대)" xfId="297"/>
    <cellStyle name=" _간지_옥외탱크및기기기초(단가)_부두준설 설계서_부두준설 설계서(현대)_부두준설 설계서" xfId="298"/>
    <cellStyle name=" _간지_옥외탱크및기기기초(단가)_부두준설 설계서_부두준설 설계서_부두준설 설계서" xfId="299"/>
    <cellStyle name=" _간지_옥외탱크및기기기초(단가)_부두준설 설계서_부두준설 설계서77" xfId="300"/>
    <cellStyle name=" _간지_옥외탱크및기기기초(단가)_부두준설 설계서_부두준설 설계서77_부두준설 설계서" xfId="301"/>
    <cellStyle name=" _간지_옥외탱크및기기기초(단가)_부두준설 설계서_준설 평균N치 산출서(08.01.25)-REV.1" xfId="302"/>
    <cellStyle name=" _간지_옥외탱크및기기기초(단가)_부두준설 설계서_준설 평균N치 산출서(08.01.25)-REV.1_부두준설 설계서" xfId="303"/>
    <cellStyle name=" _간지_옥외탱크및기기기초(단가)_부두준설 설계서-07.10.24" xfId="24396"/>
    <cellStyle name=" _간지_옥외탱크및기기기초(단가)_부두준설 수량산출서" xfId="24397"/>
    <cellStyle name=" _간지_옥외탱크및기기기초(단가)_부표" xfId="304"/>
    <cellStyle name=" _간지_옥외탱크및기기기초(단가)_석고반출부두 수량산출서(CC-18)_070115" xfId="24398"/>
    <cellStyle name=" _간지_옥외탱크및기기기초(단가)_설계변경(최종)" xfId="41760"/>
    <cellStyle name=" _간지_옥외탱크및기기기초(단가)_설계서(CC-10)" xfId="24399"/>
    <cellStyle name=" _간지_옥외탱크및기기기초(단가)_설계서(CC-10)re2" xfId="24400"/>
    <cellStyle name=" _간지_옥외탱크및기기기초(단가)_설계서(CC-16)" xfId="24401"/>
    <cellStyle name=" _간지_옥외탱크및기기기초(단가)_수량산출서(CC-10)" xfId="24402"/>
    <cellStyle name=" _간지_옥외탱크및기기기초(단가)_수량산출서(CC-10)-운탄지역" xfId="24403"/>
    <cellStyle name=" _간지_옥외탱크및기기기초(단가)_연돌내역서-0809" xfId="21117"/>
    <cellStyle name=" _간지_옥외탱크및기기기초(단가)_염소 주입실 신축공사" xfId="41761"/>
    <cellStyle name=" _간지_옥외탱크및기기기초(단가)_영흥#3,4 터빈발전기기초(AC-04)" xfId="24404"/>
    <cellStyle name=" _간지_옥외탱크및기기기초(단가)_옥외탱크설계내역서(071010)" xfId="24405"/>
    <cellStyle name=" _간지_옥외탱크및기기기초(단가)_자재단가" xfId="305"/>
    <cellStyle name=" _간지_옥외탱크및기기기초(단가)_저류지제방공사 품셈" xfId="306"/>
    <cellStyle name=" _간지_옥외탱크및기기기초(단가)_조경공사가설계1차변경" xfId="24406"/>
    <cellStyle name=" _간지_옥외탱크및기기기초(단가)_조경공사가설계1차변경(마지막최종한번더)" xfId="24407"/>
    <cellStyle name=" _간지_옥외탱크및기기기초(단가)_추가품셈1-박" xfId="307"/>
    <cellStyle name=" _간지_옥외탱크및기기기초(단가)_추가품셈1-박_FO_pipe_rack(최종수정)" xfId="21118"/>
    <cellStyle name=" _간지_옥외탱크및기기기초(단가)_추가품셈1-박_설계변경(최종)" xfId="41762"/>
    <cellStyle name=" _간지_옥외탱크및기기기초(단가)_추가품셈1-박_연돌내역서-0809" xfId="21119"/>
    <cellStyle name=" _간지_옥외탱크및기기기초(단가)_추가품셈1-박_염소 주입실 신축공사" xfId="41763"/>
    <cellStyle name=" _간지_옥외탱크및기기기초(단가)_품셈" xfId="308"/>
    <cellStyle name=" _간지_옥외탱크및기기기초(단가)_회처리가설계서용수량산출서" xfId="24408"/>
    <cellStyle name=" _간지_옥외탱크및기기기초(단가)_회처리가설계서용수량산출서-운탄" xfId="24409"/>
    <cellStyle name=" _간지_옥외탱크및기기기초(단가)_회처리설비 산출내역" xfId="24410"/>
    <cellStyle name=" _간지_옥외탱크설계내역서(071010)" xfId="24430"/>
    <cellStyle name=" _간지_자재단가" xfId="313"/>
    <cellStyle name=" _간지_저류지제방공사 품셈" xfId="314"/>
    <cellStyle name=" _간지_전기설비기초-FF" xfId="315"/>
    <cellStyle name=" _간지_전기설비기초-FF_(참고1) 현황도 딱지" xfId="24431"/>
    <cellStyle name=" _간지_전기설비기초-FF_CC-03냉각수배수로(04.12사정)" xfId="24443"/>
    <cellStyle name=" _간지_전기설비기초-FF_CC-03냉각수배수로(04.12사정)_CC-03냉각수배수로(05.07사정)" xfId="24444"/>
    <cellStyle name=" _간지_전기설비기초-FF_CC-03냉각수배수로(04.12사정)_CC-03냉각수배수로(05.09청구)" xfId="24445"/>
    <cellStyle name=" _간지_전기설비기초-FF_CC-16 조경공사(05.10사정)" xfId="24446"/>
    <cellStyle name=" _간지_전기설비기초-FF_CC-16 조경공사(05.10청구예정)" xfId="24447"/>
    <cellStyle name=" _간지_전기설비기초-FF_CC-16조경공사(05.09사정)" xfId="24448"/>
    <cellStyle name=" _간지_전기설비기초-FF_가압장설계서(토목)" xfId="24432"/>
    <cellStyle name=" _간지_전기설비기초-FF_계약내역서(CC-16)" xfId="24433"/>
    <cellStyle name=" _간지_전기설비기초-FF_그래브준설 수량분개 토적표" xfId="24434"/>
    <cellStyle name=" _간지_전기설비기초-FF_당진화력준설설계서(REV.A)" xfId="316"/>
    <cellStyle name=" _간지_전기설비기초-FF_별표" xfId="317"/>
    <cellStyle name=" _간지_전기설비기초-FF_본설계내역서(CC-14)-REV.16" xfId="24435"/>
    <cellStyle name=" _간지_전기설비기초-FF_부두준설 딱지" xfId="24436"/>
    <cellStyle name=" _간지_전기설비기초-FF_부두준설 설계서" xfId="318"/>
    <cellStyle name=" _간지_전기설비기초-FF_부두준설 설계서_1) 공사비산출 적정성 확인" xfId="319"/>
    <cellStyle name=" _간지_전기설비기초-FF_부두준설 설계서_1) 공사비산출 적정성 확인_부두준설 설계서" xfId="320"/>
    <cellStyle name=" _간지_전기설비기초-FF_부두준설 설계서_부두준설 설계서" xfId="321"/>
    <cellStyle name=" _간지_전기설비기초-FF_부두준설 설계서_부두준설 설계서(현대)" xfId="322"/>
    <cellStyle name=" _간지_전기설비기초-FF_부두준설 설계서_부두준설 설계서(현대)_부두준설 설계서" xfId="323"/>
    <cellStyle name=" _간지_전기설비기초-FF_부두준설 설계서_부두준설 설계서_부두준설 설계서" xfId="324"/>
    <cellStyle name=" _간지_전기설비기초-FF_부두준설 설계서_부두준설 설계서77" xfId="325"/>
    <cellStyle name=" _간지_전기설비기초-FF_부두준설 설계서_부두준설 설계서77_부두준설 설계서" xfId="326"/>
    <cellStyle name=" _간지_전기설비기초-FF_부두준설 설계서_준설 평균N치 산출서(08.01.25)-REV.1" xfId="327"/>
    <cellStyle name=" _간지_전기설비기초-FF_부두준설 설계서_준설 평균N치 산출서(08.01.25)-REV.1_부두준설 설계서" xfId="328"/>
    <cellStyle name=" _간지_전기설비기초-FF_부두준설 설계서-07.10.24" xfId="24437"/>
    <cellStyle name=" _간지_전기설비기초-FF_부두준설 수량산출서" xfId="24438"/>
    <cellStyle name=" _간지_전기설비기초-FF_설계서(CC-16)" xfId="24439"/>
    <cellStyle name=" _간지_전기설비기초-FF_옥외탱크설계내역서(071010)" xfId="24440"/>
    <cellStyle name=" _간지_전기설비기초-FF_자재단가" xfId="329"/>
    <cellStyle name=" _간지_전기설비기초-FF_조경공사가설계1차변경" xfId="24441"/>
    <cellStyle name=" _간지_전기설비기초-FF_조경공사가설계1차변경(마지막최종한번더)" xfId="24442"/>
    <cellStyle name=" _간지_조경공사가설계1차변경" xfId="24449"/>
    <cellStyle name=" _간지_조경공사가설계1차변경(마지막최종한번더)" xfId="24450"/>
    <cellStyle name=" _간지_추가품셈1" xfId="330"/>
    <cellStyle name=" _간지_추가품셈1_(참고1) 현황도 딱지" xfId="24451"/>
    <cellStyle name=" _간지_추가품셈1_070206 운탄설비본사설계서(PILE 수량, 최종)" xfId="24452"/>
    <cellStyle name=" _간지_추가품셈1_3.CC-10-2,3_방풍림조성 및 석탄침전조수량산출서" xfId="21120"/>
    <cellStyle name=" _간지_추가품셈1_325전기설비기초" xfId="331"/>
    <cellStyle name=" _간지_추가품셈1_325전기설비기초_FO_pipe_rack(최종수정)" xfId="21121"/>
    <cellStyle name=" _간지_추가품셈1_325전기설비기초_계장-견적서" xfId="17016"/>
    <cellStyle name=" _간지_추가품셈1_325전기설비기초_계장-견적서_계장-견적서(re.1)" xfId="17017"/>
    <cellStyle name=" _간지_추가품셈1_325전기설비기초_계장-견적서_계장-견적서(re.1)_믿음견적(8월)-믿음부사장님 계약(내부자료)" xfId="17018"/>
    <cellStyle name=" _간지_추가품셈1_325전기설비기초_계장-견적서_믿음견적(8월)-믿음부사장님 계약(내부자료)" xfId="17019"/>
    <cellStyle name=" _간지_추가품셈1_325전기설비기초_공사비집계표(품의용)" xfId="332"/>
    <cellStyle name=" _간지_추가품셈1_325전기설비기초_공사비집계표(품의용)_FO_pipe_rack(최종수정)" xfId="21122"/>
    <cellStyle name=" _간지_추가품셈1_325전기설비기초_공사비집계표(품의용)_계장-견적서" xfId="17020"/>
    <cellStyle name=" _간지_추가품셈1_325전기설비기초_공사비집계표(품의용)_계장-견적서_계장-견적서(re.1)" xfId="17021"/>
    <cellStyle name=" _간지_추가품셈1_325전기설비기초_공사비집계표(품의용)_계장-견적서_계장-견적서(re.1)_믿음견적(8월)-믿음부사장님 계약(내부자료)" xfId="17022"/>
    <cellStyle name=" _간지_추가품셈1_325전기설비기초_공사비집계표(품의용)_계장-견적서_믿음견적(8월)-믿음부사장님 계약(내부자료)" xfId="17023"/>
    <cellStyle name=" _간지_추가품셈1_325전기설비기초_공사비집계표(품의용)_내역서_단가확정_집계" xfId="333"/>
    <cellStyle name=" _간지_추가품셈1_325전기설비기초_공사비집계표(품의용)_믿음견적(8월)-믿음부사장님 계약(내부자료)" xfId="17024"/>
    <cellStyle name=" _간지_추가품셈1_325전기설비기초_공사비집계표(품의용)_설계변경(최종)" xfId="41764"/>
    <cellStyle name=" _간지_추가품셈1_325전기설비기초_공사비집계표(품의용)_연돌내역서-0809" xfId="21123"/>
    <cellStyle name=" _간지_추가품셈1_325전기설비기초_공사비집계표(품의용)_염소 주입실 신축공사" xfId="41765"/>
    <cellStyle name=" _간지_추가품셈1_325전기설비기초_공사비집계표(품의용)_회처리설비 산출내역" xfId="24453"/>
    <cellStyle name=" _간지_추가품셈1_325전기설비기초_내역서_단가확정_집계" xfId="334"/>
    <cellStyle name=" _간지_추가품셈1_325전기설비기초_믿음견적(8월)-믿음부사장님 계약(내부자료)" xfId="17025"/>
    <cellStyle name=" _간지_추가품셈1_325전기설비기초_설계변경(최종)" xfId="41766"/>
    <cellStyle name=" _간지_추가품셈1_325전기설비기초_연돌내역서-0809" xfId="21124"/>
    <cellStyle name=" _간지_추가품셈1_325전기설비기초_염소 주입실 신축공사" xfId="41767"/>
    <cellStyle name=" _간지_추가품셈1_325전기설비기초_회처리설비 산출내역" xfId="24454"/>
    <cellStyle name=" _간지_추가품셈1_329전기설비기초-비교" xfId="335"/>
    <cellStyle name=" _간지_추가품셈1_329전기설비기초-비교_FO_pipe_rack(최종수정)" xfId="21125"/>
    <cellStyle name=" _간지_추가품셈1_329전기설비기초-비교_두중내역서(단가확정분)" xfId="41768"/>
    <cellStyle name=" _간지_추가품셈1_329전기설비기초-비교_두중내역서(단가확정분)_설계변경(최종)" xfId="41769"/>
    <cellStyle name=" _간지_추가품셈1_329전기설비기초-비교_설계변경(최종)" xfId="41770"/>
    <cellStyle name=" _간지_추가품셈1_329전기설비기초-비교_연돌내역서-0809" xfId="21126"/>
    <cellStyle name=" _간지_추가품셈1_329전기설비기초-비교_염소 주입실 신축공사" xfId="41771"/>
    <cellStyle name=" _간지_추가품셈1_4.CC-10-4_저탄장내배수설비수량산출서" xfId="21127"/>
    <cellStyle name=" _간지_추가품셈1_AC-01 보일러 설계서 수정" xfId="24518"/>
    <cellStyle name=" _간지_추가품셈1_AC-01 보일러 설계서 수정_AC-14(최종수정)" xfId="24519"/>
    <cellStyle name=" _간지_추가품셈1_AC-01 보일러 설계서 수정_AC-14(최종수정)_발전설비 보수공사" xfId="24520"/>
    <cellStyle name=" _간지_추가품셈1_AC-01 본관기초(가설계서 9월단가)" xfId="24521"/>
    <cellStyle name=" _간지_추가품셈1_AC-01 본관기초(가설계서 9월단가)_AC-14(최종수정)" xfId="24522"/>
    <cellStyle name=" _간지_추가품셈1_AC-01 본관기초(가설계서 9월단가)_AC-14(최종수정)_발전설비 보수공사" xfId="24523"/>
    <cellStyle name=" _간지_추가품셈1_AC-01 본관기초(가설계서 9월단가)-2" xfId="24524"/>
    <cellStyle name=" _간지_추가품셈1_AC-01 본관기초(가설계서 9월단가)-2_AC-14(최종수정)" xfId="24525"/>
    <cellStyle name=" _간지_추가품셈1_AC-01 본관기초(가설계서 9월단가)-2_AC-14(최종수정)_발전설비 보수공사" xfId="24526"/>
    <cellStyle name=" _간지_추가품셈1_AC-14건설사무소환경개선공사설계서(제출)REV10" xfId="24527"/>
    <cellStyle name=" _간지_추가품셈1_AC-14건설사무소환경개선공사설계서(제출)REV10_AC-14(최종수정)" xfId="24528"/>
    <cellStyle name=" _간지_추가품셈1_AC-14건설사무소환경개선공사설계서(제출)REV10_AC-14(최종수정)_발전설비 보수공사" xfId="24529"/>
    <cellStyle name=" _간지_추가품셈1_Book1" xfId="24530"/>
    <cellStyle name=" _간지_추가품셈1_CC-03냉각수배수로(04.12사정)" xfId="24531"/>
    <cellStyle name=" _간지_추가품셈1_CC-03냉각수배수로(04.12사정)_CC-03냉각수배수로(05.07사정)" xfId="24532"/>
    <cellStyle name=" _간지_추가품셈1_CC-03냉각수배수로(04.12사정)_CC-03냉각수배수로(05.09청구)" xfId="24533"/>
    <cellStyle name=" _간지_추가품셈1_CC-16 조경공사(05.10사정)" xfId="24534"/>
    <cellStyle name=" _간지_추가품셈1_CC-16 조경공사(05.10청구예정)" xfId="24535"/>
    <cellStyle name=" _간지_추가품셈1_CC-16조경공사(05.09사정)" xfId="24536"/>
    <cellStyle name=" _간지_추가품셈1_FO_pipe_rack(최종수정)" xfId="21128"/>
    <cellStyle name=" _간지_추가품셈1_YH34 운탄설비 내역서" xfId="24537"/>
    <cellStyle name=" _간지_추가품셈1_가압장설계서(토목)" xfId="24455"/>
    <cellStyle name=" _간지_추가품셈1_계약내역서(CC-16)" xfId="24456"/>
    <cellStyle name=" _간지_추가품셈1_계장-견적서" xfId="17026"/>
    <cellStyle name=" _간지_추가품셈1_계장-견적서_계장-견적서(re.1)" xfId="17027"/>
    <cellStyle name=" _간지_추가품셈1_계장-견적서_계장-견적서(re.1)_믿음견적(8월)-믿음부사장님 계약(내부자료)" xfId="17028"/>
    <cellStyle name=" _간지_추가품셈1_계장-견적서_믿음견적(8월)-믿음부사장님 계약(내부자료)" xfId="17029"/>
    <cellStyle name=" _간지_추가품셈1_공사비집계표" xfId="24457"/>
    <cellStyle name=" _간지_추가품셈1_공사비집계표(품의용)" xfId="336"/>
    <cellStyle name=" _간지_추가품셈1_공사비집계표(품의용)_FO_pipe_rack(최종수정)" xfId="21129"/>
    <cellStyle name=" _간지_추가품셈1_공사비집계표(품의용)_계장-견적서" xfId="17030"/>
    <cellStyle name=" _간지_추가품셈1_공사비집계표(품의용)_계장-견적서_계장-견적서(re.1)" xfId="17031"/>
    <cellStyle name=" _간지_추가품셈1_공사비집계표(품의용)_계장-견적서_계장-견적서(re.1)_믿음견적(8월)-믿음부사장님 계약(내부자료)" xfId="17032"/>
    <cellStyle name=" _간지_추가품셈1_공사비집계표(품의용)_계장-견적서_믿음견적(8월)-믿음부사장님 계약(내부자료)" xfId="17033"/>
    <cellStyle name=" _간지_추가품셈1_공사비집계표(품의용)_내역서_단가확정_집계" xfId="337"/>
    <cellStyle name=" _간지_추가품셈1_공사비집계표(품의용)_믿음견적(8월)-믿음부사장님 계약(내부자료)" xfId="17034"/>
    <cellStyle name=" _간지_추가품셈1_공사비집계표(품의용)_설계변경(최종)" xfId="41772"/>
    <cellStyle name=" _간지_추가품셈1_공사비집계표(품의용)_연돌내역서-0809" xfId="21130"/>
    <cellStyle name=" _간지_추가품셈1_공사비집계표(품의용)_염소 주입실 신축공사" xfId="41773"/>
    <cellStyle name=" _간지_추가품셈1_공사비집계표(품의용)_회처리설비 산출내역" xfId="24458"/>
    <cellStyle name=" _간지_추가품셈1_공사비집계표_AC-14(최종수정)" xfId="24459"/>
    <cellStyle name=" _간지_추가품셈1_공사비집계표_AC-14(최종수정)_발전설비 보수공사" xfId="24460"/>
    <cellStyle name=" _간지_추가품셈1_그래브준설 수량분개 토적표" xfId="24461"/>
    <cellStyle name=" _간지_추가품셈1_내역서_단가확정_집계" xfId="338"/>
    <cellStyle name=" _간지_추가품셈1_당진화력준설설계서(REV.A)" xfId="339"/>
    <cellStyle name=" _간지_추가품셈1_대비내역서" xfId="21131"/>
    <cellStyle name=" _간지_추가품셈1_대비내역서(rev-1)" xfId="21132"/>
    <cellStyle name=" _간지_추가품셈1_대비내역서(rev-1)_3.CC-10-2,3_방풍림조성 및 석탄침전조수량산출서" xfId="21133"/>
    <cellStyle name=" _간지_추가품셈1_대비내역서(rev-1)_4.CC-10-4_저탄장내배수설비수량산출서" xfId="21134"/>
    <cellStyle name=" _간지_추가품셈1_대비내역서_3.CC-10-2,3_방풍림조성 및 석탄침전조수량산출서" xfId="21135"/>
    <cellStyle name=" _간지_추가품셈1_대비내역서_4.CC-10-4_저탄장내배수설비수량산출서" xfId="21136"/>
    <cellStyle name=" _간지_추가품셈1_믿음견적(8월)-믿음부사장님 계약(내부자료)" xfId="17035"/>
    <cellStyle name=" _간지_추가품셈1_발전설비 보수공사" xfId="24462"/>
    <cellStyle name=" _간지_추가품셈1_별표" xfId="340"/>
    <cellStyle name=" _간지_추가품셈1_본설계내역서(CC-14)-REV.16" xfId="24463"/>
    <cellStyle name=" _간지_추가품셈1_부두준설 딱지" xfId="24464"/>
    <cellStyle name=" _간지_추가품셈1_부두준설 설계서" xfId="341"/>
    <cellStyle name=" _간지_추가품셈1_부두준설 설계서_1) 공사비산출 적정성 확인" xfId="342"/>
    <cellStyle name=" _간지_추가품셈1_부두준설 설계서_1) 공사비산출 적정성 확인_부두준설 설계서" xfId="343"/>
    <cellStyle name=" _간지_추가품셈1_부두준설 설계서_부두준설 설계서" xfId="344"/>
    <cellStyle name=" _간지_추가품셈1_부두준설 설계서_부두준설 설계서(현대)" xfId="345"/>
    <cellStyle name=" _간지_추가품셈1_부두준설 설계서_부두준설 설계서(현대)_부두준설 설계서" xfId="346"/>
    <cellStyle name=" _간지_추가품셈1_부두준설 설계서_부두준설 설계서_부두준설 설계서" xfId="347"/>
    <cellStyle name=" _간지_추가품셈1_부두준설 설계서_부두준설 설계서77" xfId="348"/>
    <cellStyle name=" _간지_추가품셈1_부두준설 설계서_부두준설 설계서77_부두준설 설계서" xfId="349"/>
    <cellStyle name=" _간지_추가품셈1_부두준설 설계서_준설 평균N치 산출서(08.01.25)-REV.1" xfId="350"/>
    <cellStyle name=" _간지_추가품셈1_부두준설 설계서_준설 평균N치 산출서(08.01.25)-REV.1_부두준설 설계서" xfId="351"/>
    <cellStyle name=" _간지_추가품셈1_부두준설 설계서-07.10.24" xfId="24465"/>
    <cellStyle name=" _간지_추가품셈1_부두준설 수량산출서" xfId="24466"/>
    <cellStyle name=" _간지_추가품셈1_사급및확정분공통품" xfId="352"/>
    <cellStyle name=" _간지_추가품셈1_사급및확정분공통품_(참고1) 현황도 딱지" xfId="24467"/>
    <cellStyle name=" _간지_추가품셈1_사급및확정분공통품_CC-03냉각수배수로(04.12사정)" xfId="24479"/>
    <cellStyle name=" _간지_추가품셈1_사급및확정분공통품_CC-03냉각수배수로(04.12사정)_CC-03냉각수배수로(05.07사정)" xfId="24480"/>
    <cellStyle name=" _간지_추가품셈1_사급및확정분공통품_CC-03냉각수배수로(04.12사정)_CC-03냉각수배수로(05.09청구)" xfId="24481"/>
    <cellStyle name=" _간지_추가품셈1_사급및확정분공통품_CC-16 조경공사(05.10사정)" xfId="24482"/>
    <cellStyle name=" _간지_추가품셈1_사급및확정분공통품_CC-16 조경공사(05.10청구예정)" xfId="24483"/>
    <cellStyle name=" _간지_추가품셈1_사급및확정분공통품_CC-16조경공사(05.09사정)" xfId="24484"/>
    <cellStyle name=" _간지_추가품셈1_사급및확정분공통품_가압장설계서(토목)" xfId="24468"/>
    <cellStyle name=" _간지_추가품셈1_사급및확정분공통품_계약내역서(CC-16)" xfId="24469"/>
    <cellStyle name=" _간지_추가품셈1_사급및확정분공통품_그래브준설 수량분개 토적표" xfId="24470"/>
    <cellStyle name=" _간지_추가품셈1_사급및확정분공통품_당진화력준설설계서(REV.A)" xfId="353"/>
    <cellStyle name=" _간지_추가품셈1_사급및확정분공통품_별표" xfId="354"/>
    <cellStyle name=" _간지_추가품셈1_사급및확정분공통품_본설계내역서(CC-14)-REV.16" xfId="24471"/>
    <cellStyle name=" _간지_추가품셈1_사급및확정분공통품_부두준설 딱지" xfId="24472"/>
    <cellStyle name=" _간지_추가품셈1_사급및확정분공통품_부두준설 설계서" xfId="355"/>
    <cellStyle name=" _간지_추가품셈1_사급및확정분공통품_부두준설 설계서_1) 공사비산출 적정성 확인" xfId="356"/>
    <cellStyle name=" _간지_추가품셈1_사급및확정분공통품_부두준설 설계서_1) 공사비산출 적정성 확인_부두준설 설계서" xfId="357"/>
    <cellStyle name=" _간지_추가품셈1_사급및확정분공통품_부두준설 설계서_부두준설 설계서" xfId="358"/>
    <cellStyle name=" _간지_추가품셈1_사급및확정분공통품_부두준설 설계서_부두준설 설계서(현대)" xfId="359"/>
    <cellStyle name=" _간지_추가품셈1_사급및확정분공통품_부두준설 설계서_부두준설 설계서(현대)_부두준설 설계서" xfId="360"/>
    <cellStyle name=" _간지_추가품셈1_사급및확정분공통품_부두준설 설계서_부두준설 설계서_부두준설 설계서" xfId="361"/>
    <cellStyle name=" _간지_추가품셈1_사급및확정분공통품_부두준설 설계서_부두준설 설계서77" xfId="362"/>
    <cellStyle name=" _간지_추가품셈1_사급및확정분공통품_부두준설 설계서_부두준설 설계서77_부두준설 설계서" xfId="363"/>
    <cellStyle name=" _간지_추가품셈1_사급및확정분공통품_부두준설 설계서_준설 평균N치 산출서(08.01.25)-REV.1" xfId="364"/>
    <cellStyle name=" _간지_추가품셈1_사급및확정분공통품_부두준설 설계서_준설 평균N치 산출서(08.01.25)-REV.1_부두준설 설계서" xfId="365"/>
    <cellStyle name=" _간지_추가품셈1_사급및확정분공통품_부두준설 설계서-07.10.24" xfId="24473"/>
    <cellStyle name=" _간지_추가품셈1_사급및확정분공통품_부두준설 수량산출서" xfId="24474"/>
    <cellStyle name=" _간지_추가품셈1_사급및확정분공통품_설계서(CC-16)" xfId="24475"/>
    <cellStyle name=" _간지_추가품셈1_사급및확정분공통품_옥외탱크설계내역서(071010)" xfId="24476"/>
    <cellStyle name=" _간지_추가품셈1_사급및확정분공통품_자재단가" xfId="366"/>
    <cellStyle name=" _간지_추가품셈1_사급및확정분공통품_조경공사가설계1차변경" xfId="24477"/>
    <cellStyle name=" _간지_추가품셈1_사급및확정분공통품_조경공사가설계1차변경(마지막최종한번더)" xfId="24478"/>
    <cellStyle name=" _간지_추가품셈1_석고반출부두 수량산출서(CC-18)_070115" xfId="24485"/>
    <cellStyle name=" _간지_추가품셈1_설계변경(최종)" xfId="41774"/>
    <cellStyle name=" _간지_추가품셈1_설계서(CC-10)" xfId="24486"/>
    <cellStyle name=" _간지_추가품셈1_설계서(CC-10)re2" xfId="24487"/>
    <cellStyle name=" _간지_추가품셈1_설계서(CC-16)" xfId="24488"/>
    <cellStyle name=" _간지_추가품셈1_수량산출서(CC-10)" xfId="24489"/>
    <cellStyle name=" _간지_추가품셈1_수량산출서(CC-10)-운탄지역" xfId="24490"/>
    <cellStyle name=" _간지_추가품셈1_연돌내역서-0809" xfId="21137"/>
    <cellStyle name=" _간지_추가품셈1_염소 주입실 신축공사" xfId="41775"/>
    <cellStyle name=" _간지_추가품셈1_영흥#3,4 터빈발전기기초(AC-04)" xfId="24491"/>
    <cellStyle name=" _간지_추가품셈1_영흥34품셈" xfId="367"/>
    <cellStyle name=" _간지_추가품셈1_영흥34품셈_(참고1) 현황도 딱지" xfId="24492"/>
    <cellStyle name=" _간지_추가품셈1_영흥34품셈_CC-03냉각수배수로(04.12사정)" xfId="24504"/>
    <cellStyle name=" _간지_추가품셈1_영흥34품셈_CC-03냉각수배수로(04.12사정)_CC-03냉각수배수로(05.07사정)" xfId="24505"/>
    <cellStyle name=" _간지_추가품셈1_영흥34품셈_CC-03냉각수배수로(04.12사정)_CC-03냉각수배수로(05.09청구)" xfId="24506"/>
    <cellStyle name=" _간지_추가품셈1_영흥34품셈_CC-16 조경공사(05.10사정)" xfId="24507"/>
    <cellStyle name=" _간지_추가품셈1_영흥34품셈_CC-16 조경공사(05.10청구예정)" xfId="24508"/>
    <cellStyle name=" _간지_추가품셈1_영흥34품셈_CC-16조경공사(05.09사정)" xfId="24509"/>
    <cellStyle name=" _간지_추가품셈1_영흥34품셈_가압장설계서(토목)" xfId="24493"/>
    <cellStyle name=" _간지_추가품셈1_영흥34품셈_계약내역서(CC-16)" xfId="24494"/>
    <cellStyle name=" _간지_추가품셈1_영흥34품셈_그래브준설 수량분개 토적표" xfId="24495"/>
    <cellStyle name=" _간지_추가품셈1_영흥34품셈_당진화력준설설계서(REV.A)" xfId="368"/>
    <cellStyle name=" _간지_추가품셈1_영흥34품셈_별표" xfId="369"/>
    <cellStyle name=" _간지_추가품셈1_영흥34품셈_본설계내역서(CC-14)-REV.16" xfId="24496"/>
    <cellStyle name=" _간지_추가품셈1_영흥34품셈_부두준설 딱지" xfId="24497"/>
    <cellStyle name=" _간지_추가품셈1_영흥34품셈_부두준설 설계서" xfId="370"/>
    <cellStyle name=" _간지_추가품셈1_영흥34품셈_부두준설 설계서_1) 공사비산출 적정성 확인" xfId="371"/>
    <cellStyle name=" _간지_추가품셈1_영흥34품셈_부두준설 설계서_1) 공사비산출 적정성 확인_부두준설 설계서" xfId="372"/>
    <cellStyle name=" _간지_추가품셈1_영흥34품셈_부두준설 설계서_부두준설 설계서" xfId="373"/>
    <cellStyle name=" _간지_추가품셈1_영흥34품셈_부두준설 설계서_부두준설 설계서(현대)" xfId="374"/>
    <cellStyle name=" _간지_추가품셈1_영흥34품셈_부두준설 설계서_부두준설 설계서(현대)_부두준설 설계서" xfId="375"/>
    <cellStyle name=" _간지_추가품셈1_영흥34품셈_부두준설 설계서_부두준설 설계서_부두준설 설계서" xfId="376"/>
    <cellStyle name=" _간지_추가품셈1_영흥34품셈_부두준설 설계서_부두준설 설계서77" xfId="377"/>
    <cellStyle name=" _간지_추가품셈1_영흥34품셈_부두준설 설계서_부두준설 설계서77_부두준설 설계서" xfId="378"/>
    <cellStyle name=" _간지_추가품셈1_영흥34품셈_부두준설 설계서_준설 평균N치 산출서(08.01.25)-REV.1" xfId="379"/>
    <cellStyle name=" _간지_추가품셈1_영흥34품셈_부두준설 설계서_준설 평균N치 산출서(08.01.25)-REV.1_부두준설 설계서" xfId="380"/>
    <cellStyle name=" _간지_추가품셈1_영흥34품셈_부두준설 설계서-07.10.24" xfId="24498"/>
    <cellStyle name=" _간지_추가품셈1_영흥34품셈_부두준설 수량산출서" xfId="24499"/>
    <cellStyle name=" _간지_추가품셈1_영흥34품셈_설계서(CC-16)" xfId="24500"/>
    <cellStyle name=" _간지_추가품셈1_영흥34품셈_옥외탱크설계내역서(071010)" xfId="24501"/>
    <cellStyle name=" _간지_추가품셈1_영흥34품셈_자재단가" xfId="381"/>
    <cellStyle name=" _간지_추가품셈1_영흥34품셈_조경공사가설계1차변경" xfId="24502"/>
    <cellStyle name=" _간지_추가품셈1_영흥34품셈_조경공사가설계1차변경(마지막최종한번더)" xfId="24503"/>
    <cellStyle name=" _간지_추가품셈1_옥외탱크기초(단가)" xfId="382"/>
    <cellStyle name=" _간지_추가품셈1_옥외탱크기초(단가)_FO_pipe_rack(최종수정)" xfId="21138"/>
    <cellStyle name=" _간지_추가품셈1_옥외탱크기초(단가)_계장-견적서" xfId="17036"/>
    <cellStyle name=" _간지_추가품셈1_옥외탱크기초(단가)_계장-견적서_계장-견적서(re.1)" xfId="17037"/>
    <cellStyle name=" _간지_추가품셈1_옥외탱크기초(단가)_계장-견적서_계장-견적서(re.1)_믿음견적(8월)-믿음부사장님 계약(내부자료)" xfId="17038"/>
    <cellStyle name=" _간지_추가품셈1_옥외탱크기초(단가)_계장-견적서_믿음견적(8월)-믿음부사장님 계약(내부자료)" xfId="17039"/>
    <cellStyle name=" _간지_추가품셈1_옥외탱크기초(단가)_공사비집계표(품의용)" xfId="383"/>
    <cellStyle name=" _간지_추가품셈1_옥외탱크기초(단가)_공사비집계표(품의용)_FO_pipe_rack(최종수정)" xfId="21139"/>
    <cellStyle name=" _간지_추가품셈1_옥외탱크기초(단가)_공사비집계표(품의용)_계장-견적서" xfId="17040"/>
    <cellStyle name=" _간지_추가품셈1_옥외탱크기초(단가)_공사비집계표(품의용)_계장-견적서_계장-견적서(re.1)" xfId="17041"/>
    <cellStyle name=" _간지_추가품셈1_옥외탱크기초(단가)_공사비집계표(품의용)_계장-견적서_계장-견적서(re.1)_믿음견적(8월)-믿음부사장님 계약(내부자료)" xfId="17042"/>
    <cellStyle name=" _간지_추가품셈1_옥외탱크기초(단가)_공사비집계표(품의용)_계장-견적서_믿음견적(8월)-믿음부사장님 계약(내부자료)" xfId="17043"/>
    <cellStyle name=" _간지_추가품셈1_옥외탱크기초(단가)_공사비집계표(품의용)_내역서_단가확정_집계" xfId="384"/>
    <cellStyle name=" _간지_추가품셈1_옥외탱크기초(단가)_공사비집계표(품의용)_믿음견적(8월)-믿음부사장님 계약(내부자료)" xfId="17044"/>
    <cellStyle name=" _간지_추가품셈1_옥외탱크기초(단가)_공사비집계표(품의용)_설계변경(최종)" xfId="41776"/>
    <cellStyle name=" _간지_추가품셈1_옥외탱크기초(단가)_공사비집계표(품의용)_연돌내역서-0809" xfId="21140"/>
    <cellStyle name=" _간지_추가품셈1_옥외탱크기초(단가)_공사비집계표(품의용)_염소 주입실 신축공사" xfId="41777"/>
    <cellStyle name=" _간지_추가품셈1_옥외탱크기초(단가)_공사비집계표(품의용)_회처리설비 산출내역" xfId="24510"/>
    <cellStyle name=" _간지_추가품셈1_옥외탱크기초(단가)_내역서_단가확정_집계" xfId="385"/>
    <cellStyle name=" _간지_추가품셈1_옥외탱크기초(단가)_믿음견적(8월)-믿음부사장님 계약(내부자료)" xfId="17045"/>
    <cellStyle name=" _간지_추가품셈1_옥외탱크기초(단가)_설계변경(최종)" xfId="41778"/>
    <cellStyle name=" _간지_추가품셈1_옥외탱크기초(단가)_연돌내역서-0809" xfId="21141"/>
    <cellStyle name=" _간지_추가품셈1_옥외탱크기초(단가)_염소 주입실 신축공사" xfId="41779"/>
    <cellStyle name=" _간지_추가품셈1_옥외탱크기초(단가)_회처리설비 산출내역" xfId="24511"/>
    <cellStyle name=" _간지_추가품셈1_옥외탱크기초-비교" xfId="386"/>
    <cellStyle name=" _간지_추가품셈1_옥외탱크기초-비교_FO_pipe_rack(최종수정)" xfId="21142"/>
    <cellStyle name=" _간지_추가품셈1_옥외탱크기초-비교_두중내역서(단가확정분)" xfId="41780"/>
    <cellStyle name=" _간지_추가품셈1_옥외탱크기초-비교_두중내역서(단가확정분)_설계변경(최종)" xfId="41781"/>
    <cellStyle name=" _간지_추가품셈1_옥외탱크기초-비교_설계변경(최종)" xfId="41782"/>
    <cellStyle name=" _간지_추가품셈1_옥외탱크기초-비교_연돌내역서-0809" xfId="21143"/>
    <cellStyle name=" _간지_추가품셈1_옥외탱크기초-비교_염소 주입실 신축공사" xfId="41783"/>
    <cellStyle name=" _간지_추가품셈1_옥외탱크설계내역서(071010)" xfId="24512"/>
    <cellStyle name=" _간지_추가품셈1_자재단가" xfId="387"/>
    <cellStyle name=" _간지_추가품셈1_조경공사가설계1차변경" xfId="24513"/>
    <cellStyle name=" _간지_추가품셈1_조경공사가설계1차변경(마지막최종한번더)" xfId="24514"/>
    <cellStyle name=" _간지_추가품셈1_회처리가설계서용수량산출서" xfId="24515"/>
    <cellStyle name=" _간지_추가품셈1_회처리가설계서용수량산출서-운탄" xfId="24516"/>
    <cellStyle name=" _간지_추가품셈1_회처리설비 산출내역" xfId="24517"/>
    <cellStyle name=" _간지_추가품셈1-박" xfId="388"/>
    <cellStyle name=" _간지_추가품셈1-박_FO_pipe_rack(최종수정)" xfId="21144"/>
    <cellStyle name=" _간지_추가품셈1-박_두중내역서(단가확정분)" xfId="41784"/>
    <cellStyle name=" _간지_추가품셈1-박_두중내역서(단가확정분)_설계변경(최종)" xfId="41785"/>
    <cellStyle name=" _간지_추가품셈1-박_설계변경(최종)" xfId="41786"/>
    <cellStyle name=" _간지_추가품셈1-박_연돌내역서-0809" xfId="21145"/>
    <cellStyle name=" _간지_추가품셈1-박_염소 주입실 신축공사" xfId="41787"/>
    <cellStyle name=" _간지_콘크리트품및 품질관리비" xfId="389"/>
    <cellStyle name=" _간지_콘크리트품및 품질관리비_(참고1) 현황도 딱지" xfId="24538"/>
    <cellStyle name=" _간지_콘크리트품및 품질관리비_329전기설비기초-비교" xfId="390"/>
    <cellStyle name=" _간지_콘크리트품및 품질관리비_329전기설비기초-비교_FO_pipe_rack(최종수정)" xfId="21146"/>
    <cellStyle name=" _간지_콘크리트품및 품질관리비_329전기설비기초-비교_두중내역서(단가확정분)" xfId="41788"/>
    <cellStyle name=" _간지_콘크리트품및 품질관리비_329전기설비기초-비교_두중내역서(단가확정분)_설계변경(최종)" xfId="41789"/>
    <cellStyle name=" _간지_콘크리트품및 품질관리비_329전기설비기초-비교_설계변경(최종)" xfId="41790"/>
    <cellStyle name=" _간지_콘크리트품및 품질관리비_329전기설비기초-비교_연돌내역서-0809" xfId="21147"/>
    <cellStyle name=" _간지_콘크리트품및 품질관리비_329전기설비기초-비교_염소 주입실 신축공사" xfId="41791"/>
    <cellStyle name=" _간지_콘크리트품및 품질관리비_CC-03냉각수배수로(04.12사정)" xfId="24552"/>
    <cellStyle name=" _간지_콘크리트품및 품질관리비_CC-03냉각수배수로(04.12사정)_CC-03냉각수배수로(05.07사정)" xfId="24553"/>
    <cellStyle name=" _간지_콘크리트품및 품질관리비_CC-03냉각수배수로(04.12사정)_CC-03냉각수배수로(05.09청구)" xfId="24554"/>
    <cellStyle name=" _간지_콘크리트품및 품질관리비_CC-16 조경공사(05.10사정)" xfId="24555"/>
    <cellStyle name=" _간지_콘크리트품및 품질관리비_CC-16 조경공사(05.10청구예정)" xfId="24556"/>
    <cellStyle name=" _간지_콘크리트품및 품질관리비_CC-16조경공사(05.09사정)" xfId="24557"/>
    <cellStyle name=" _간지_콘크리트품및 품질관리비_FO_pipe_rack(최종수정)" xfId="21148"/>
    <cellStyle name=" _간지_콘크리트품및 품질관리비_가압장설계서(토목)" xfId="24539"/>
    <cellStyle name=" _간지_콘크리트품및 품질관리비_계약내역서(CC-16)" xfId="24540"/>
    <cellStyle name=" _간지_콘크리트품및 품질관리비_계장-견적서" xfId="17046"/>
    <cellStyle name=" _간지_콘크리트품및 품질관리비_계장-견적서_계장-견적서(re.1)" xfId="17047"/>
    <cellStyle name=" _간지_콘크리트품및 품질관리비_계장-견적서_계장-견적서(re.1)_믿음견적(8월)-믿음부사장님 계약(내부자료)" xfId="17048"/>
    <cellStyle name=" _간지_콘크리트품및 품질관리비_계장-견적서_믿음견적(8월)-믿음부사장님 계약(내부자료)" xfId="17049"/>
    <cellStyle name=" _간지_콘크리트품및 품질관리비_공사비집계표(품의용)" xfId="391"/>
    <cellStyle name=" _간지_콘크리트품및 품질관리비_공사비집계표(품의용)_FO_pipe_rack(최종수정)" xfId="21149"/>
    <cellStyle name=" _간지_콘크리트품및 품질관리비_공사비집계표(품의용)_계장-견적서" xfId="17050"/>
    <cellStyle name=" _간지_콘크리트품및 품질관리비_공사비집계표(품의용)_계장-견적서_계장-견적서(re.1)" xfId="17051"/>
    <cellStyle name=" _간지_콘크리트품및 품질관리비_공사비집계표(품의용)_계장-견적서_계장-견적서(re.1)_믿음견적(8월)-믿음부사장님 계약(내부자료)" xfId="17052"/>
    <cellStyle name=" _간지_콘크리트품및 품질관리비_공사비집계표(품의용)_계장-견적서_믿음견적(8월)-믿음부사장님 계약(내부자료)" xfId="17053"/>
    <cellStyle name=" _간지_콘크리트품및 품질관리비_공사비집계표(품의용)_내역서_단가확정_집계" xfId="392"/>
    <cellStyle name=" _간지_콘크리트품및 품질관리비_공사비집계표(품의용)_믿음견적(8월)-믿음부사장님 계약(내부자료)" xfId="17054"/>
    <cellStyle name=" _간지_콘크리트품및 품질관리비_공사비집계표(품의용)_설계변경(최종)" xfId="41792"/>
    <cellStyle name=" _간지_콘크리트품및 품질관리비_공사비집계표(품의용)_연돌내역서-0809" xfId="21150"/>
    <cellStyle name=" _간지_콘크리트품및 품질관리비_공사비집계표(품의용)_염소 주입실 신축공사" xfId="41793"/>
    <cellStyle name=" _간지_콘크리트품및 품질관리비_공사비집계표(품의용)_회처리설비 산출내역" xfId="24541"/>
    <cellStyle name=" _간지_콘크리트품및 품질관리비_그래브준설 수량분개 토적표" xfId="24542"/>
    <cellStyle name=" _간지_콘크리트품및 품질관리비_내역서_단가확정_집계" xfId="393"/>
    <cellStyle name=" _간지_콘크리트품및 품질관리비_냉각수배수로-비교" xfId="394"/>
    <cellStyle name=" _간지_콘크리트품및 품질관리비_냉각수배수로-비교_FO_pipe_rack(최종수정)" xfId="21151"/>
    <cellStyle name=" _간지_콘크리트품및 품질관리비_냉각수배수로-비교_두중내역서(단가확정분)" xfId="41794"/>
    <cellStyle name=" _간지_콘크리트품및 품질관리비_냉각수배수로-비교_두중내역서(단가확정분)_설계변경(최종)" xfId="41795"/>
    <cellStyle name=" _간지_콘크리트품및 품질관리비_냉각수배수로-비교_설계변경(최종)" xfId="41796"/>
    <cellStyle name=" _간지_콘크리트품및 품질관리비_냉각수배수로-비교_연돌내역서-0809" xfId="21152"/>
    <cellStyle name=" _간지_콘크리트품및 품질관리비_냉각수배수로-비교_염소 주입실 신축공사" xfId="41797"/>
    <cellStyle name=" _간지_콘크리트품및 품질관리비_냉각수취수펌프구조물-비교" xfId="395"/>
    <cellStyle name=" _간지_콘크리트품및 품질관리비_냉각수취수펌프구조물-비교_FO_pipe_rack(최종수정)" xfId="21153"/>
    <cellStyle name=" _간지_콘크리트품및 품질관리비_냉각수취수펌프구조물-비교_두중내역서(단가확정분)" xfId="41798"/>
    <cellStyle name=" _간지_콘크리트품및 품질관리비_냉각수취수펌프구조물-비교_두중내역서(단가확정분)_설계변경(최종)" xfId="41799"/>
    <cellStyle name=" _간지_콘크리트품및 품질관리비_냉각수취수펌프구조물-비교_설계변경(최종)" xfId="41800"/>
    <cellStyle name=" _간지_콘크리트품및 품질관리비_냉각수취수펌프구조물-비교_연돌내역서-0809" xfId="21154"/>
    <cellStyle name=" _간지_콘크리트품및 품질관리비_냉각수취수펌프구조물-비교_염소 주입실 신축공사" xfId="41801"/>
    <cellStyle name=" _간지_콘크리트품및 품질관리비_당진화력준설설계서(REV.A)" xfId="396"/>
    <cellStyle name=" _간지_콘크리트품및 품질관리비_믿음견적(8월)-믿음부사장님 계약(내부자료)" xfId="17055"/>
    <cellStyle name=" _간지_콘크리트품및 품질관리비_별표" xfId="397"/>
    <cellStyle name=" _간지_콘크리트품및 품질관리비_본설계내역서(CC-14)-REV.16" xfId="24543"/>
    <cellStyle name=" _간지_콘크리트품및 품질관리비_부두준설 딱지" xfId="24544"/>
    <cellStyle name=" _간지_콘크리트품및 품질관리비_부두준설 설계서" xfId="398"/>
    <cellStyle name=" _간지_콘크리트품및 품질관리비_부두준설 설계서_1) 공사비산출 적정성 확인" xfId="399"/>
    <cellStyle name=" _간지_콘크리트품및 품질관리비_부두준설 설계서_1) 공사비산출 적정성 확인_부두준설 설계서" xfId="400"/>
    <cellStyle name=" _간지_콘크리트품및 품질관리비_부두준설 설계서_부두준설 설계서" xfId="401"/>
    <cellStyle name=" _간지_콘크리트품및 품질관리비_부두준설 설계서_부두준설 설계서(현대)" xfId="402"/>
    <cellStyle name=" _간지_콘크리트품및 품질관리비_부두준설 설계서_부두준설 설계서(현대)_부두준설 설계서" xfId="403"/>
    <cellStyle name=" _간지_콘크리트품및 품질관리비_부두준설 설계서_부두준설 설계서_부두준설 설계서" xfId="404"/>
    <cellStyle name=" _간지_콘크리트품및 품질관리비_부두준설 설계서_부두준설 설계서77" xfId="405"/>
    <cellStyle name=" _간지_콘크리트품및 품질관리비_부두준설 설계서_부두준설 설계서77_부두준설 설계서" xfId="406"/>
    <cellStyle name=" _간지_콘크리트품및 품질관리비_부두준설 설계서_준설 평균N치 산출서(08.01.25)-REV.1" xfId="407"/>
    <cellStyle name=" _간지_콘크리트품및 품질관리비_부두준설 설계서_준설 평균N치 산출서(08.01.25)-REV.1_부두준설 설계서" xfId="408"/>
    <cellStyle name=" _간지_콘크리트품및 품질관리비_부두준설 설계서-07.10.24" xfId="24545"/>
    <cellStyle name=" _간지_콘크리트품및 품질관리비_부두준설 수량산출서" xfId="24546"/>
    <cellStyle name=" _간지_콘크리트품및 품질관리비_설계변경(최종)" xfId="41802"/>
    <cellStyle name=" _간지_콘크리트품및 품질관리비_설계서(CC-16)" xfId="24547"/>
    <cellStyle name=" _간지_콘크리트품및 품질관리비_연돌내역서-0809" xfId="21155"/>
    <cellStyle name=" _간지_콘크리트품및 품질관리비_염소 주입실 신축공사" xfId="41803"/>
    <cellStyle name=" _간지_콘크리트품및 품질관리비_옥외탱크설계내역서(071010)" xfId="24548"/>
    <cellStyle name=" _간지_콘크리트품및 품질관리비_자재단가" xfId="409"/>
    <cellStyle name=" _간지_콘크리트품및 품질관리비_조경(final)-비교" xfId="410"/>
    <cellStyle name=" _간지_콘크리트품및 품질관리비_조경(final)-비교_FO_pipe_rack(최종수정)" xfId="21156"/>
    <cellStyle name=" _간지_콘크리트품및 품질관리비_조경(final)-비교_두중내역서(단가확정분)" xfId="41804"/>
    <cellStyle name=" _간지_콘크리트품및 품질관리비_조경(final)-비교_두중내역서(단가확정분)_설계변경(최종)" xfId="41805"/>
    <cellStyle name=" _간지_콘크리트품및 품질관리비_조경(final)-비교_설계변경(최종)" xfId="41806"/>
    <cellStyle name=" _간지_콘크리트품및 품질관리비_조경(final)-비교_연돌내역서-0809" xfId="21157"/>
    <cellStyle name=" _간지_콘크리트품및 품질관리비_조경(final)-비교_염소 주입실 신축공사" xfId="41807"/>
    <cellStyle name=" _간지_콘크리트품및 품질관리비_조경공사가설계1차변경" xfId="24549"/>
    <cellStyle name=" _간지_콘크리트품및 품질관리비_조경공사가설계1차변경(마지막최종한번더)" xfId="24550"/>
    <cellStyle name=" _간지_콘크리트품및 품질관리비_회처리설비 산출내역" xfId="24551"/>
    <cellStyle name=" _간지_품셈" xfId="411"/>
    <cellStyle name=" _간지_품셈_(참고1) 현황도 딱지" xfId="24558"/>
    <cellStyle name=" _간지_품셈_329전기설비기초-비교" xfId="412"/>
    <cellStyle name=" _간지_품셈_329전기설비기초-비교_FO_pipe_rack(최종수정)" xfId="21158"/>
    <cellStyle name=" _간지_품셈_329전기설비기초-비교_두중내역서(단가확정분)" xfId="41808"/>
    <cellStyle name=" _간지_품셈_329전기설비기초-비교_두중내역서(단가확정분)_설계변경(최종)" xfId="41809"/>
    <cellStyle name=" _간지_품셈_329전기설비기초-비교_설계변경(최종)" xfId="41810"/>
    <cellStyle name=" _간지_품셈_329전기설비기초-비교_연돌내역서-0809" xfId="21159"/>
    <cellStyle name=" _간지_품셈_329전기설비기초-비교_염소 주입실 신축공사" xfId="41811"/>
    <cellStyle name=" _간지_품셈_CC-03냉각수배수로(04.12사정)" xfId="24572"/>
    <cellStyle name=" _간지_품셈_CC-03냉각수배수로(04.12사정)_CC-03냉각수배수로(05.07사정)" xfId="24573"/>
    <cellStyle name=" _간지_품셈_CC-03냉각수배수로(04.12사정)_CC-03냉각수배수로(05.09청구)" xfId="24574"/>
    <cellStyle name=" _간지_품셈_CC-16 조경공사(05.10사정)" xfId="24575"/>
    <cellStyle name=" _간지_품셈_CC-16 조경공사(05.10청구예정)" xfId="24576"/>
    <cellStyle name=" _간지_품셈_CC-16조경공사(05.09사정)" xfId="24577"/>
    <cellStyle name=" _간지_품셈_FO_pipe_rack(최종수정)" xfId="21160"/>
    <cellStyle name=" _간지_품셈_YH34 운탄설비 내역서" xfId="433"/>
    <cellStyle name=" _간지_품셈_가압장설계서(토목)" xfId="24559"/>
    <cellStyle name=" _간지_품셈_계약내역서(CC-16)" xfId="24560"/>
    <cellStyle name=" _간지_품셈_계장-견적서" xfId="17056"/>
    <cellStyle name=" _간지_품셈_계장-견적서_계장-견적서(re.1)" xfId="17057"/>
    <cellStyle name=" _간지_품셈_계장-견적서_계장-견적서(re.1)_믿음견적(8월)-믿음부사장님 계약(내부자료)" xfId="17058"/>
    <cellStyle name=" _간지_품셈_계장-견적서_믿음견적(8월)-믿음부사장님 계약(내부자료)" xfId="17059"/>
    <cellStyle name=" _간지_품셈_공사비집계표(품의용)" xfId="413"/>
    <cellStyle name=" _간지_품셈_공사비집계표(품의용)_FO_pipe_rack(최종수정)" xfId="21161"/>
    <cellStyle name=" _간지_품셈_공사비집계표(품의용)_계장-견적서" xfId="17060"/>
    <cellStyle name=" _간지_품셈_공사비집계표(품의용)_계장-견적서_계장-견적서(re.1)" xfId="17061"/>
    <cellStyle name=" _간지_품셈_공사비집계표(품의용)_계장-견적서_계장-견적서(re.1)_믿음견적(8월)-믿음부사장님 계약(내부자료)" xfId="17062"/>
    <cellStyle name=" _간지_품셈_공사비집계표(품의용)_계장-견적서_믿음견적(8월)-믿음부사장님 계약(내부자료)" xfId="17063"/>
    <cellStyle name=" _간지_품셈_공사비집계표(품의용)_내역서_단가확정_집계" xfId="414"/>
    <cellStyle name=" _간지_품셈_공사비집계표(품의용)_믿음견적(8월)-믿음부사장님 계약(내부자료)" xfId="17064"/>
    <cellStyle name=" _간지_품셈_공사비집계표(품의용)_설계변경(최종)" xfId="41812"/>
    <cellStyle name=" _간지_품셈_공사비집계표(품의용)_연돌내역서-0809" xfId="21162"/>
    <cellStyle name=" _간지_품셈_공사비집계표(품의용)_염소 주입실 신축공사" xfId="41813"/>
    <cellStyle name=" _간지_품셈_공사비집계표(품의용)_회처리설비 산출내역" xfId="24561"/>
    <cellStyle name=" _간지_품셈_그래브준설 수량분개 토적표" xfId="24562"/>
    <cellStyle name=" _간지_품셈_내역서_단가확정_집계" xfId="415"/>
    <cellStyle name=" _간지_품셈_냉각수배수로-비교" xfId="416"/>
    <cellStyle name=" _간지_품셈_냉각수배수로-비교_FO_pipe_rack(최종수정)" xfId="21163"/>
    <cellStyle name=" _간지_품셈_냉각수배수로-비교_두중내역서(단가확정분)" xfId="41814"/>
    <cellStyle name=" _간지_품셈_냉각수배수로-비교_두중내역서(단가확정분)_설계변경(최종)" xfId="41815"/>
    <cellStyle name=" _간지_품셈_냉각수배수로-비교_설계변경(최종)" xfId="41816"/>
    <cellStyle name=" _간지_품셈_냉각수배수로-비교_연돌내역서-0809" xfId="21164"/>
    <cellStyle name=" _간지_품셈_냉각수배수로-비교_염소 주입실 신축공사" xfId="41817"/>
    <cellStyle name=" _간지_품셈_냉각수취수펌프구조물-비교" xfId="417"/>
    <cellStyle name=" _간지_품셈_냉각수취수펌프구조물-비교_FO_pipe_rack(최종수정)" xfId="21165"/>
    <cellStyle name=" _간지_품셈_냉각수취수펌프구조물-비교_두중내역서(단가확정분)" xfId="41818"/>
    <cellStyle name=" _간지_품셈_냉각수취수펌프구조물-비교_두중내역서(단가확정분)_설계변경(최종)" xfId="41819"/>
    <cellStyle name=" _간지_품셈_냉각수취수펌프구조물-비교_설계변경(최종)" xfId="41820"/>
    <cellStyle name=" _간지_품셈_냉각수취수펌프구조물-비교_연돌내역서-0809" xfId="21166"/>
    <cellStyle name=" _간지_품셈_냉각수취수펌프구조물-비교_염소 주입실 신축공사" xfId="41821"/>
    <cellStyle name=" _간지_품셈_당진화력준설설계서(REV.A)" xfId="418"/>
    <cellStyle name=" _간지_품셈_믿음견적(8월)-믿음부사장님 계약(내부자료)" xfId="17065"/>
    <cellStyle name=" _간지_품셈_별표" xfId="419"/>
    <cellStyle name=" _간지_품셈_본설계내역서(CC-14)-REV.16" xfId="24563"/>
    <cellStyle name=" _간지_품셈_부두준설 딱지" xfId="24564"/>
    <cellStyle name=" _간지_품셈_부두준설 설계서" xfId="420"/>
    <cellStyle name=" _간지_품셈_부두준설 설계서_1) 공사비산출 적정성 확인" xfId="421"/>
    <cellStyle name=" _간지_품셈_부두준설 설계서_1) 공사비산출 적정성 확인_부두준설 설계서" xfId="422"/>
    <cellStyle name=" _간지_품셈_부두준설 설계서_부두준설 설계서" xfId="423"/>
    <cellStyle name=" _간지_품셈_부두준설 설계서_부두준설 설계서(현대)" xfId="424"/>
    <cellStyle name=" _간지_품셈_부두준설 설계서_부두준설 설계서(현대)_부두준설 설계서" xfId="425"/>
    <cellStyle name=" _간지_품셈_부두준설 설계서_부두준설 설계서_부두준설 설계서" xfId="426"/>
    <cellStyle name=" _간지_품셈_부두준설 설계서_부두준설 설계서77" xfId="427"/>
    <cellStyle name=" _간지_품셈_부두준설 설계서_부두준설 설계서77_부두준설 설계서" xfId="428"/>
    <cellStyle name=" _간지_품셈_부두준설 설계서_준설 평균N치 산출서(08.01.25)-REV.1" xfId="429"/>
    <cellStyle name=" _간지_품셈_부두준설 설계서_준설 평균N치 산출서(08.01.25)-REV.1_부두준설 설계서" xfId="430"/>
    <cellStyle name=" _간지_품셈_부두준설 설계서-07.10.24" xfId="24565"/>
    <cellStyle name=" _간지_품셈_부두준설 수량산출서" xfId="24566"/>
    <cellStyle name=" _간지_품셈_설계변경(최종)" xfId="41822"/>
    <cellStyle name=" _간지_품셈_설계서(CC-16)" xfId="24567"/>
    <cellStyle name=" _간지_품셈_연돌내역서-0809" xfId="21167"/>
    <cellStyle name=" _간지_품셈_염소 주입실 신축공사" xfId="41823"/>
    <cellStyle name=" _간지_품셈_옥외탱크설계내역서(071010)" xfId="24568"/>
    <cellStyle name=" _간지_품셈_자재단가" xfId="431"/>
    <cellStyle name=" _간지_품셈_조경(final)-비교" xfId="432"/>
    <cellStyle name=" _간지_품셈_조경(final)-비교_FO_pipe_rack(최종수정)" xfId="21168"/>
    <cellStyle name=" _간지_품셈_조경(final)-비교_두중내역서(단가확정분)" xfId="41824"/>
    <cellStyle name=" _간지_품셈_조경(final)-비교_두중내역서(단가확정분)_설계변경(최종)" xfId="41825"/>
    <cellStyle name=" _간지_품셈_조경(final)-비교_설계변경(최종)" xfId="41826"/>
    <cellStyle name=" _간지_품셈_조경(final)-비교_연돌내역서-0809" xfId="21169"/>
    <cellStyle name=" _간지_품셈_조경(final)-비교_염소 주입실 신축공사" xfId="41827"/>
    <cellStyle name=" _간지_품셈_조경공사가설계1차변경" xfId="24569"/>
    <cellStyle name=" _간지_품셈_조경공사가설계1차변경(마지막최종한번더)" xfId="24570"/>
    <cellStyle name=" _간지_품셈_회처리설비 산출내역" xfId="24571"/>
    <cellStyle name=" _간지_회처리가설계서용수량산출서" xfId="24578"/>
    <cellStyle name=" _간지_회처리가설계서용수량산출서-운탄" xfId="24579"/>
    <cellStyle name=" _간지_회처리설비 산출내역" xfId="24580"/>
    <cellStyle name=" _개산분 실행" xfId="438"/>
    <cellStyle name=" _건설사무소 환경개선공사 설계서" xfId="24600"/>
    <cellStyle name=" _건설사무소설계서 최종분" xfId="439"/>
    <cellStyle name=" _건축_개산_보령78" xfId="24601"/>
    <cellStyle name=" _건축내역" xfId="24602"/>
    <cellStyle name=" _건축내역-공종분개" xfId="24603"/>
    <cellStyle name=" _건축실행(보령78)" xfId="24604"/>
    <cellStyle name=" _견적대비표" xfId="440"/>
    <cellStyle name=" _견적대비표(REV2)" xfId="441"/>
    <cellStyle name=" _견적대비표_2006년1차" xfId="442"/>
    <cellStyle name=" _견적대비표_견적대비표(REV2)" xfId="443"/>
    <cellStyle name=" _견적대비표_토웅0412월기성" xfId="444"/>
    <cellStyle name=" _계약내역서(CC-16)" xfId="24605"/>
    <cellStyle name=" _공내역서" xfId="445"/>
    <cellStyle name=" _공내역서 10" xfId="24606"/>
    <cellStyle name=" _공내역서 2" xfId="446"/>
    <cellStyle name=" _공내역서 3" xfId="447"/>
    <cellStyle name=" _공내역서 4" xfId="17066"/>
    <cellStyle name=" _공내역서 5" xfId="24607"/>
    <cellStyle name=" _공내역서 6" xfId="24608"/>
    <cellStyle name=" _공내역서 7" xfId="24609"/>
    <cellStyle name=" _공내역서 8" xfId="24610"/>
    <cellStyle name=" _공내역서 9" xfId="24611"/>
    <cellStyle name=" _공업용수가설계내역서-1" xfId="448"/>
    <cellStyle name=" _관리동 개략공사비" xfId="449"/>
    <cellStyle name=" _구내도로 및 배수(단가)" xfId="450"/>
    <cellStyle name=" _구내도로 및 배수(단가)_당진화력준설설계서(REV.A)" xfId="451"/>
    <cellStyle name=" _구내도로 및 배수(단가)_별표" xfId="452"/>
    <cellStyle name=" _구내도로 및 배수(단가)_자재단가" xfId="453"/>
    <cellStyle name=" _구내도로 및 배수-비교" xfId="454"/>
    <cellStyle name=" _구내도로 설계변경조서(최종)" xfId="24612"/>
    <cellStyle name=" _구내도로 설계서" xfId="24613"/>
    <cellStyle name=" _구내배수 가설계서(변경1차)" xfId="24614"/>
    <cellStyle name=" _구내배수 설계서" xfId="24615"/>
    <cellStyle name=" _굴착품(건축)" xfId="24616"/>
    <cellStyle name=" _굴착품(건축)_1-온배수 양식장 가설계서" xfId="24617"/>
    <cellStyle name=" _굴착품(건축)_경상정비 가설계서(12.07)" xfId="24618"/>
    <cellStyle name=" _굴착품(건축)_경상정비 설계서(최종결재본)" xfId="24619"/>
    <cellStyle name=" _굴착품(건축)_경상정비 설계서(최종분11월19)" xfId="24620"/>
    <cellStyle name=" _굴착품(건축)_부품" xfId="24621"/>
    <cellStyle name=" _기계공작실 수량산출서(현장)" xfId="24622"/>
    <cellStyle name=" _냉각수배수로-비교" xfId="455"/>
    <cellStyle name=" _냉각수취수펌프구조물-비교" xfId="456"/>
    <cellStyle name=" _당진78-연돌-개략공사비" xfId="457"/>
    <cellStyle name=" _당진78-연돌-개략공사비 10" xfId="24623"/>
    <cellStyle name=" _당진78-연돌-개략공사비 2" xfId="458"/>
    <cellStyle name=" _당진78-연돌-개략공사비 3" xfId="459"/>
    <cellStyle name=" _당진78-연돌-개략공사비 4" xfId="17067"/>
    <cellStyle name=" _당진78-연돌-개략공사비 5" xfId="24624"/>
    <cellStyle name=" _당진78-연돌-개략공사비 6" xfId="24625"/>
    <cellStyle name=" _당진78-연돌-개략공사비 7" xfId="24626"/>
    <cellStyle name=" _당진78-연돌-개략공사비 8" xfId="24627"/>
    <cellStyle name=" _당진78-연돌-개략공사비 9" xfId="24628"/>
    <cellStyle name=" _당진78-연돌-개략공사비(1105)" xfId="460"/>
    <cellStyle name=" _당진78-연돌-개략공사비_0 태안78-연돌-공사설계서(2005082)" xfId="461"/>
    <cellStyle name=" _당진78-연돌-개략공사비_0 태안78-연돌-공사설계서(2005082) 10" xfId="24629"/>
    <cellStyle name=" _당진78-연돌-개략공사비_0 태안78-연돌-공사설계서(2005082) 2" xfId="462"/>
    <cellStyle name=" _당진78-연돌-개략공사비_0 태안78-연돌-공사설계서(2005082) 3" xfId="463"/>
    <cellStyle name=" _당진78-연돌-개략공사비_0 태안78-연돌-공사설계서(2005082) 4" xfId="17068"/>
    <cellStyle name=" _당진78-연돌-개략공사비_0 태안78-연돌-공사설계서(2005082) 5" xfId="24630"/>
    <cellStyle name=" _당진78-연돌-개략공사비_0 태안78-연돌-공사설계서(2005082) 6" xfId="24631"/>
    <cellStyle name=" _당진78-연돌-개략공사비_0 태안78-연돌-공사설계서(2005082) 7" xfId="24632"/>
    <cellStyle name=" _당진78-연돌-개략공사비_0 태안78-연돌-공사설계서(2005082) 8" xfId="24633"/>
    <cellStyle name=" _당진78-연돌-개략공사비_0 태안78-연돌-공사설계서(2005082) 9" xfId="24634"/>
    <cellStyle name=" _당진78-연돌-개략공사비_1.0t 공사설계서(1021일)" xfId="464"/>
    <cellStyle name=" _당진78-연돌-개략공사비_1.0t 공사설계서(1021일) 10" xfId="24635"/>
    <cellStyle name=" _당진78-연돌-개략공사비_1.0t 공사설계서(1021일) 2" xfId="465"/>
    <cellStyle name=" _당진78-연돌-개략공사비_1.0t 공사설계서(1021일) 3" xfId="466"/>
    <cellStyle name=" _당진78-연돌-개략공사비_1.0t 공사설계서(1021일) 4" xfId="17069"/>
    <cellStyle name=" _당진78-연돌-개략공사비_1.0t 공사설계서(1021일) 5" xfId="24636"/>
    <cellStyle name=" _당진78-연돌-개략공사비_1.0t 공사설계서(1021일) 6" xfId="24637"/>
    <cellStyle name=" _당진78-연돌-개략공사비_1.0t 공사설계서(1021일) 7" xfId="24638"/>
    <cellStyle name=" _당진78-연돌-개략공사비_1.0t 공사설계서(1021일) 8" xfId="24639"/>
    <cellStyle name=" _당진78-연돌-개략공사비_1.0t 공사설계서(1021일) 9" xfId="24640"/>
    <cellStyle name=" _당진78-연돌-개략공사비_태안78연돌공사설계서(2005099)C2" xfId="467"/>
    <cellStyle name=" _당진78-연돌-개략공사비_태안78연돌공사설계서(2005099)C2 10" xfId="24641"/>
    <cellStyle name=" _당진78-연돌-개략공사비_태안78연돌공사설계서(2005099)C2 2" xfId="468"/>
    <cellStyle name=" _당진78-연돌-개략공사비_태안78연돌공사설계서(2005099)C2 3" xfId="469"/>
    <cellStyle name=" _당진78-연돌-개략공사비_태안78연돌공사설계서(2005099)C2 4" xfId="17070"/>
    <cellStyle name=" _당진78-연돌-개략공사비_태안78연돌공사설계서(2005099)C2 5" xfId="24642"/>
    <cellStyle name=" _당진78-연돌-개략공사비_태안78연돌공사설계서(2005099)C2 6" xfId="24643"/>
    <cellStyle name=" _당진78-연돌-개략공사비_태안78연돌공사설계서(2005099)C2 7" xfId="24644"/>
    <cellStyle name=" _당진78-연돌-개략공사비_태안78연돌공사설계서(2005099)C2 8" xfId="24645"/>
    <cellStyle name=" _당진78-연돌-개략공사비_태안78연돌공사설계서(2005099)C2 9" xfId="24646"/>
    <cellStyle name=" _당진9,10-터빈기초 공사내역서" xfId="470"/>
    <cellStyle name=" _당진화력 회처리장 차수공법(090408)" xfId="471"/>
    <cellStyle name=" _당진화력7,8호기(건설사업소-다우조형물)" xfId="472"/>
    <cellStyle name=" _당진화력7,8호기(건설사업소-다우조형물) 10" xfId="24647"/>
    <cellStyle name=" _당진화력7,8호기(건설사업소-다우조형물) 2" xfId="473"/>
    <cellStyle name=" _당진화력7,8호기(건설사업소-다우조형물) 3" xfId="474"/>
    <cellStyle name=" _당진화력7,8호기(건설사업소-다우조형물) 4" xfId="17071"/>
    <cellStyle name=" _당진화력7,8호기(건설사업소-다우조형물) 5" xfId="24648"/>
    <cellStyle name=" _당진화력7,8호기(건설사업소-다우조형물) 6" xfId="24649"/>
    <cellStyle name=" _당진화력7,8호기(건설사업소-다우조형물) 7" xfId="24650"/>
    <cellStyle name=" _당진화력7,8호기(건설사업소-다우조형물) 8" xfId="24651"/>
    <cellStyle name=" _당진화력7,8호기(건설사업소-다우조형물) 9" xfId="24652"/>
    <cellStyle name=" _당진화력준설설계서(REV.A)" xfId="475"/>
    <cellStyle name=" _대표공종내역" xfId="476"/>
    <cellStyle name=" _대표공종내역_(참고1) 현황도 딱지" xfId="24653"/>
    <cellStyle name=" _대표공종내역_070206 운탄설비본사설계서(PILE 수량, 최종)" xfId="24654"/>
    <cellStyle name=" _대표공종내역_3.CC-10-2,3_방풍림조성 및 석탄침전조수량산출서" xfId="21170"/>
    <cellStyle name=" _대표공종내역_4.CC-10-4_저탄장내배수설비수량산출서" xfId="21171"/>
    <cellStyle name=" _대표공종내역_AC-01 보일러 설계서 수정" xfId="24680"/>
    <cellStyle name=" _대표공종내역_AC-01 보일러 설계서 수정_AC-14(최종수정)" xfId="24681"/>
    <cellStyle name=" _대표공종내역_AC-01 보일러 설계서 수정_AC-14(최종수정)_발전설비 보수공사" xfId="24682"/>
    <cellStyle name=" _대표공종내역_AC-01 본관기초(가설계서 9월단가)" xfId="24683"/>
    <cellStyle name=" _대표공종내역_AC-01 본관기초(가설계서 9월단가)_AC-14(최종수정)" xfId="24684"/>
    <cellStyle name=" _대표공종내역_AC-01 본관기초(가설계서 9월단가)_AC-14(최종수정)_발전설비 보수공사" xfId="24685"/>
    <cellStyle name=" _대표공종내역_AC-01 본관기초(가설계서 9월단가)-2" xfId="24686"/>
    <cellStyle name=" _대표공종내역_AC-01 본관기초(가설계서 9월단가)-2_AC-14(최종수정)" xfId="24687"/>
    <cellStyle name=" _대표공종내역_AC-01 본관기초(가설계서 9월단가)-2_AC-14(최종수정)_발전설비 보수공사" xfId="24688"/>
    <cellStyle name=" _대표공종내역_AC-14건설사무소환경개선공사설계서(제출)REV10" xfId="24689"/>
    <cellStyle name=" _대표공종내역_AC-14건설사무소환경개선공사설계서(제출)REV10_AC-14(최종수정)" xfId="24690"/>
    <cellStyle name=" _대표공종내역_AC-14건설사무소환경개선공사설계서(제출)REV10_AC-14(최종수정)_발전설비 보수공사" xfId="24691"/>
    <cellStyle name=" _대표공종내역_Book1" xfId="24692"/>
    <cellStyle name=" _대표공종내역_CC-03냉각수배수로(04.12사정)" xfId="24693"/>
    <cellStyle name=" _대표공종내역_CC-03냉각수배수로(04.12사정)_CC-03냉각수배수로(05.07사정)" xfId="24694"/>
    <cellStyle name=" _대표공종내역_CC-03냉각수배수로(04.12사정)_CC-03냉각수배수로(05.09청구)" xfId="24695"/>
    <cellStyle name=" _대표공종내역_CC06 석탄취급설비" xfId="498"/>
    <cellStyle name=" _대표공종내역_CC-10저탄장조성 및 비탄방지설비공사(최종)11.28" xfId="499"/>
    <cellStyle name=" _대표공종내역_CC-16 조경공사(05.10사정)" xfId="24696"/>
    <cellStyle name=" _대표공종내역_CC-16 조경공사(05.10청구예정)" xfId="24697"/>
    <cellStyle name=" _대표공종내역_CC-16조경공사(05.09사정)" xfId="24698"/>
    <cellStyle name=" _대표공종내역_FO_pipe_rack(최종수정)" xfId="21172"/>
    <cellStyle name=" _대표공종내역_YH34 운탄_구조물 수량" xfId="500"/>
    <cellStyle name=" _대표공종내역_YH34 운탄설비 내역서" xfId="501"/>
    <cellStyle name=" _대표공종내역_가압장설계서(토목)" xfId="24655"/>
    <cellStyle name=" _대표공종내역_계약내역서(CC-16)" xfId="24656"/>
    <cellStyle name=" _대표공종내역_계장-견적서" xfId="17072"/>
    <cellStyle name=" _대표공종내역_계장-견적서_계장-견적서(re.1)" xfId="17073"/>
    <cellStyle name=" _대표공종내역_계장-견적서_계장-견적서(re.1)_믿음견적(8월)-믿음부사장님 계약(내부자료)" xfId="17074"/>
    <cellStyle name=" _대표공종내역_계장-견적서_믿음견적(8월)-믿음부사장님 계약(내부자료)" xfId="17075"/>
    <cellStyle name=" _대표공종내역_공사비집계표" xfId="24657"/>
    <cellStyle name=" _대표공종내역_공사비집계표(품의용)" xfId="477"/>
    <cellStyle name=" _대표공종내역_공사비집계표(품의용)_FO_pipe_rack(최종수정)" xfId="21173"/>
    <cellStyle name=" _대표공종내역_공사비집계표(품의용)_계장-견적서" xfId="17076"/>
    <cellStyle name=" _대표공종내역_공사비집계표(품의용)_계장-견적서_계장-견적서(re.1)" xfId="17077"/>
    <cellStyle name=" _대표공종내역_공사비집계표(품의용)_계장-견적서_계장-견적서(re.1)_믿음견적(8월)-믿음부사장님 계약(내부자료)" xfId="17078"/>
    <cellStyle name=" _대표공종내역_공사비집계표(품의용)_계장-견적서_믿음견적(8월)-믿음부사장님 계약(내부자료)" xfId="17079"/>
    <cellStyle name=" _대표공종내역_공사비집계표(품의용)_내역서_단가확정_집계" xfId="478"/>
    <cellStyle name=" _대표공종내역_공사비집계표(품의용)_믿음견적(8월)-믿음부사장님 계약(내부자료)" xfId="17080"/>
    <cellStyle name=" _대표공종내역_공사비집계표(품의용)_설계변경(최종)" xfId="41828"/>
    <cellStyle name=" _대표공종내역_공사비집계표(품의용)_연돌내역서-0809" xfId="21174"/>
    <cellStyle name=" _대표공종내역_공사비집계표(품의용)_염소 주입실 신축공사" xfId="41829"/>
    <cellStyle name=" _대표공종내역_공사비집계표(품의용)_회처리설비 산출내역" xfId="24658"/>
    <cellStyle name=" _대표공종내역_공사비집계표_AC-14(최종수정)" xfId="24659"/>
    <cellStyle name=" _대표공종내역_공사비집계표_AC-14(최종수정)_발전설비 보수공사" xfId="24660"/>
    <cellStyle name=" _대표공종내역_그래브준설 수량분개 토적표" xfId="24661"/>
    <cellStyle name=" _대표공종내역_내역서_단가확정_집계" xfId="479"/>
    <cellStyle name=" _대표공종내역_당진화력준설설계서(REV.A)" xfId="480"/>
    <cellStyle name=" _대표공종내역_대비내역서" xfId="21175"/>
    <cellStyle name=" _대표공종내역_대비내역서(rev-1)" xfId="21176"/>
    <cellStyle name=" _대표공종내역_대비내역서(rev-1)_3.CC-10-2,3_방풍림조성 및 석탄침전조수량산출서" xfId="21177"/>
    <cellStyle name=" _대표공종내역_대비내역서(rev-1)_4.CC-10-4_저탄장내배수설비수량산출서" xfId="21178"/>
    <cellStyle name=" _대표공종내역_대비내역서_3.CC-10-2,3_방풍림조성 및 석탄침전조수량산출서" xfId="21179"/>
    <cellStyle name=" _대표공종내역_대비내역서_4.CC-10-4_저탄장내배수설비수량산출서" xfId="21180"/>
    <cellStyle name=" _대표공종내역_믿음견적(8월)-믿음부사장님 계약(내부자료)" xfId="17081"/>
    <cellStyle name=" _대표공종내역_발전설비 보수공사" xfId="24662"/>
    <cellStyle name=" _대표공종내역_별표" xfId="481"/>
    <cellStyle name=" _대표공종내역_본설계내역서(CC-14)-REV.16" xfId="24663"/>
    <cellStyle name=" _대표공종내역_부두준설 딱지" xfId="24664"/>
    <cellStyle name=" _대표공종내역_부두준설 설계서" xfId="482"/>
    <cellStyle name=" _대표공종내역_부두준설 설계서_1) 공사비산출 적정성 확인" xfId="483"/>
    <cellStyle name=" _대표공종내역_부두준설 설계서_1) 공사비산출 적정성 확인_부두준설 설계서" xfId="484"/>
    <cellStyle name=" _대표공종내역_부두준설 설계서_부두준설 설계서" xfId="485"/>
    <cellStyle name=" _대표공종내역_부두준설 설계서_부두준설 설계서(현대)" xfId="486"/>
    <cellStyle name=" _대표공종내역_부두준설 설계서_부두준설 설계서(현대)_부두준설 설계서" xfId="487"/>
    <cellStyle name=" _대표공종내역_부두준설 설계서_부두준설 설계서_부두준설 설계서" xfId="488"/>
    <cellStyle name=" _대표공종내역_부두준설 설계서_부두준설 설계서77" xfId="489"/>
    <cellStyle name=" _대표공종내역_부두준설 설계서_부두준설 설계서77_부두준설 설계서" xfId="490"/>
    <cellStyle name=" _대표공종내역_부두준설 설계서_준설 평균N치 산출서(08.01.25)-REV.1" xfId="491"/>
    <cellStyle name=" _대표공종내역_부두준설 설계서_준설 평균N치 산출서(08.01.25)-REV.1_부두준설 설계서" xfId="492"/>
    <cellStyle name=" _대표공종내역_부두준설 설계서-07.10.24" xfId="24665"/>
    <cellStyle name=" _대표공종내역_부두준설 수량산출서" xfId="24666"/>
    <cellStyle name=" _대표공종내역_부표" xfId="493"/>
    <cellStyle name=" _대표공종내역_석고반출부두 수량산출서(CC-18)_070115" xfId="24667"/>
    <cellStyle name=" _대표공종내역_설계변경(최종)" xfId="41830"/>
    <cellStyle name=" _대표공종내역_설계서(CC-10)" xfId="24668"/>
    <cellStyle name=" _대표공종내역_설계서(CC-10)re2" xfId="24669"/>
    <cellStyle name=" _대표공종내역_설계서(CC-16)" xfId="24670"/>
    <cellStyle name=" _대표공종내역_수량산출서(CC-10)" xfId="24671"/>
    <cellStyle name=" _대표공종내역_수량산출서(CC-10)-운탄지역" xfId="24672"/>
    <cellStyle name=" _대표공종내역_연돌내역서-0809" xfId="21181"/>
    <cellStyle name=" _대표공종내역_염소 주입실 신축공사" xfId="41831"/>
    <cellStyle name=" _대표공종내역_영흥#3,4 터빈발전기기초(AC-04)" xfId="24673"/>
    <cellStyle name=" _대표공종내역_옥외탱크설계내역서(071010)" xfId="24674"/>
    <cellStyle name=" _대표공종내역_자재단가" xfId="494"/>
    <cellStyle name=" _대표공종내역_저류지제방공사 품셈" xfId="495"/>
    <cellStyle name=" _대표공종내역_조경공사가설계1차변경" xfId="24675"/>
    <cellStyle name=" _대표공종내역_조경공사가설계1차변경(마지막최종한번더)" xfId="24676"/>
    <cellStyle name=" _대표공종내역_추가품셈1-박" xfId="496"/>
    <cellStyle name=" _대표공종내역_추가품셈1-박_FO_pipe_rack(최종수정)" xfId="21182"/>
    <cellStyle name=" _대표공종내역_추가품셈1-박_설계변경(최종)" xfId="41832"/>
    <cellStyle name=" _대표공종내역_추가품셈1-박_연돌내역서-0809" xfId="21183"/>
    <cellStyle name=" _대표공종내역_추가품셈1-박_염소 주입실 신축공사" xfId="41833"/>
    <cellStyle name=" _대표공종내역_품셈" xfId="497"/>
    <cellStyle name=" _대표공종내역_회처리가설계서용수량산출서" xfId="24677"/>
    <cellStyle name=" _대표공종내역_회처리가설계서용수량산출서-운탄" xfId="24678"/>
    <cellStyle name=" _대표공종내역_회처리설비 산출내역" xfId="24679"/>
    <cellStyle name=" _도로수량산출서(최종)R4" xfId="24699"/>
    <cellStyle name=" _두중내역서(단가확정분)" xfId="41834"/>
    <cellStyle name=" _물가자료표" xfId="502"/>
    <cellStyle name=" _변경내역(20041122)" xfId="503"/>
    <cellStyle name=" _변전소개략공사비(0726)" xfId="504"/>
    <cellStyle name=" _변전소개략공사비(0726) 10" xfId="24700"/>
    <cellStyle name=" _변전소개략공사비(0726) 2" xfId="505"/>
    <cellStyle name=" _변전소개략공사비(0726) 3" xfId="506"/>
    <cellStyle name=" _변전소개략공사비(0726) 4" xfId="17082"/>
    <cellStyle name=" _변전소개략공사비(0726) 5" xfId="24701"/>
    <cellStyle name=" _변전소개략공사비(0726) 6" xfId="24702"/>
    <cellStyle name=" _변전소개략공사비(0726) 7" xfId="24703"/>
    <cellStyle name=" _변전소개략공사비(0726) 8" xfId="24704"/>
    <cellStyle name=" _변전소개략공사비(0726) 9" xfId="24705"/>
    <cellStyle name=" _별표" xfId="507"/>
    <cellStyle name=" _별표(쇄석포설)" xfId="508"/>
    <cellStyle name=" _별표총괄" xfId="509"/>
    <cellStyle name=" _보안시설공사 설계서 (최종안)" xfId="24706"/>
    <cellStyle name=" _본관기초 가실행" xfId="510"/>
    <cellStyle name=" _본관기초 가실행 10" xfId="24707"/>
    <cellStyle name=" _본관기초 가실행 2" xfId="511"/>
    <cellStyle name=" _본관기초 가실행 3" xfId="512"/>
    <cellStyle name=" _본관기초 가실행 4" xfId="17083"/>
    <cellStyle name=" _본관기초 가실행 5" xfId="24708"/>
    <cellStyle name=" _본관기초 가실행 6" xfId="24709"/>
    <cellStyle name=" _본관기초 가실행 7" xfId="24710"/>
    <cellStyle name=" _본관기초 가실행 8" xfId="24711"/>
    <cellStyle name=" _본관기초 가실행 9" xfId="24712"/>
    <cellStyle name=" _본관기초 가실행_1 당진78-연돌-공사설계서(REV.0 12.14-kopec)" xfId="513"/>
    <cellStyle name=" _본관기초 가실행_1 당진78-연돌-공사설계서(REV.0 12.14-kopec) 10" xfId="24713"/>
    <cellStyle name=" _본관기초 가실행_1 당진78-연돌-공사설계서(REV.0 12.14-kopec) 2" xfId="514"/>
    <cellStyle name=" _본관기초 가실행_1 당진78-연돌-공사설계서(REV.0 12.14-kopec) 3" xfId="515"/>
    <cellStyle name=" _본관기초 가실행_1 당진78-연돌-공사설계서(REV.0 12.14-kopec) 4" xfId="17084"/>
    <cellStyle name=" _본관기초 가실행_1 당진78-연돌-공사설계서(REV.0 12.14-kopec) 5" xfId="24714"/>
    <cellStyle name=" _본관기초 가실행_1 당진78-연돌-공사설계서(REV.0 12.14-kopec) 6" xfId="24715"/>
    <cellStyle name=" _본관기초 가실행_1 당진78-연돌-공사설계서(REV.0 12.14-kopec) 7" xfId="24716"/>
    <cellStyle name=" _본관기초 가실행_1 당진78-연돌-공사설계서(REV.0 12.14-kopec) 8" xfId="24717"/>
    <cellStyle name=" _본관기초 가실행_1 당진78-연돌-공사설계서(REV.0 12.14-kopec) 9" xfId="24718"/>
    <cellStyle name=" _본관기초 가실행_1 당진78-연돌-공사설계서(REV.0 12.14-kopec)_0 태안78-연돌-공사설계서(2005082)" xfId="516"/>
    <cellStyle name=" _본관기초 가실행_1 당진78-연돌-공사설계서(REV.0 12.14-kopec)_0 태안78-연돌-공사설계서(2005082) 10" xfId="24719"/>
    <cellStyle name=" _본관기초 가실행_1 당진78-연돌-공사설계서(REV.0 12.14-kopec)_0 태안78-연돌-공사설계서(2005082) 2" xfId="517"/>
    <cellStyle name=" _본관기초 가실행_1 당진78-연돌-공사설계서(REV.0 12.14-kopec)_0 태안78-연돌-공사설계서(2005082) 3" xfId="518"/>
    <cellStyle name=" _본관기초 가실행_1 당진78-연돌-공사설계서(REV.0 12.14-kopec)_0 태안78-연돌-공사설계서(2005082) 4" xfId="17085"/>
    <cellStyle name=" _본관기초 가실행_1 당진78-연돌-공사설계서(REV.0 12.14-kopec)_0 태안78-연돌-공사설계서(2005082) 5" xfId="24720"/>
    <cellStyle name=" _본관기초 가실행_1 당진78-연돌-공사설계서(REV.0 12.14-kopec)_0 태안78-연돌-공사설계서(2005082) 6" xfId="24721"/>
    <cellStyle name=" _본관기초 가실행_1 당진78-연돌-공사설계서(REV.0 12.14-kopec)_0 태안78-연돌-공사설계서(2005082) 7" xfId="24722"/>
    <cellStyle name=" _본관기초 가실행_1 당진78-연돌-공사설계서(REV.0 12.14-kopec)_0 태안78-연돌-공사설계서(2005082) 8" xfId="24723"/>
    <cellStyle name=" _본관기초 가실행_1 당진78-연돌-공사설계서(REV.0 12.14-kopec)_0 태안78-연돌-공사설계서(2005082) 9" xfId="24724"/>
    <cellStyle name=" _본관기초 가실행_1 당진78-연돌-공사설계서(REV.0 12.14-kopec)_1.0t 공사설계서(1021일)" xfId="519"/>
    <cellStyle name=" _본관기초 가실행_1 당진78-연돌-공사설계서(REV.0 12.14-kopec)_1.0t 공사설계서(1021일) 10" xfId="24725"/>
    <cellStyle name=" _본관기초 가실행_1 당진78-연돌-공사설계서(REV.0 12.14-kopec)_1.0t 공사설계서(1021일) 2" xfId="520"/>
    <cellStyle name=" _본관기초 가실행_1 당진78-연돌-공사설계서(REV.0 12.14-kopec)_1.0t 공사설계서(1021일) 3" xfId="521"/>
    <cellStyle name=" _본관기초 가실행_1 당진78-연돌-공사설계서(REV.0 12.14-kopec)_1.0t 공사설계서(1021일) 4" xfId="17086"/>
    <cellStyle name=" _본관기초 가실행_1 당진78-연돌-공사설계서(REV.0 12.14-kopec)_1.0t 공사설계서(1021일) 5" xfId="24726"/>
    <cellStyle name=" _본관기초 가실행_1 당진78-연돌-공사설계서(REV.0 12.14-kopec)_1.0t 공사설계서(1021일) 6" xfId="24727"/>
    <cellStyle name=" _본관기초 가실행_1 당진78-연돌-공사설계서(REV.0 12.14-kopec)_1.0t 공사설계서(1021일) 7" xfId="24728"/>
    <cellStyle name=" _본관기초 가실행_1 당진78-연돌-공사설계서(REV.0 12.14-kopec)_1.0t 공사설계서(1021일) 8" xfId="24729"/>
    <cellStyle name=" _본관기초 가실행_1 당진78-연돌-공사설계서(REV.0 12.14-kopec)_1.0t 공사설계서(1021일) 9" xfId="24730"/>
    <cellStyle name=" _본관기초 가실행_1 당진78-연돌-공사설계서(REV.0 12.14-kopec)_태안78연돌공사설계서(2005099)C2" xfId="522"/>
    <cellStyle name=" _본관기초 가실행_1 당진78-연돌-공사설계서(REV.0 12.14-kopec)_태안78연돌공사설계서(2005099)C2 10" xfId="24731"/>
    <cellStyle name=" _본관기초 가실행_1 당진78-연돌-공사설계서(REV.0 12.14-kopec)_태안78연돌공사설계서(2005099)C2 2" xfId="523"/>
    <cellStyle name=" _본관기초 가실행_1 당진78-연돌-공사설계서(REV.0 12.14-kopec)_태안78연돌공사설계서(2005099)C2 3" xfId="524"/>
    <cellStyle name=" _본관기초 가실행_1 당진78-연돌-공사설계서(REV.0 12.14-kopec)_태안78연돌공사설계서(2005099)C2 4" xfId="17087"/>
    <cellStyle name=" _본관기초 가실행_1 당진78-연돌-공사설계서(REV.0 12.14-kopec)_태안78연돌공사설계서(2005099)C2 5" xfId="24732"/>
    <cellStyle name=" _본관기초 가실행_1 당진78-연돌-공사설계서(REV.0 12.14-kopec)_태안78연돌공사설계서(2005099)C2 6" xfId="24733"/>
    <cellStyle name=" _본관기초 가실행_1 당진78-연돌-공사설계서(REV.0 12.14-kopec)_태안78연돌공사설계서(2005099)C2 7" xfId="24734"/>
    <cellStyle name=" _본관기초 가실행_1 당진78-연돌-공사설계서(REV.0 12.14-kopec)_태안78연돌공사설계서(2005099)C2 8" xfId="24735"/>
    <cellStyle name=" _본관기초 가실행_1 당진78-연돌-공사설계서(REV.0 12.14-kopec)_태안78연돌공사설계서(2005099)C2 9" xfId="24736"/>
    <cellStyle name=" _본관기초 가실행_1.0t 당진78-연돌-수량산출서(REV.0 12.27-kopec)" xfId="525"/>
    <cellStyle name=" _본관기초 가실행_1.0t 당진78-연돌-수량산출서(REV.0 12.27-kopec) 10" xfId="24737"/>
    <cellStyle name=" _본관기초 가실행_1.0t 당진78-연돌-수량산출서(REV.0 12.27-kopec) 2" xfId="526"/>
    <cellStyle name=" _본관기초 가실행_1.0t 당진78-연돌-수량산출서(REV.0 12.27-kopec) 3" xfId="527"/>
    <cellStyle name=" _본관기초 가실행_1.0t 당진78-연돌-수량산출서(REV.0 12.27-kopec) 4" xfId="17088"/>
    <cellStyle name=" _본관기초 가실행_1.0t 당진78-연돌-수량산출서(REV.0 12.27-kopec) 5" xfId="24738"/>
    <cellStyle name=" _본관기초 가실행_1.0t 당진78-연돌-수량산출서(REV.0 12.27-kopec) 6" xfId="24739"/>
    <cellStyle name=" _본관기초 가실행_1.0t 당진78-연돌-수량산출서(REV.0 12.27-kopec) 7" xfId="24740"/>
    <cellStyle name=" _본관기초 가실행_1.0t 당진78-연돌-수량산출서(REV.0 12.27-kopec) 8" xfId="24741"/>
    <cellStyle name=" _본관기초 가실행_1.0t 당진78-연돌-수량산출서(REV.0 12.27-kopec) 9" xfId="24742"/>
    <cellStyle name=" _본관기초 가실행_1.0t 당진78-연돌-수량산출서(REV.0 12.27-kopec)_1.0t 공사설계서(1021일)" xfId="528"/>
    <cellStyle name=" _본관기초 가실행_1.0t 당진78-연돌-수량산출서(REV.0 12.27-kopec)_1.0t 공사설계서(1021일) 10" xfId="24743"/>
    <cellStyle name=" _본관기초 가실행_1.0t 당진78-연돌-수량산출서(REV.0 12.27-kopec)_1.0t 공사설계서(1021일) 2" xfId="529"/>
    <cellStyle name=" _본관기초 가실행_1.0t 당진78-연돌-수량산출서(REV.0 12.27-kopec)_1.0t 공사설계서(1021일) 3" xfId="530"/>
    <cellStyle name=" _본관기초 가실행_1.0t 당진78-연돌-수량산출서(REV.0 12.27-kopec)_1.0t 공사설계서(1021일) 4" xfId="17089"/>
    <cellStyle name=" _본관기초 가실행_1.0t 당진78-연돌-수량산출서(REV.0 12.27-kopec)_1.0t 공사설계서(1021일) 5" xfId="24744"/>
    <cellStyle name=" _본관기초 가실행_1.0t 당진78-연돌-수량산출서(REV.0 12.27-kopec)_1.0t 공사설계서(1021일) 6" xfId="24745"/>
    <cellStyle name=" _본관기초 가실행_1.0t 당진78-연돌-수량산출서(REV.0 12.27-kopec)_1.0t 공사설계서(1021일) 7" xfId="24746"/>
    <cellStyle name=" _본관기초 가실행_1.0t 당진78-연돌-수량산출서(REV.0 12.27-kopec)_1.0t 공사설계서(1021일) 8" xfId="24747"/>
    <cellStyle name=" _본관기초 가실행_1.0t 당진78-연돌-수량산출서(REV.0 12.27-kopec)_1.0t 공사설계서(1021일) 9" xfId="24748"/>
    <cellStyle name=" _본관기초 가실행_2.관리동" xfId="24749"/>
    <cellStyle name=" _본관기초 가실행_당진78-연돌-개략공사비" xfId="531"/>
    <cellStyle name=" _본관기초 가실행_당진78-연돌-개략공사비 10" xfId="24750"/>
    <cellStyle name=" _본관기초 가실행_당진78-연돌-개략공사비 2" xfId="532"/>
    <cellStyle name=" _본관기초 가실행_당진78-연돌-개략공사비 3" xfId="533"/>
    <cellStyle name=" _본관기초 가실행_당진78-연돌-개략공사비 4" xfId="17090"/>
    <cellStyle name=" _본관기초 가실행_당진78-연돌-개략공사비 5" xfId="24751"/>
    <cellStyle name=" _본관기초 가실행_당진78-연돌-개략공사비 6" xfId="24752"/>
    <cellStyle name=" _본관기초 가실행_당진78-연돌-개략공사비 7" xfId="24753"/>
    <cellStyle name=" _본관기초 가실행_당진78-연돌-개략공사비 8" xfId="24754"/>
    <cellStyle name=" _본관기초 가실행_당진78-연돌-개략공사비 9" xfId="24755"/>
    <cellStyle name=" _본관기초 가실행_당진78-연돌-개략공사비_0 태안78-연돌-공사설계서(2005082)" xfId="534"/>
    <cellStyle name=" _본관기초 가실행_당진78-연돌-개략공사비_0 태안78-연돌-공사설계서(2005082) 10" xfId="24756"/>
    <cellStyle name=" _본관기초 가실행_당진78-연돌-개략공사비_0 태안78-연돌-공사설계서(2005082) 2" xfId="535"/>
    <cellStyle name=" _본관기초 가실행_당진78-연돌-개략공사비_0 태안78-연돌-공사설계서(2005082) 3" xfId="536"/>
    <cellStyle name=" _본관기초 가실행_당진78-연돌-개략공사비_0 태안78-연돌-공사설계서(2005082) 4" xfId="17091"/>
    <cellStyle name=" _본관기초 가실행_당진78-연돌-개략공사비_0 태안78-연돌-공사설계서(2005082) 5" xfId="24757"/>
    <cellStyle name=" _본관기초 가실행_당진78-연돌-개략공사비_0 태안78-연돌-공사설계서(2005082) 6" xfId="24758"/>
    <cellStyle name=" _본관기초 가실행_당진78-연돌-개략공사비_0 태안78-연돌-공사설계서(2005082) 7" xfId="24759"/>
    <cellStyle name=" _본관기초 가실행_당진78-연돌-개략공사비_0 태안78-연돌-공사설계서(2005082) 8" xfId="24760"/>
    <cellStyle name=" _본관기초 가실행_당진78-연돌-개략공사비_0 태안78-연돌-공사설계서(2005082) 9" xfId="24761"/>
    <cellStyle name=" _본관기초 가실행_당진78-연돌-개략공사비_1.0t 공사설계서(1021일)" xfId="537"/>
    <cellStyle name=" _본관기초 가실행_당진78-연돌-개략공사비_1.0t 공사설계서(1021일) 10" xfId="24762"/>
    <cellStyle name=" _본관기초 가실행_당진78-연돌-개략공사비_1.0t 공사설계서(1021일) 2" xfId="538"/>
    <cellStyle name=" _본관기초 가실행_당진78-연돌-개략공사비_1.0t 공사설계서(1021일) 3" xfId="539"/>
    <cellStyle name=" _본관기초 가실행_당진78-연돌-개략공사비_1.0t 공사설계서(1021일) 4" xfId="17092"/>
    <cellStyle name=" _본관기초 가실행_당진78-연돌-개략공사비_1.0t 공사설계서(1021일) 5" xfId="24763"/>
    <cellStyle name=" _본관기초 가실행_당진78-연돌-개략공사비_1.0t 공사설계서(1021일) 6" xfId="24764"/>
    <cellStyle name=" _본관기초 가실행_당진78-연돌-개략공사비_1.0t 공사설계서(1021일) 7" xfId="24765"/>
    <cellStyle name=" _본관기초 가실행_당진78-연돌-개략공사비_1.0t 공사설계서(1021일) 8" xfId="24766"/>
    <cellStyle name=" _본관기초 가실행_당진78-연돌-개략공사비_1.0t 공사설계서(1021일) 9" xfId="24767"/>
    <cellStyle name=" _본관기초 가실행_당진78-연돌-개략공사비_태안78연돌공사설계서(2005099)C2" xfId="540"/>
    <cellStyle name=" _본관기초 가실행_당진78-연돌-개략공사비_태안78연돌공사설계서(2005099)C2 10" xfId="24768"/>
    <cellStyle name=" _본관기초 가실행_당진78-연돌-개략공사비_태안78연돌공사설계서(2005099)C2 2" xfId="541"/>
    <cellStyle name=" _본관기초 가실행_당진78-연돌-개략공사비_태안78연돌공사설계서(2005099)C2 3" xfId="542"/>
    <cellStyle name=" _본관기초 가실행_당진78-연돌-개략공사비_태안78연돌공사설계서(2005099)C2 4" xfId="17093"/>
    <cellStyle name=" _본관기초 가실행_당진78-연돌-개략공사비_태안78연돌공사설계서(2005099)C2 5" xfId="24769"/>
    <cellStyle name=" _본관기초 가실행_당진78-연돌-개략공사비_태안78연돌공사설계서(2005099)C2 6" xfId="24770"/>
    <cellStyle name=" _본관기초 가실행_당진78-연돌-개략공사비_태안78연돌공사설계서(2005099)C2 7" xfId="24771"/>
    <cellStyle name=" _본관기초 가실행_당진78-연돌-개략공사비_태안78연돌공사설계서(2005099)C2 8" xfId="24772"/>
    <cellStyle name=" _본관기초 가실행_당진78-연돌-개략공사비_태안78연돌공사설계서(2005099)C2 9" xfId="24773"/>
    <cellStyle name=" _본관기초 가실행_연돌 현장타설말뚝(RCD)설계서" xfId="543"/>
    <cellStyle name=" _본관기초 가실행_연돌 현장타설말뚝(RCD)설계서 10" xfId="24774"/>
    <cellStyle name=" _본관기초 가실행_연돌 현장타설말뚝(RCD)설계서 2" xfId="544"/>
    <cellStyle name=" _본관기초 가실행_연돌 현장타설말뚝(RCD)설계서 3" xfId="545"/>
    <cellStyle name=" _본관기초 가실행_연돌 현장타설말뚝(RCD)설계서 4" xfId="17094"/>
    <cellStyle name=" _본관기초 가실행_연돌 현장타설말뚝(RCD)설계서 5" xfId="24775"/>
    <cellStyle name=" _본관기초 가실행_연돌 현장타설말뚝(RCD)설계서 6" xfId="24776"/>
    <cellStyle name=" _본관기초 가실행_연돌 현장타설말뚝(RCD)설계서 7" xfId="24777"/>
    <cellStyle name=" _본관기초 가실행_연돌 현장타설말뚝(RCD)설계서 8" xfId="24778"/>
    <cellStyle name=" _본관기초 가실행_연돌 현장타설말뚝(RCD)설계서 9" xfId="24779"/>
    <cellStyle name=" _본관기초 가실행_연돌 현장타설말뚝(RCD)설계서_0 태안78-연돌-공사설계서(2005082)" xfId="546"/>
    <cellStyle name=" _본관기초 가실행_연돌 현장타설말뚝(RCD)설계서_0 태안78-연돌-공사설계서(2005082) 10" xfId="24780"/>
    <cellStyle name=" _본관기초 가실행_연돌 현장타설말뚝(RCD)설계서_0 태안78-연돌-공사설계서(2005082) 2" xfId="547"/>
    <cellStyle name=" _본관기초 가실행_연돌 현장타설말뚝(RCD)설계서_0 태안78-연돌-공사설계서(2005082) 3" xfId="548"/>
    <cellStyle name=" _본관기초 가실행_연돌 현장타설말뚝(RCD)설계서_0 태안78-연돌-공사설계서(2005082) 4" xfId="17095"/>
    <cellStyle name=" _본관기초 가실행_연돌 현장타설말뚝(RCD)설계서_0 태안78-연돌-공사설계서(2005082) 5" xfId="24781"/>
    <cellStyle name=" _본관기초 가실행_연돌 현장타설말뚝(RCD)설계서_0 태안78-연돌-공사설계서(2005082) 6" xfId="24782"/>
    <cellStyle name=" _본관기초 가실행_연돌 현장타설말뚝(RCD)설계서_0 태안78-연돌-공사설계서(2005082) 7" xfId="24783"/>
    <cellStyle name=" _본관기초 가실행_연돌 현장타설말뚝(RCD)설계서_0 태안78-연돌-공사설계서(2005082) 8" xfId="24784"/>
    <cellStyle name=" _본관기초 가실행_연돌 현장타설말뚝(RCD)설계서_0 태안78-연돌-공사설계서(2005082) 9" xfId="24785"/>
    <cellStyle name=" _본관기초 가실행_연돌 현장타설말뚝(RCD)설계서_1.0t 공사설계서(1021일)" xfId="549"/>
    <cellStyle name=" _본관기초 가실행_연돌 현장타설말뚝(RCD)설계서_1.0t 공사설계서(1021일) 10" xfId="24786"/>
    <cellStyle name=" _본관기초 가실행_연돌 현장타설말뚝(RCD)설계서_1.0t 공사설계서(1021일) 2" xfId="550"/>
    <cellStyle name=" _본관기초 가실행_연돌 현장타설말뚝(RCD)설계서_1.0t 공사설계서(1021일) 3" xfId="551"/>
    <cellStyle name=" _본관기초 가실행_연돌 현장타설말뚝(RCD)설계서_1.0t 공사설계서(1021일) 4" xfId="17096"/>
    <cellStyle name=" _본관기초 가실행_연돌 현장타설말뚝(RCD)설계서_1.0t 공사설계서(1021일) 5" xfId="24787"/>
    <cellStyle name=" _본관기초 가실행_연돌 현장타설말뚝(RCD)설계서_1.0t 공사설계서(1021일) 6" xfId="24788"/>
    <cellStyle name=" _본관기초 가실행_연돌 현장타설말뚝(RCD)설계서_1.0t 공사설계서(1021일) 7" xfId="24789"/>
    <cellStyle name=" _본관기초 가실행_연돌 현장타설말뚝(RCD)설계서_1.0t 공사설계서(1021일) 8" xfId="24790"/>
    <cellStyle name=" _본관기초 가실행_연돌 현장타설말뚝(RCD)설계서_1.0t 공사설계서(1021일) 9" xfId="24791"/>
    <cellStyle name=" _본관기초 가실행_연돌 현장타설말뚝(RCD)설계서_태안78연돌공사설계서(2005099)C2" xfId="552"/>
    <cellStyle name=" _본관기초 가실행_연돌 현장타설말뚝(RCD)설계서_태안78연돌공사설계서(2005099)C2 10" xfId="24792"/>
    <cellStyle name=" _본관기초 가실행_연돌 현장타설말뚝(RCD)설계서_태안78연돌공사설계서(2005099)C2 2" xfId="553"/>
    <cellStyle name=" _본관기초 가실행_연돌 현장타설말뚝(RCD)설계서_태안78연돌공사설계서(2005099)C2 3" xfId="554"/>
    <cellStyle name=" _본관기초 가실행_연돌 현장타설말뚝(RCD)설계서_태안78연돌공사설계서(2005099)C2 4" xfId="17097"/>
    <cellStyle name=" _본관기초 가실행_연돌 현장타설말뚝(RCD)설계서_태안78연돌공사설계서(2005099)C2 5" xfId="24793"/>
    <cellStyle name=" _본관기초 가실행_연돌 현장타설말뚝(RCD)설계서_태안78연돌공사설계서(2005099)C2 6" xfId="24794"/>
    <cellStyle name=" _본관기초 가실행_연돌 현장타설말뚝(RCD)설계서_태안78연돌공사설계서(2005099)C2 7" xfId="24795"/>
    <cellStyle name=" _본관기초 가실행_연돌 현장타설말뚝(RCD)설계서_태안78연돌공사설계서(2005099)C2 8" xfId="24796"/>
    <cellStyle name=" _본관기초 가실행_연돌 현장타설말뚝(RCD)설계서_태안78연돌공사설계서(2005099)C2 9" xfId="24797"/>
    <cellStyle name=" _본관기초(가설계서)-9월단가" xfId="24798"/>
    <cellStyle name=" _본관기초(가설계서)-9월단가_1-온배수 양식장 가설계서" xfId="24799"/>
    <cellStyle name=" _본관기초(가설계서)-9월단가_AC-01 보일러 설계서 수정" xfId="24828"/>
    <cellStyle name=" _본관기초(가설계서)-9월단가_AC-01 보일러 설계서 수정_1-온배수 양식장 가설계서" xfId="24829"/>
    <cellStyle name=" _본관기초(가설계서)-9월단가_AC-01 보일러 설계서 수정_AC-14(최종수정)" xfId="24834"/>
    <cellStyle name=" _본관기초(가설계서)-9월단가_AC-01 보일러 설계서 수정_AC-14(최종수정)_1-온배수 양식장 가설계서" xfId="24835"/>
    <cellStyle name=" _본관기초(가설계서)-9월단가_AC-01 보일러 설계서 수정_AC-14(최종수정)_경상정비 가설계서(12.07)" xfId="24836"/>
    <cellStyle name=" _본관기초(가설계서)-9월단가_AC-01 보일러 설계서 수정_AC-14(최종수정)_경상정비 설계서(최종결재본)" xfId="24837"/>
    <cellStyle name=" _본관기초(가설계서)-9월단가_AC-01 보일러 설계서 수정_AC-14(최종수정)_경상정비 설계서(최종분11월19)" xfId="24838"/>
    <cellStyle name=" _본관기초(가설계서)-9월단가_AC-01 보일러 설계서 수정_AC-14(최종수정)_발전설비 보수공사" xfId="24839"/>
    <cellStyle name=" _본관기초(가설계서)-9월단가_AC-01 보일러 설계서 수정_AC-14(최종수정)_발전설비 보수공사_1-온배수 양식장 가설계서" xfId="24840"/>
    <cellStyle name=" _본관기초(가설계서)-9월단가_AC-01 보일러 설계서 수정_AC-14(최종수정)_발전설비 보수공사_경상정비 가설계서(12.07)" xfId="24841"/>
    <cellStyle name=" _본관기초(가설계서)-9월단가_AC-01 보일러 설계서 수정_AC-14(최종수정)_발전설비 보수공사_경상정비 설계서(최종결재본)" xfId="24842"/>
    <cellStyle name=" _본관기초(가설계서)-9월단가_AC-01 보일러 설계서 수정_AC-14(최종수정)_발전설비 보수공사_경상정비 설계서(최종분11월19)" xfId="24843"/>
    <cellStyle name=" _본관기초(가설계서)-9월단가_AC-01 보일러 설계서 수정_AC-14(최종수정)_발전설비 보수공사_부품" xfId="24844"/>
    <cellStyle name=" _본관기초(가설계서)-9월단가_AC-01 보일러 설계서 수정_AC-14(최종수정)_부품" xfId="24845"/>
    <cellStyle name=" _본관기초(가설계서)-9월단가_AC-01 보일러 설계서 수정_경상정비 가설계서(12.07)" xfId="24830"/>
    <cellStyle name=" _본관기초(가설계서)-9월단가_AC-01 보일러 설계서 수정_경상정비 설계서(최종결재본)" xfId="24831"/>
    <cellStyle name=" _본관기초(가설계서)-9월단가_AC-01 보일러 설계서 수정_경상정비 설계서(최종분11월19)" xfId="24832"/>
    <cellStyle name=" _본관기초(가설계서)-9월단가_AC-01 보일러 설계서 수정_부품" xfId="24833"/>
    <cellStyle name=" _본관기초(가설계서)-9월단가_AC-01 본관기초(가설계서 9월단가)" xfId="24846"/>
    <cellStyle name=" _본관기초(가설계서)-9월단가_AC-01 본관기초(가설계서 9월단가)_1-온배수 양식장 가설계서" xfId="24847"/>
    <cellStyle name=" _본관기초(가설계서)-9월단가_AC-01 본관기초(가설계서 9월단가)_AC-14(최종수정)" xfId="24852"/>
    <cellStyle name=" _본관기초(가설계서)-9월단가_AC-01 본관기초(가설계서 9월단가)_AC-14(최종수정)_1-온배수 양식장 가설계서" xfId="24853"/>
    <cellStyle name=" _본관기초(가설계서)-9월단가_AC-01 본관기초(가설계서 9월단가)_AC-14(최종수정)_경상정비 가설계서(12.07)" xfId="24854"/>
    <cellStyle name=" _본관기초(가설계서)-9월단가_AC-01 본관기초(가설계서 9월단가)_AC-14(최종수정)_경상정비 설계서(최종결재본)" xfId="24855"/>
    <cellStyle name=" _본관기초(가설계서)-9월단가_AC-01 본관기초(가설계서 9월단가)_AC-14(최종수정)_경상정비 설계서(최종분11월19)" xfId="24856"/>
    <cellStyle name=" _본관기초(가설계서)-9월단가_AC-01 본관기초(가설계서 9월단가)_AC-14(최종수정)_발전설비 보수공사" xfId="24857"/>
    <cellStyle name=" _본관기초(가설계서)-9월단가_AC-01 본관기초(가설계서 9월단가)_AC-14(최종수정)_발전설비 보수공사_1-온배수 양식장 가설계서" xfId="24858"/>
    <cellStyle name=" _본관기초(가설계서)-9월단가_AC-01 본관기초(가설계서 9월단가)_AC-14(최종수정)_발전설비 보수공사_경상정비 가설계서(12.07)" xfId="24859"/>
    <cellStyle name=" _본관기초(가설계서)-9월단가_AC-01 본관기초(가설계서 9월단가)_AC-14(최종수정)_발전설비 보수공사_경상정비 설계서(최종결재본)" xfId="24860"/>
    <cellStyle name=" _본관기초(가설계서)-9월단가_AC-01 본관기초(가설계서 9월단가)_AC-14(최종수정)_발전설비 보수공사_경상정비 설계서(최종분11월19)" xfId="24861"/>
    <cellStyle name=" _본관기초(가설계서)-9월단가_AC-01 본관기초(가설계서 9월단가)_AC-14(최종수정)_발전설비 보수공사_부품" xfId="24862"/>
    <cellStyle name=" _본관기초(가설계서)-9월단가_AC-01 본관기초(가설계서 9월단가)_AC-14(최종수정)_부품" xfId="24863"/>
    <cellStyle name=" _본관기초(가설계서)-9월단가_AC-01 본관기초(가설계서 9월단가)_경상정비 가설계서(12.07)" xfId="24848"/>
    <cellStyle name=" _본관기초(가설계서)-9월단가_AC-01 본관기초(가설계서 9월단가)_경상정비 설계서(최종결재본)" xfId="24849"/>
    <cellStyle name=" _본관기초(가설계서)-9월단가_AC-01 본관기초(가설계서 9월단가)_경상정비 설계서(최종분11월19)" xfId="24850"/>
    <cellStyle name=" _본관기초(가설계서)-9월단가_AC-01 본관기초(가설계서 9월단가)_부품" xfId="24851"/>
    <cellStyle name=" _본관기초(가설계서)-9월단가_AC-01 본관기초(가설계서 9월단가)-2" xfId="24864"/>
    <cellStyle name=" _본관기초(가설계서)-9월단가_AC-01 본관기초(가설계서 9월단가)-2_1-온배수 양식장 가설계서" xfId="24865"/>
    <cellStyle name=" _본관기초(가설계서)-9월단가_AC-01 본관기초(가설계서 9월단가)-2_AC-14(최종수정)" xfId="24870"/>
    <cellStyle name=" _본관기초(가설계서)-9월단가_AC-01 본관기초(가설계서 9월단가)-2_AC-14(최종수정)_1-온배수 양식장 가설계서" xfId="24871"/>
    <cellStyle name=" _본관기초(가설계서)-9월단가_AC-01 본관기초(가설계서 9월단가)-2_AC-14(최종수정)_경상정비 가설계서(12.07)" xfId="24872"/>
    <cellStyle name=" _본관기초(가설계서)-9월단가_AC-01 본관기초(가설계서 9월단가)-2_AC-14(최종수정)_경상정비 설계서(최종결재본)" xfId="24873"/>
    <cellStyle name=" _본관기초(가설계서)-9월단가_AC-01 본관기초(가설계서 9월단가)-2_AC-14(최종수정)_경상정비 설계서(최종분11월19)" xfId="24874"/>
    <cellStyle name=" _본관기초(가설계서)-9월단가_AC-01 본관기초(가설계서 9월단가)-2_AC-14(최종수정)_발전설비 보수공사" xfId="24875"/>
    <cellStyle name=" _본관기초(가설계서)-9월단가_AC-01 본관기초(가설계서 9월단가)-2_AC-14(최종수정)_발전설비 보수공사_1-온배수 양식장 가설계서" xfId="24876"/>
    <cellStyle name=" _본관기초(가설계서)-9월단가_AC-01 본관기초(가설계서 9월단가)-2_AC-14(최종수정)_발전설비 보수공사_경상정비 가설계서(12.07)" xfId="24877"/>
    <cellStyle name=" _본관기초(가설계서)-9월단가_AC-01 본관기초(가설계서 9월단가)-2_AC-14(최종수정)_발전설비 보수공사_경상정비 설계서(최종결재본)" xfId="24878"/>
    <cellStyle name=" _본관기초(가설계서)-9월단가_AC-01 본관기초(가설계서 9월단가)-2_AC-14(최종수정)_발전설비 보수공사_경상정비 설계서(최종분11월19)" xfId="24879"/>
    <cellStyle name=" _본관기초(가설계서)-9월단가_AC-01 본관기초(가설계서 9월단가)-2_AC-14(최종수정)_발전설비 보수공사_부품" xfId="24880"/>
    <cellStyle name=" _본관기초(가설계서)-9월단가_AC-01 본관기초(가설계서 9월단가)-2_AC-14(최종수정)_부품" xfId="24881"/>
    <cellStyle name=" _본관기초(가설계서)-9월단가_AC-01 본관기초(가설계서 9월단가)-2_경상정비 가설계서(12.07)" xfId="24866"/>
    <cellStyle name=" _본관기초(가설계서)-9월단가_AC-01 본관기초(가설계서 9월단가)-2_경상정비 설계서(최종결재본)" xfId="24867"/>
    <cellStyle name=" _본관기초(가설계서)-9월단가_AC-01 본관기초(가설계서 9월단가)-2_경상정비 설계서(최종분11월19)" xfId="24868"/>
    <cellStyle name=" _본관기초(가설계서)-9월단가_AC-01 본관기초(가설계서 9월단가)-2_부품" xfId="24869"/>
    <cellStyle name=" _본관기초(가설계서)-9월단가_AC-14건설사무소환경개선공사설계서(제출)REV10" xfId="24882"/>
    <cellStyle name=" _본관기초(가설계서)-9월단가_AC-14건설사무소환경개선공사설계서(제출)REV10_1-온배수 양식장 가설계서" xfId="24883"/>
    <cellStyle name=" _본관기초(가설계서)-9월단가_AC-14건설사무소환경개선공사설계서(제출)REV10_AC-14(최종수정)" xfId="24888"/>
    <cellStyle name=" _본관기초(가설계서)-9월단가_AC-14건설사무소환경개선공사설계서(제출)REV10_AC-14(최종수정)_1-온배수 양식장 가설계서" xfId="24889"/>
    <cellStyle name=" _본관기초(가설계서)-9월단가_AC-14건설사무소환경개선공사설계서(제출)REV10_AC-14(최종수정)_경상정비 가설계서(12.07)" xfId="24890"/>
    <cellStyle name=" _본관기초(가설계서)-9월단가_AC-14건설사무소환경개선공사설계서(제출)REV10_AC-14(최종수정)_경상정비 설계서(최종결재본)" xfId="24891"/>
    <cellStyle name=" _본관기초(가설계서)-9월단가_AC-14건설사무소환경개선공사설계서(제출)REV10_AC-14(최종수정)_경상정비 설계서(최종분11월19)" xfId="24892"/>
    <cellStyle name=" _본관기초(가설계서)-9월단가_AC-14건설사무소환경개선공사설계서(제출)REV10_AC-14(최종수정)_발전설비 보수공사" xfId="24893"/>
    <cellStyle name=" _본관기초(가설계서)-9월단가_AC-14건설사무소환경개선공사설계서(제출)REV10_AC-14(최종수정)_발전설비 보수공사_1-온배수 양식장 가설계서" xfId="24894"/>
    <cellStyle name=" _본관기초(가설계서)-9월단가_AC-14건설사무소환경개선공사설계서(제출)REV10_AC-14(최종수정)_발전설비 보수공사_경상정비 가설계서(12.07)" xfId="24895"/>
    <cellStyle name=" _본관기초(가설계서)-9월단가_AC-14건설사무소환경개선공사설계서(제출)REV10_AC-14(최종수정)_발전설비 보수공사_경상정비 설계서(최종결재본)" xfId="24896"/>
    <cellStyle name=" _본관기초(가설계서)-9월단가_AC-14건설사무소환경개선공사설계서(제출)REV10_AC-14(최종수정)_발전설비 보수공사_경상정비 설계서(최종분11월19)" xfId="24897"/>
    <cellStyle name=" _본관기초(가설계서)-9월단가_AC-14건설사무소환경개선공사설계서(제출)REV10_AC-14(최종수정)_발전설비 보수공사_부품" xfId="24898"/>
    <cellStyle name=" _본관기초(가설계서)-9월단가_AC-14건설사무소환경개선공사설계서(제출)REV10_AC-14(최종수정)_부품" xfId="24899"/>
    <cellStyle name=" _본관기초(가설계서)-9월단가_AC-14건설사무소환경개선공사설계서(제출)REV10_경상정비 가설계서(12.07)" xfId="24884"/>
    <cellStyle name=" _본관기초(가설계서)-9월단가_AC-14건설사무소환경개선공사설계서(제출)REV10_경상정비 설계서(최종결재본)" xfId="24885"/>
    <cellStyle name=" _본관기초(가설계서)-9월단가_AC-14건설사무소환경개선공사설계서(제출)REV10_경상정비 설계서(최종분11월19)" xfId="24886"/>
    <cellStyle name=" _본관기초(가설계서)-9월단가_AC-14건설사무소환경개선공사설계서(제출)REV10_부품" xfId="24887"/>
    <cellStyle name=" _본관기초(가설계서)-9월단가_경상정비 가설계서(12.07)" xfId="24800"/>
    <cellStyle name=" _본관기초(가설계서)-9월단가_경상정비 설계서(최종결재본)" xfId="24801"/>
    <cellStyle name=" _본관기초(가설계서)-9월단가_경상정비 설계서(최종분11월19)" xfId="24802"/>
    <cellStyle name=" _본관기초(가설계서)-9월단가_공사비집계표" xfId="24803"/>
    <cellStyle name=" _본관기초(가설계서)-9월단가_공사비집계표_1-온배수 양식장 가설계서" xfId="24804"/>
    <cellStyle name=" _본관기초(가설계서)-9월단가_공사비집계표_AC-14(최종수정)" xfId="24809"/>
    <cellStyle name=" _본관기초(가설계서)-9월단가_공사비집계표_AC-14(최종수정)_1-온배수 양식장 가설계서" xfId="24810"/>
    <cellStyle name=" _본관기초(가설계서)-9월단가_공사비집계표_AC-14(최종수정)_경상정비 가설계서(12.07)" xfId="24811"/>
    <cellStyle name=" _본관기초(가설계서)-9월단가_공사비집계표_AC-14(최종수정)_경상정비 설계서(최종결재본)" xfId="24812"/>
    <cellStyle name=" _본관기초(가설계서)-9월단가_공사비집계표_AC-14(최종수정)_경상정비 설계서(최종분11월19)" xfId="24813"/>
    <cellStyle name=" _본관기초(가설계서)-9월단가_공사비집계표_AC-14(최종수정)_발전설비 보수공사" xfId="24814"/>
    <cellStyle name=" _본관기초(가설계서)-9월단가_공사비집계표_AC-14(최종수정)_발전설비 보수공사_1-온배수 양식장 가설계서" xfId="24815"/>
    <cellStyle name=" _본관기초(가설계서)-9월단가_공사비집계표_AC-14(최종수정)_발전설비 보수공사_경상정비 가설계서(12.07)" xfId="24816"/>
    <cellStyle name=" _본관기초(가설계서)-9월단가_공사비집계표_AC-14(최종수정)_발전설비 보수공사_경상정비 설계서(최종결재본)" xfId="24817"/>
    <cellStyle name=" _본관기초(가설계서)-9월단가_공사비집계표_AC-14(최종수정)_발전설비 보수공사_경상정비 설계서(최종분11월19)" xfId="24818"/>
    <cellStyle name=" _본관기초(가설계서)-9월단가_공사비집계표_AC-14(최종수정)_발전설비 보수공사_부품" xfId="24819"/>
    <cellStyle name=" _본관기초(가설계서)-9월단가_공사비집계표_AC-14(최종수정)_부품" xfId="24820"/>
    <cellStyle name=" _본관기초(가설계서)-9월단가_공사비집계표_경상정비 가설계서(12.07)" xfId="24805"/>
    <cellStyle name=" _본관기초(가설계서)-9월단가_공사비집계표_경상정비 설계서(최종결재본)" xfId="24806"/>
    <cellStyle name=" _본관기초(가설계서)-9월단가_공사비집계표_경상정비 설계서(최종분11월19)" xfId="24807"/>
    <cellStyle name=" _본관기초(가설계서)-9월단가_공사비집계표_부품" xfId="24808"/>
    <cellStyle name=" _본관기초(가설계서)-9월단가_발전설비 보수공사" xfId="24821"/>
    <cellStyle name=" _본관기초(가설계서)-9월단가_발전설비 보수공사_1-온배수 양식장 가설계서" xfId="24822"/>
    <cellStyle name=" _본관기초(가설계서)-9월단가_발전설비 보수공사_경상정비 가설계서(12.07)" xfId="24823"/>
    <cellStyle name=" _본관기초(가설계서)-9월단가_발전설비 보수공사_경상정비 설계서(최종결재본)" xfId="24824"/>
    <cellStyle name=" _본관기초(가설계서)-9월단가_발전설비 보수공사_경상정비 설계서(최종분11월19)" xfId="24825"/>
    <cellStyle name=" _본관기초(가설계서)-9월단가_발전설비 보수공사_부품" xfId="24826"/>
    <cellStyle name=" _본관기초(가설계서)-9월단가_부품" xfId="24827"/>
    <cellStyle name=" _본관기초굴착 예상도급" xfId="555"/>
    <cellStyle name=" _본관기초굴착 예상도급 10" xfId="24900"/>
    <cellStyle name=" _본관기초굴착 예상도급 2" xfId="556"/>
    <cellStyle name=" _본관기초굴착 예상도급 3" xfId="557"/>
    <cellStyle name=" _본관기초굴착 예상도급 4" xfId="17098"/>
    <cellStyle name=" _본관기초굴착 예상도급 5" xfId="24901"/>
    <cellStyle name=" _본관기초굴착 예상도급 6" xfId="24902"/>
    <cellStyle name=" _본관기초굴착 예상도급 7" xfId="24903"/>
    <cellStyle name=" _본관기초굴착 예상도급 8" xfId="24904"/>
    <cellStyle name=" _본관기초굴착 예상도급 9" xfId="24905"/>
    <cellStyle name=" _본관기초굴착 예상도급_1 당진78-연돌-공사설계서(REV.0 12.14-kopec)" xfId="558"/>
    <cellStyle name=" _본관기초굴착 예상도급_1 당진78-연돌-공사설계서(REV.0 12.14-kopec) 10" xfId="24906"/>
    <cellStyle name=" _본관기초굴착 예상도급_1 당진78-연돌-공사설계서(REV.0 12.14-kopec) 2" xfId="559"/>
    <cellStyle name=" _본관기초굴착 예상도급_1 당진78-연돌-공사설계서(REV.0 12.14-kopec) 3" xfId="560"/>
    <cellStyle name=" _본관기초굴착 예상도급_1 당진78-연돌-공사설계서(REV.0 12.14-kopec) 4" xfId="17099"/>
    <cellStyle name=" _본관기초굴착 예상도급_1 당진78-연돌-공사설계서(REV.0 12.14-kopec) 5" xfId="24907"/>
    <cellStyle name=" _본관기초굴착 예상도급_1 당진78-연돌-공사설계서(REV.0 12.14-kopec) 6" xfId="24908"/>
    <cellStyle name=" _본관기초굴착 예상도급_1 당진78-연돌-공사설계서(REV.0 12.14-kopec) 7" xfId="24909"/>
    <cellStyle name=" _본관기초굴착 예상도급_1 당진78-연돌-공사설계서(REV.0 12.14-kopec) 8" xfId="24910"/>
    <cellStyle name=" _본관기초굴착 예상도급_1 당진78-연돌-공사설계서(REV.0 12.14-kopec) 9" xfId="24911"/>
    <cellStyle name=" _본관기초굴착 예상도급_1 당진78-연돌-공사설계서(REV.0 12.14-kopec)_0 태안78-연돌-공사설계서(2005082)" xfId="561"/>
    <cellStyle name=" _본관기초굴착 예상도급_1 당진78-연돌-공사설계서(REV.0 12.14-kopec)_0 태안78-연돌-공사설계서(2005082) 10" xfId="24912"/>
    <cellStyle name=" _본관기초굴착 예상도급_1 당진78-연돌-공사설계서(REV.0 12.14-kopec)_0 태안78-연돌-공사설계서(2005082) 2" xfId="562"/>
    <cellStyle name=" _본관기초굴착 예상도급_1 당진78-연돌-공사설계서(REV.0 12.14-kopec)_0 태안78-연돌-공사설계서(2005082) 3" xfId="563"/>
    <cellStyle name=" _본관기초굴착 예상도급_1 당진78-연돌-공사설계서(REV.0 12.14-kopec)_0 태안78-연돌-공사설계서(2005082) 4" xfId="17100"/>
    <cellStyle name=" _본관기초굴착 예상도급_1 당진78-연돌-공사설계서(REV.0 12.14-kopec)_0 태안78-연돌-공사설계서(2005082) 5" xfId="24913"/>
    <cellStyle name=" _본관기초굴착 예상도급_1 당진78-연돌-공사설계서(REV.0 12.14-kopec)_0 태안78-연돌-공사설계서(2005082) 6" xfId="24914"/>
    <cellStyle name=" _본관기초굴착 예상도급_1 당진78-연돌-공사설계서(REV.0 12.14-kopec)_0 태안78-연돌-공사설계서(2005082) 7" xfId="24915"/>
    <cellStyle name=" _본관기초굴착 예상도급_1 당진78-연돌-공사설계서(REV.0 12.14-kopec)_0 태안78-연돌-공사설계서(2005082) 8" xfId="24916"/>
    <cellStyle name=" _본관기초굴착 예상도급_1 당진78-연돌-공사설계서(REV.0 12.14-kopec)_0 태안78-연돌-공사설계서(2005082) 9" xfId="24917"/>
    <cellStyle name=" _본관기초굴착 예상도급_1 당진78-연돌-공사설계서(REV.0 12.14-kopec)_1.0t 공사설계서(1021일)" xfId="564"/>
    <cellStyle name=" _본관기초굴착 예상도급_1 당진78-연돌-공사설계서(REV.0 12.14-kopec)_1.0t 공사설계서(1021일) 10" xfId="24918"/>
    <cellStyle name=" _본관기초굴착 예상도급_1 당진78-연돌-공사설계서(REV.0 12.14-kopec)_1.0t 공사설계서(1021일) 2" xfId="565"/>
    <cellStyle name=" _본관기초굴착 예상도급_1 당진78-연돌-공사설계서(REV.0 12.14-kopec)_1.0t 공사설계서(1021일) 3" xfId="566"/>
    <cellStyle name=" _본관기초굴착 예상도급_1 당진78-연돌-공사설계서(REV.0 12.14-kopec)_1.0t 공사설계서(1021일) 4" xfId="17101"/>
    <cellStyle name=" _본관기초굴착 예상도급_1 당진78-연돌-공사설계서(REV.0 12.14-kopec)_1.0t 공사설계서(1021일) 5" xfId="24919"/>
    <cellStyle name=" _본관기초굴착 예상도급_1 당진78-연돌-공사설계서(REV.0 12.14-kopec)_1.0t 공사설계서(1021일) 6" xfId="24920"/>
    <cellStyle name=" _본관기초굴착 예상도급_1 당진78-연돌-공사설계서(REV.0 12.14-kopec)_1.0t 공사설계서(1021일) 7" xfId="24921"/>
    <cellStyle name=" _본관기초굴착 예상도급_1 당진78-연돌-공사설계서(REV.0 12.14-kopec)_1.0t 공사설계서(1021일) 8" xfId="24922"/>
    <cellStyle name=" _본관기초굴착 예상도급_1 당진78-연돌-공사설계서(REV.0 12.14-kopec)_1.0t 공사설계서(1021일) 9" xfId="24923"/>
    <cellStyle name=" _본관기초굴착 예상도급_1 당진78-연돌-공사설계서(REV.0 12.14-kopec)_태안78연돌공사설계서(2005099)C2" xfId="567"/>
    <cellStyle name=" _본관기초굴착 예상도급_1 당진78-연돌-공사설계서(REV.0 12.14-kopec)_태안78연돌공사설계서(2005099)C2 10" xfId="24924"/>
    <cellStyle name=" _본관기초굴착 예상도급_1 당진78-연돌-공사설계서(REV.0 12.14-kopec)_태안78연돌공사설계서(2005099)C2 2" xfId="568"/>
    <cellStyle name=" _본관기초굴착 예상도급_1 당진78-연돌-공사설계서(REV.0 12.14-kopec)_태안78연돌공사설계서(2005099)C2 3" xfId="569"/>
    <cellStyle name=" _본관기초굴착 예상도급_1 당진78-연돌-공사설계서(REV.0 12.14-kopec)_태안78연돌공사설계서(2005099)C2 4" xfId="17102"/>
    <cellStyle name=" _본관기초굴착 예상도급_1 당진78-연돌-공사설계서(REV.0 12.14-kopec)_태안78연돌공사설계서(2005099)C2 5" xfId="24925"/>
    <cellStyle name=" _본관기초굴착 예상도급_1 당진78-연돌-공사설계서(REV.0 12.14-kopec)_태안78연돌공사설계서(2005099)C2 6" xfId="24926"/>
    <cellStyle name=" _본관기초굴착 예상도급_1 당진78-연돌-공사설계서(REV.0 12.14-kopec)_태안78연돌공사설계서(2005099)C2 7" xfId="24927"/>
    <cellStyle name=" _본관기초굴착 예상도급_1 당진78-연돌-공사설계서(REV.0 12.14-kopec)_태안78연돌공사설계서(2005099)C2 8" xfId="24928"/>
    <cellStyle name=" _본관기초굴착 예상도급_1 당진78-연돌-공사설계서(REV.0 12.14-kopec)_태안78연돌공사설계서(2005099)C2 9" xfId="24929"/>
    <cellStyle name=" _본관기초굴착 예상도급_1.0t 당진78-연돌-수량산출서(REV.0 12.27-kopec)" xfId="570"/>
    <cellStyle name=" _본관기초굴착 예상도급_1.0t 당진78-연돌-수량산출서(REV.0 12.27-kopec) 10" xfId="24930"/>
    <cellStyle name=" _본관기초굴착 예상도급_1.0t 당진78-연돌-수량산출서(REV.0 12.27-kopec) 2" xfId="571"/>
    <cellStyle name=" _본관기초굴착 예상도급_1.0t 당진78-연돌-수량산출서(REV.0 12.27-kopec) 3" xfId="572"/>
    <cellStyle name=" _본관기초굴착 예상도급_1.0t 당진78-연돌-수량산출서(REV.0 12.27-kopec) 4" xfId="17103"/>
    <cellStyle name=" _본관기초굴착 예상도급_1.0t 당진78-연돌-수량산출서(REV.0 12.27-kopec) 5" xfId="24931"/>
    <cellStyle name=" _본관기초굴착 예상도급_1.0t 당진78-연돌-수량산출서(REV.0 12.27-kopec) 6" xfId="24932"/>
    <cellStyle name=" _본관기초굴착 예상도급_1.0t 당진78-연돌-수량산출서(REV.0 12.27-kopec) 7" xfId="24933"/>
    <cellStyle name=" _본관기초굴착 예상도급_1.0t 당진78-연돌-수량산출서(REV.0 12.27-kopec) 8" xfId="24934"/>
    <cellStyle name=" _본관기초굴착 예상도급_1.0t 당진78-연돌-수량산출서(REV.0 12.27-kopec) 9" xfId="24935"/>
    <cellStyle name=" _본관기초굴착 예상도급_1.0t 당진78-연돌-수량산출서(REV.0 12.27-kopec)_1.0t 공사설계서(1021일)" xfId="573"/>
    <cellStyle name=" _본관기초굴착 예상도급_1.0t 당진78-연돌-수량산출서(REV.0 12.27-kopec)_1.0t 공사설계서(1021일) 10" xfId="24936"/>
    <cellStyle name=" _본관기초굴착 예상도급_1.0t 당진78-연돌-수량산출서(REV.0 12.27-kopec)_1.0t 공사설계서(1021일) 2" xfId="574"/>
    <cellStyle name=" _본관기초굴착 예상도급_1.0t 당진78-연돌-수량산출서(REV.0 12.27-kopec)_1.0t 공사설계서(1021일) 3" xfId="575"/>
    <cellStyle name=" _본관기초굴착 예상도급_1.0t 당진78-연돌-수량산출서(REV.0 12.27-kopec)_1.0t 공사설계서(1021일) 4" xfId="17104"/>
    <cellStyle name=" _본관기초굴착 예상도급_1.0t 당진78-연돌-수량산출서(REV.0 12.27-kopec)_1.0t 공사설계서(1021일) 5" xfId="24937"/>
    <cellStyle name=" _본관기초굴착 예상도급_1.0t 당진78-연돌-수량산출서(REV.0 12.27-kopec)_1.0t 공사설계서(1021일) 6" xfId="24938"/>
    <cellStyle name=" _본관기초굴착 예상도급_1.0t 당진78-연돌-수량산출서(REV.0 12.27-kopec)_1.0t 공사설계서(1021일) 7" xfId="24939"/>
    <cellStyle name=" _본관기초굴착 예상도급_1.0t 당진78-연돌-수량산출서(REV.0 12.27-kopec)_1.0t 공사설계서(1021일) 8" xfId="24940"/>
    <cellStyle name=" _본관기초굴착 예상도급_1.0t 당진78-연돌-수량산출서(REV.0 12.27-kopec)_1.0t 공사설계서(1021일) 9" xfId="24941"/>
    <cellStyle name=" _본관기초굴착 예상도급_2.관리동" xfId="24942"/>
    <cellStyle name=" _본관기초굴착 예상도급_당진78-연돌-개략공사비" xfId="576"/>
    <cellStyle name=" _본관기초굴착 예상도급_당진78-연돌-개략공사비 10" xfId="24943"/>
    <cellStyle name=" _본관기초굴착 예상도급_당진78-연돌-개략공사비 2" xfId="577"/>
    <cellStyle name=" _본관기초굴착 예상도급_당진78-연돌-개략공사비 3" xfId="578"/>
    <cellStyle name=" _본관기초굴착 예상도급_당진78-연돌-개략공사비 4" xfId="17105"/>
    <cellStyle name=" _본관기초굴착 예상도급_당진78-연돌-개략공사비 5" xfId="24944"/>
    <cellStyle name=" _본관기초굴착 예상도급_당진78-연돌-개략공사비 6" xfId="24945"/>
    <cellStyle name=" _본관기초굴착 예상도급_당진78-연돌-개략공사비 7" xfId="24946"/>
    <cellStyle name=" _본관기초굴착 예상도급_당진78-연돌-개략공사비 8" xfId="24947"/>
    <cellStyle name=" _본관기초굴착 예상도급_당진78-연돌-개략공사비 9" xfId="24948"/>
    <cellStyle name=" _본관기초굴착 예상도급_당진78-연돌-개략공사비_0 태안78-연돌-공사설계서(2005082)" xfId="579"/>
    <cellStyle name=" _본관기초굴착 예상도급_당진78-연돌-개략공사비_0 태안78-연돌-공사설계서(2005082) 10" xfId="24949"/>
    <cellStyle name=" _본관기초굴착 예상도급_당진78-연돌-개략공사비_0 태안78-연돌-공사설계서(2005082) 2" xfId="580"/>
    <cellStyle name=" _본관기초굴착 예상도급_당진78-연돌-개략공사비_0 태안78-연돌-공사설계서(2005082) 3" xfId="581"/>
    <cellStyle name=" _본관기초굴착 예상도급_당진78-연돌-개략공사비_0 태안78-연돌-공사설계서(2005082) 4" xfId="17106"/>
    <cellStyle name=" _본관기초굴착 예상도급_당진78-연돌-개략공사비_0 태안78-연돌-공사설계서(2005082) 5" xfId="24950"/>
    <cellStyle name=" _본관기초굴착 예상도급_당진78-연돌-개략공사비_0 태안78-연돌-공사설계서(2005082) 6" xfId="24951"/>
    <cellStyle name=" _본관기초굴착 예상도급_당진78-연돌-개략공사비_0 태안78-연돌-공사설계서(2005082) 7" xfId="24952"/>
    <cellStyle name=" _본관기초굴착 예상도급_당진78-연돌-개략공사비_0 태안78-연돌-공사설계서(2005082) 8" xfId="24953"/>
    <cellStyle name=" _본관기초굴착 예상도급_당진78-연돌-개략공사비_0 태안78-연돌-공사설계서(2005082) 9" xfId="24954"/>
    <cellStyle name=" _본관기초굴착 예상도급_당진78-연돌-개략공사비_1.0t 공사설계서(1021일)" xfId="582"/>
    <cellStyle name=" _본관기초굴착 예상도급_당진78-연돌-개략공사비_1.0t 공사설계서(1021일) 10" xfId="24955"/>
    <cellStyle name=" _본관기초굴착 예상도급_당진78-연돌-개략공사비_1.0t 공사설계서(1021일) 2" xfId="583"/>
    <cellStyle name=" _본관기초굴착 예상도급_당진78-연돌-개략공사비_1.0t 공사설계서(1021일) 3" xfId="584"/>
    <cellStyle name=" _본관기초굴착 예상도급_당진78-연돌-개략공사비_1.0t 공사설계서(1021일) 4" xfId="17107"/>
    <cellStyle name=" _본관기초굴착 예상도급_당진78-연돌-개략공사비_1.0t 공사설계서(1021일) 5" xfId="24956"/>
    <cellStyle name=" _본관기초굴착 예상도급_당진78-연돌-개략공사비_1.0t 공사설계서(1021일) 6" xfId="24957"/>
    <cellStyle name=" _본관기초굴착 예상도급_당진78-연돌-개략공사비_1.0t 공사설계서(1021일) 7" xfId="24958"/>
    <cellStyle name=" _본관기초굴착 예상도급_당진78-연돌-개략공사비_1.0t 공사설계서(1021일) 8" xfId="24959"/>
    <cellStyle name=" _본관기초굴착 예상도급_당진78-연돌-개략공사비_1.0t 공사설계서(1021일) 9" xfId="24960"/>
    <cellStyle name=" _본관기초굴착 예상도급_당진78-연돌-개략공사비_태안78연돌공사설계서(2005099)C2" xfId="585"/>
    <cellStyle name=" _본관기초굴착 예상도급_당진78-연돌-개략공사비_태안78연돌공사설계서(2005099)C2 10" xfId="24961"/>
    <cellStyle name=" _본관기초굴착 예상도급_당진78-연돌-개략공사비_태안78연돌공사설계서(2005099)C2 2" xfId="586"/>
    <cellStyle name=" _본관기초굴착 예상도급_당진78-연돌-개략공사비_태안78연돌공사설계서(2005099)C2 3" xfId="587"/>
    <cellStyle name=" _본관기초굴착 예상도급_당진78-연돌-개략공사비_태안78연돌공사설계서(2005099)C2 4" xfId="17108"/>
    <cellStyle name=" _본관기초굴착 예상도급_당진78-연돌-개략공사비_태안78연돌공사설계서(2005099)C2 5" xfId="24962"/>
    <cellStyle name=" _본관기초굴착 예상도급_당진78-연돌-개략공사비_태안78연돌공사설계서(2005099)C2 6" xfId="24963"/>
    <cellStyle name=" _본관기초굴착 예상도급_당진78-연돌-개략공사비_태안78연돌공사설계서(2005099)C2 7" xfId="24964"/>
    <cellStyle name=" _본관기초굴착 예상도급_당진78-연돌-개략공사비_태안78연돌공사설계서(2005099)C2 8" xfId="24965"/>
    <cellStyle name=" _본관기초굴착 예상도급_당진78-연돌-개략공사비_태안78연돌공사설계서(2005099)C2 9" xfId="24966"/>
    <cellStyle name=" _본관기초굴착 예상도급_연돌 현장타설말뚝(RCD)설계서" xfId="588"/>
    <cellStyle name=" _본관기초굴착 예상도급_연돌 현장타설말뚝(RCD)설계서 10" xfId="24967"/>
    <cellStyle name=" _본관기초굴착 예상도급_연돌 현장타설말뚝(RCD)설계서 2" xfId="589"/>
    <cellStyle name=" _본관기초굴착 예상도급_연돌 현장타설말뚝(RCD)설계서 3" xfId="590"/>
    <cellStyle name=" _본관기초굴착 예상도급_연돌 현장타설말뚝(RCD)설계서 4" xfId="17109"/>
    <cellStyle name=" _본관기초굴착 예상도급_연돌 현장타설말뚝(RCD)설계서 5" xfId="24968"/>
    <cellStyle name=" _본관기초굴착 예상도급_연돌 현장타설말뚝(RCD)설계서 6" xfId="24969"/>
    <cellStyle name=" _본관기초굴착 예상도급_연돌 현장타설말뚝(RCD)설계서 7" xfId="24970"/>
    <cellStyle name=" _본관기초굴착 예상도급_연돌 현장타설말뚝(RCD)설계서 8" xfId="24971"/>
    <cellStyle name=" _본관기초굴착 예상도급_연돌 현장타설말뚝(RCD)설계서 9" xfId="24972"/>
    <cellStyle name=" _본관기초굴착 예상도급_연돌 현장타설말뚝(RCD)설계서_0 태안78-연돌-공사설계서(2005082)" xfId="591"/>
    <cellStyle name=" _본관기초굴착 예상도급_연돌 현장타설말뚝(RCD)설계서_0 태안78-연돌-공사설계서(2005082) 10" xfId="24973"/>
    <cellStyle name=" _본관기초굴착 예상도급_연돌 현장타설말뚝(RCD)설계서_0 태안78-연돌-공사설계서(2005082) 2" xfId="592"/>
    <cellStyle name=" _본관기초굴착 예상도급_연돌 현장타설말뚝(RCD)설계서_0 태안78-연돌-공사설계서(2005082) 3" xfId="593"/>
    <cellStyle name=" _본관기초굴착 예상도급_연돌 현장타설말뚝(RCD)설계서_0 태안78-연돌-공사설계서(2005082) 4" xfId="17110"/>
    <cellStyle name=" _본관기초굴착 예상도급_연돌 현장타설말뚝(RCD)설계서_0 태안78-연돌-공사설계서(2005082) 5" xfId="24974"/>
    <cellStyle name=" _본관기초굴착 예상도급_연돌 현장타설말뚝(RCD)설계서_0 태안78-연돌-공사설계서(2005082) 6" xfId="24975"/>
    <cellStyle name=" _본관기초굴착 예상도급_연돌 현장타설말뚝(RCD)설계서_0 태안78-연돌-공사설계서(2005082) 7" xfId="24976"/>
    <cellStyle name=" _본관기초굴착 예상도급_연돌 현장타설말뚝(RCD)설계서_0 태안78-연돌-공사설계서(2005082) 8" xfId="24977"/>
    <cellStyle name=" _본관기초굴착 예상도급_연돌 현장타설말뚝(RCD)설계서_0 태안78-연돌-공사설계서(2005082) 9" xfId="24978"/>
    <cellStyle name=" _본관기초굴착 예상도급_연돌 현장타설말뚝(RCD)설계서_1.0t 공사설계서(1021일)" xfId="594"/>
    <cellStyle name=" _본관기초굴착 예상도급_연돌 현장타설말뚝(RCD)설계서_1.0t 공사설계서(1021일) 10" xfId="24979"/>
    <cellStyle name=" _본관기초굴착 예상도급_연돌 현장타설말뚝(RCD)설계서_1.0t 공사설계서(1021일) 2" xfId="595"/>
    <cellStyle name=" _본관기초굴착 예상도급_연돌 현장타설말뚝(RCD)설계서_1.0t 공사설계서(1021일) 3" xfId="596"/>
    <cellStyle name=" _본관기초굴착 예상도급_연돌 현장타설말뚝(RCD)설계서_1.0t 공사설계서(1021일) 4" xfId="17111"/>
    <cellStyle name=" _본관기초굴착 예상도급_연돌 현장타설말뚝(RCD)설계서_1.0t 공사설계서(1021일) 5" xfId="24980"/>
    <cellStyle name=" _본관기초굴착 예상도급_연돌 현장타설말뚝(RCD)설계서_1.0t 공사설계서(1021일) 6" xfId="24981"/>
    <cellStyle name=" _본관기초굴착 예상도급_연돌 현장타설말뚝(RCD)설계서_1.0t 공사설계서(1021일) 7" xfId="24982"/>
    <cellStyle name=" _본관기초굴착 예상도급_연돌 현장타설말뚝(RCD)설계서_1.0t 공사설계서(1021일) 8" xfId="24983"/>
    <cellStyle name=" _본관기초굴착 예상도급_연돌 현장타설말뚝(RCD)설계서_1.0t 공사설계서(1021일) 9" xfId="24984"/>
    <cellStyle name=" _본관기초굴착 예상도급_연돌 현장타설말뚝(RCD)설계서_태안78연돌공사설계서(2005099)C2" xfId="597"/>
    <cellStyle name=" _본관기초굴착 예상도급_연돌 현장타설말뚝(RCD)설계서_태안78연돌공사설계서(2005099)C2 10" xfId="24985"/>
    <cellStyle name=" _본관기초굴착 예상도급_연돌 현장타설말뚝(RCD)설계서_태안78연돌공사설계서(2005099)C2 2" xfId="598"/>
    <cellStyle name=" _본관기초굴착 예상도급_연돌 현장타설말뚝(RCD)설계서_태안78연돌공사설계서(2005099)C2 3" xfId="599"/>
    <cellStyle name=" _본관기초굴착 예상도급_연돌 현장타설말뚝(RCD)설계서_태안78연돌공사설계서(2005099)C2 4" xfId="17112"/>
    <cellStyle name=" _본관기초굴착 예상도급_연돌 현장타설말뚝(RCD)설계서_태안78연돌공사설계서(2005099)C2 5" xfId="24986"/>
    <cellStyle name=" _본관기초굴착 예상도급_연돌 현장타설말뚝(RCD)설계서_태안78연돌공사설계서(2005099)C2 6" xfId="24987"/>
    <cellStyle name=" _본관기초굴착 예상도급_연돌 현장타설말뚝(RCD)설계서_태안78연돌공사설계서(2005099)C2 7" xfId="24988"/>
    <cellStyle name=" _본관기초굴착 예상도급_연돌 현장타설말뚝(RCD)설계서_태안78연돌공사설계서(2005099)C2 8" xfId="24989"/>
    <cellStyle name=" _본관기초굴착 예상도급_연돌 현장타설말뚝(RCD)설계서_태안78연돌공사설계서(2005099)C2 9" xfId="24990"/>
    <cellStyle name=" _본관기초굴착(061013)" xfId="21184"/>
    <cellStyle name=" _본관기초굴착(REV1)" xfId="606"/>
    <cellStyle name=" _본관기초굴착(남경)" xfId="600"/>
    <cellStyle name=" _본관기초굴착(단가)" xfId="601"/>
    <cellStyle name=" _본관기초굴착(단가)_당진화력준설설계서(REV.A)" xfId="602"/>
    <cellStyle name=" _본관기초굴착(단가)_별표" xfId="603"/>
    <cellStyle name=" _본관기초굴착(단가)_자재단가" xfId="604"/>
    <cellStyle name=" _본관기초굴착(단가)-비교" xfId="605"/>
    <cellStyle name=" _부대입찰내역" xfId="607"/>
    <cellStyle name=" _부대입찰내역 10" xfId="24991"/>
    <cellStyle name=" _부대입찰내역 2" xfId="608"/>
    <cellStyle name=" _부대입찰내역 3" xfId="609"/>
    <cellStyle name=" _부대입찰내역 4" xfId="17113"/>
    <cellStyle name=" _부대입찰내역 5" xfId="24992"/>
    <cellStyle name=" _부대입찰내역 6" xfId="24993"/>
    <cellStyle name=" _부대입찰내역 7" xfId="24994"/>
    <cellStyle name=" _부대입찰내역 8" xfId="24995"/>
    <cellStyle name=" _부대입찰내역 9" xfId="24996"/>
    <cellStyle name=" _부대입찰내역_01기성(청구)" xfId="610"/>
    <cellStyle name=" _부대입찰내역_1 당진78-연돌-공사설계서(REV.0 12.14-kopec)" xfId="611"/>
    <cellStyle name=" _부대입찰내역_1 당진78-연돌-공사설계서(REV.0 12.14-kopec) 10" xfId="24997"/>
    <cellStyle name=" _부대입찰내역_1 당진78-연돌-공사설계서(REV.0 12.14-kopec) 2" xfId="612"/>
    <cellStyle name=" _부대입찰내역_1 당진78-연돌-공사설계서(REV.0 12.14-kopec) 3" xfId="613"/>
    <cellStyle name=" _부대입찰내역_1 당진78-연돌-공사설계서(REV.0 12.14-kopec) 4" xfId="17114"/>
    <cellStyle name=" _부대입찰내역_1 당진78-연돌-공사설계서(REV.0 12.14-kopec) 5" xfId="24998"/>
    <cellStyle name=" _부대입찰내역_1 당진78-연돌-공사설계서(REV.0 12.14-kopec) 6" xfId="24999"/>
    <cellStyle name=" _부대입찰내역_1 당진78-연돌-공사설계서(REV.0 12.14-kopec) 7" xfId="25000"/>
    <cellStyle name=" _부대입찰내역_1 당진78-연돌-공사설계서(REV.0 12.14-kopec) 8" xfId="25001"/>
    <cellStyle name=" _부대입찰내역_1 당진78-연돌-공사설계서(REV.0 12.14-kopec) 9" xfId="25002"/>
    <cellStyle name=" _부대입찰내역_1 당진78-연돌-공사설계서(REV.0 12.14-kopec)_0 태안78-연돌-공사설계서(2005082)" xfId="614"/>
    <cellStyle name=" _부대입찰내역_1 당진78-연돌-공사설계서(REV.0 12.14-kopec)_0 태안78-연돌-공사설계서(2005082) 10" xfId="25003"/>
    <cellStyle name=" _부대입찰내역_1 당진78-연돌-공사설계서(REV.0 12.14-kopec)_0 태안78-연돌-공사설계서(2005082) 2" xfId="615"/>
    <cellStyle name=" _부대입찰내역_1 당진78-연돌-공사설계서(REV.0 12.14-kopec)_0 태안78-연돌-공사설계서(2005082) 3" xfId="616"/>
    <cellStyle name=" _부대입찰내역_1 당진78-연돌-공사설계서(REV.0 12.14-kopec)_0 태안78-연돌-공사설계서(2005082) 4" xfId="17115"/>
    <cellStyle name=" _부대입찰내역_1 당진78-연돌-공사설계서(REV.0 12.14-kopec)_0 태안78-연돌-공사설계서(2005082) 5" xfId="25004"/>
    <cellStyle name=" _부대입찰내역_1 당진78-연돌-공사설계서(REV.0 12.14-kopec)_0 태안78-연돌-공사설계서(2005082) 6" xfId="25005"/>
    <cellStyle name=" _부대입찰내역_1 당진78-연돌-공사설계서(REV.0 12.14-kopec)_0 태안78-연돌-공사설계서(2005082) 7" xfId="25006"/>
    <cellStyle name=" _부대입찰내역_1 당진78-연돌-공사설계서(REV.0 12.14-kopec)_0 태안78-연돌-공사설계서(2005082) 8" xfId="25007"/>
    <cellStyle name=" _부대입찰내역_1 당진78-연돌-공사설계서(REV.0 12.14-kopec)_0 태안78-연돌-공사설계서(2005082) 9" xfId="25008"/>
    <cellStyle name=" _부대입찰내역_1 당진78-연돌-공사설계서(REV.0 12.14-kopec)_1.0t 공사설계서(1021일)" xfId="617"/>
    <cellStyle name=" _부대입찰내역_1 당진78-연돌-공사설계서(REV.0 12.14-kopec)_1.0t 공사설계서(1021일) 10" xfId="25009"/>
    <cellStyle name=" _부대입찰내역_1 당진78-연돌-공사설계서(REV.0 12.14-kopec)_1.0t 공사설계서(1021일) 2" xfId="618"/>
    <cellStyle name=" _부대입찰내역_1 당진78-연돌-공사설계서(REV.0 12.14-kopec)_1.0t 공사설계서(1021일) 3" xfId="619"/>
    <cellStyle name=" _부대입찰내역_1 당진78-연돌-공사설계서(REV.0 12.14-kopec)_1.0t 공사설계서(1021일) 4" xfId="17116"/>
    <cellStyle name=" _부대입찰내역_1 당진78-연돌-공사설계서(REV.0 12.14-kopec)_1.0t 공사설계서(1021일) 5" xfId="25010"/>
    <cellStyle name=" _부대입찰내역_1 당진78-연돌-공사설계서(REV.0 12.14-kopec)_1.0t 공사설계서(1021일) 6" xfId="25011"/>
    <cellStyle name=" _부대입찰내역_1 당진78-연돌-공사설계서(REV.0 12.14-kopec)_1.0t 공사설계서(1021일) 7" xfId="25012"/>
    <cellStyle name=" _부대입찰내역_1 당진78-연돌-공사설계서(REV.0 12.14-kopec)_1.0t 공사설계서(1021일) 8" xfId="25013"/>
    <cellStyle name=" _부대입찰내역_1 당진78-연돌-공사설계서(REV.0 12.14-kopec)_1.0t 공사설계서(1021일) 9" xfId="25014"/>
    <cellStyle name=" _부대입찰내역_1 당진78-연돌-공사설계서(REV.0 12.14-kopec)_태안78연돌공사설계서(2005099)C2" xfId="620"/>
    <cellStyle name=" _부대입찰내역_1 당진78-연돌-공사설계서(REV.0 12.14-kopec)_태안78연돌공사설계서(2005099)C2 10" xfId="25015"/>
    <cellStyle name=" _부대입찰내역_1 당진78-연돌-공사설계서(REV.0 12.14-kopec)_태안78연돌공사설계서(2005099)C2 2" xfId="621"/>
    <cellStyle name=" _부대입찰내역_1 당진78-연돌-공사설계서(REV.0 12.14-kopec)_태안78연돌공사설계서(2005099)C2 3" xfId="622"/>
    <cellStyle name=" _부대입찰내역_1 당진78-연돌-공사설계서(REV.0 12.14-kopec)_태안78연돌공사설계서(2005099)C2 4" xfId="17117"/>
    <cellStyle name=" _부대입찰내역_1 당진78-연돌-공사설계서(REV.0 12.14-kopec)_태안78연돌공사설계서(2005099)C2 5" xfId="25016"/>
    <cellStyle name=" _부대입찰내역_1 당진78-연돌-공사설계서(REV.0 12.14-kopec)_태안78연돌공사설계서(2005099)C2 6" xfId="25017"/>
    <cellStyle name=" _부대입찰내역_1 당진78-연돌-공사설계서(REV.0 12.14-kopec)_태안78연돌공사설계서(2005099)C2 7" xfId="25018"/>
    <cellStyle name=" _부대입찰내역_1 당진78-연돌-공사설계서(REV.0 12.14-kopec)_태안78연돌공사설계서(2005099)C2 8" xfId="25019"/>
    <cellStyle name=" _부대입찰내역_1 당진78-연돌-공사설계서(REV.0 12.14-kopec)_태안78연돌공사설계서(2005099)C2 9" xfId="25020"/>
    <cellStyle name=" _부대입찰내역_1.0t 당진78-연돌-수량산출서(REV.0 12.27-kopec)" xfId="623"/>
    <cellStyle name=" _부대입찰내역_1.0t 당진78-연돌-수량산출서(REV.0 12.27-kopec) 10" xfId="25021"/>
    <cellStyle name=" _부대입찰내역_1.0t 당진78-연돌-수량산출서(REV.0 12.27-kopec) 2" xfId="624"/>
    <cellStyle name=" _부대입찰내역_1.0t 당진78-연돌-수량산출서(REV.0 12.27-kopec) 3" xfId="625"/>
    <cellStyle name=" _부대입찰내역_1.0t 당진78-연돌-수량산출서(REV.0 12.27-kopec) 4" xfId="17118"/>
    <cellStyle name=" _부대입찰내역_1.0t 당진78-연돌-수량산출서(REV.0 12.27-kopec) 5" xfId="25022"/>
    <cellStyle name=" _부대입찰내역_1.0t 당진78-연돌-수량산출서(REV.0 12.27-kopec) 6" xfId="25023"/>
    <cellStyle name=" _부대입찰내역_1.0t 당진78-연돌-수량산출서(REV.0 12.27-kopec) 7" xfId="25024"/>
    <cellStyle name=" _부대입찰내역_1.0t 당진78-연돌-수량산출서(REV.0 12.27-kopec) 8" xfId="25025"/>
    <cellStyle name=" _부대입찰내역_1.0t 당진78-연돌-수량산출서(REV.0 12.27-kopec) 9" xfId="25026"/>
    <cellStyle name=" _부대입찰내역_1.0t 당진78-연돌-수량산출서(REV.0 12.27-kopec)_1.0t 공사설계서(1021일)" xfId="626"/>
    <cellStyle name=" _부대입찰내역_1.0t 당진78-연돌-수량산출서(REV.0 12.27-kopec)_1.0t 공사설계서(1021일) 10" xfId="25027"/>
    <cellStyle name=" _부대입찰내역_1.0t 당진78-연돌-수량산출서(REV.0 12.27-kopec)_1.0t 공사설계서(1021일) 2" xfId="627"/>
    <cellStyle name=" _부대입찰내역_1.0t 당진78-연돌-수량산출서(REV.0 12.27-kopec)_1.0t 공사설계서(1021일) 3" xfId="628"/>
    <cellStyle name=" _부대입찰내역_1.0t 당진78-연돌-수량산출서(REV.0 12.27-kopec)_1.0t 공사설계서(1021일) 4" xfId="17119"/>
    <cellStyle name=" _부대입찰내역_1.0t 당진78-연돌-수량산출서(REV.0 12.27-kopec)_1.0t 공사설계서(1021일) 5" xfId="25028"/>
    <cellStyle name=" _부대입찰내역_1.0t 당진78-연돌-수량산출서(REV.0 12.27-kopec)_1.0t 공사설계서(1021일) 6" xfId="25029"/>
    <cellStyle name=" _부대입찰내역_1.0t 당진78-연돌-수량산출서(REV.0 12.27-kopec)_1.0t 공사설계서(1021일) 7" xfId="25030"/>
    <cellStyle name=" _부대입찰내역_1.0t 당진78-연돌-수량산출서(REV.0 12.27-kopec)_1.0t 공사설계서(1021일) 8" xfId="25031"/>
    <cellStyle name=" _부대입찰내역_1.0t 당진78-연돌-수량산출서(REV.0 12.27-kopec)_1.0t 공사설계서(1021일) 9" xfId="25032"/>
    <cellStyle name=" _부대입찰내역_10기성(청구)" xfId="629"/>
    <cellStyle name=" _부대입찰내역_11기성(세부내역청구)" xfId="630"/>
    <cellStyle name=" _부대입찰내역_11기성(청구)" xfId="631"/>
    <cellStyle name=" _부대입찰내역_12기성(확장)" xfId="632"/>
    <cellStyle name=" _부대입찰내역_2.관리동" xfId="25033"/>
    <cellStyle name=" _부대입찰내역_2006년1차" xfId="633"/>
    <cellStyle name=" _부대입찰내역_CC-02 본관기초굴착 예상" xfId="954"/>
    <cellStyle name=" _부대입찰내역_CC-02 본관기초굴착 예상 10" xfId="25646"/>
    <cellStyle name=" _부대입찰내역_CC-02 본관기초굴착 예상 2" xfId="955"/>
    <cellStyle name=" _부대입찰내역_CC-02 본관기초굴착 예상 3" xfId="956"/>
    <cellStyle name=" _부대입찰내역_CC-02 본관기초굴착 예상 4" xfId="17221"/>
    <cellStyle name=" _부대입찰내역_CC-02 본관기초굴착 예상 5" xfId="25647"/>
    <cellStyle name=" _부대입찰내역_CC-02 본관기초굴착 예상 6" xfId="25648"/>
    <cellStyle name=" _부대입찰내역_CC-02 본관기초굴착 예상 7" xfId="25649"/>
    <cellStyle name=" _부대입찰내역_CC-02 본관기초굴착 예상 8" xfId="25650"/>
    <cellStyle name=" _부대입찰내역_CC-02 본관기초굴착 예상 9" xfId="25651"/>
    <cellStyle name=" _부대입찰내역_CC-02 본관기초굴착 예상_1 당진78-연돌-공사설계서(REV.0 12.14-kopec)" xfId="957"/>
    <cellStyle name=" _부대입찰내역_CC-02 본관기초굴착 예상_1 당진78-연돌-공사설계서(REV.0 12.14-kopec) 10" xfId="25652"/>
    <cellStyle name=" _부대입찰내역_CC-02 본관기초굴착 예상_1 당진78-연돌-공사설계서(REV.0 12.14-kopec) 2" xfId="958"/>
    <cellStyle name=" _부대입찰내역_CC-02 본관기초굴착 예상_1 당진78-연돌-공사설계서(REV.0 12.14-kopec) 3" xfId="959"/>
    <cellStyle name=" _부대입찰내역_CC-02 본관기초굴착 예상_1 당진78-연돌-공사설계서(REV.0 12.14-kopec) 4" xfId="17222"/>
    <cellStyle name=" _부대입찰내역_CC-02 본관기초굴착 예상_1 당진78-연돌-공사설계서(REV.0 12.14-kopec) 5" xfId="25653"/>
    <cellStyle name=" _부대입찰내역_CC-02 본관기초굴착 예상_1 당진78-연돌-공사설계서(REV.0 12.14-kopec) 6" xfId="25654"/>
    <cellStyle name=" _부대입찰내역_CC-02 본관기초굴착 예상_1 당진78-연돌-공사설계서(REV.0 12.14-kopec) 7" xfId="25655"/>
    <cellStyle name=" _부대입찰내역_CC-02 본관기초굴착 예상_1 당진78-연돌-공사설계서(REV.0 12.14-kopec) 8" xfId="25656"/>
    <cellStyle name=" _부대입찰내역_CC-02 본관기초굴착 예상_1 당진78-연돌-공사설계서(REV.0 12.14-kopec) 9" xfId="25657"/>
    <cellStyle name=" _부대입찰내역_CC-02 본관기초굴착 예상_1 당진78-연돌-공사설계서(REV.0 12.14-kopec)_0 태안78-연돌-공사설계서(2005082)" xfId="960"/>
    <cellStyle name=" _부대입찰내역_CC-02 본관기초굴착 예상_1 당진78-연돌-공사설계서(REV.0 12.14-kopec)_0 태안78-연돌-공사설계서(2005082) 10" xfId="25658"/>
    <cellStyle name=" _부대입찰내역_CC-02 본관기초굴착 예상_1 당진78-연돌-공사설계서(REV.0 12.14-kopec)_0 태안78-연돌-공사설계서(2005082) 2" xfId="961"/>
    <cellStyle name=" _부대입찰내역_CC-02 본관기초굴착 예상_1 당진78-연돌-공사설계서(REV.0 12.14-kopec)_0 태안78-연돌-공사설계서(2005082) 3" xfId="962"/>
    <cellStyle name=" _부대입찰내역_CC-02 본관기초굴착 예상_1 당진78-연돌-공사설계서(REV.0 12.14-kopec)_0 태안78-연돌-공사설계서(2005082) 4" xfId="17223"/>
    <cellStyle name=" _부대입찰내역_CC-02 본관기초굴착 예상_1 당진78-연돌-공사설계서(REV.0 12.14-kopec)_0 태안78-연돌-공사설계서(2005082) 5" xfId="25659"/>
    <cellStyle name=" _부대입찰내역_CC-02 본관기초굴착 예상_1 당진78-연돌-공사설계서(REV.0 12.14-kopec)_0 태안78-연돌-공사설계서(2005082) 6" xfId="25660"/>
    <cellStyle name=" _부대입찰내역_CC-02 본관기초굴착 예상_1 당진78-연돌-공사설계서(REV.0 12.14-kopec)_0 태안78-연돌-공사설계서(2005082) 7" xfId="25661"/>
    <cellStyle name=" _부대입찰내역_CC-02 본관기초굴착 예상_1 당진78-연돌-공사설계서(REV.0 12.14-kopec)_0 태안78-연돌-공사설계서(2005082) 8" xfId="25662"/>
    <cellStyle name=" _부대입찰내역_CC-02 본관기초굴착 예상_1 당진78-연돌-공사설계서(REV.0 12.14-kopec)_0 태안78-연돌-공사설계서(2005082) 9" xfId="25663"/>
    <cellStyle name=" _부대입찰내역_CC-02 본관기초굴착 예상_1 당진78-연돌-공사설계서(REV.0 12.14-kopec)_1.0t 공사설계서(1021일)" xfId="963"/>
    <cellStyle name=" _부대입찰내역_CC-02 본관기초굴착 예상_1 당진78-연돌-공사설계서(REV.0 12.14-kopec)_1.0t 공사설계서(1021일) 10" xfId="25664"/>
    <cellStyle name=" _부대입찰내역_CC-02 본관기초굴착 예상_1 당진78-연돌-공사설계서(REV.0 12.14-kopec)_1.0t 공사설계서(1021일) 2" xfId="964"/>
    <cellStyle name=" _부대입찰내역_CC-02 본관기초굴착 예상_1 당진78-연돌-공사설계서(REV.0 12.14-kopec)_1.0t 공사설계서(1021일) 3" xfId="965"/>
    <cellStyle name=" _부대입찰내역_CC-02 본관기초굴착 예상_1 당진78-연돌-공사설계서(REV.0 12.14-kopec)_1.0t 공사설계서(1021일) 4" xfId="17224"/>
    <cellStyle name=" _부대입찰내역_CC-02 본관기초굴착 예상_1 당진78-연돌-공사설계서(REV.0 12.14-kopec)_1.0t 공사설계서(1021일) 5" xfId="25665"/>
    <cellStyle name=" _부대입찰내역_CC-02 본관기초굴착 예상_1 당진78-연돌-공사설계서(REV.0 12.14-kopec)_1.0t 공사설계서(1021일) 6" xfId="25666"/>
    <cellStyle name=" _부대입찰내역_CC-02 본관기초굴착 예상_1 당진78-연돌-공사설계서(REV.0 12.14-kopec)_1.0t 공사설계서(1021일) 7" xfId="25667"/>
    <cellStyle name=" _부대입찰내역_CC-02 본관기초굴착 예상_1 당진78-연돌-공사설계서(REV.0 12.14-kopec)_1.0t 공사설계서(1021일) 8" xfId="25668"/>
    <cellStyle name=" _부대입찰내역_CC-02 본관기초굴착 예상_1 당진78-연돌-공사설계서(REV.0 12.14-kopec)_1.0t 공사설계서(1021일) 9" xfId="25669"/>
    <cellStyle name=" _부대입찰내역_CC-02 본관기초굴착 예상_1 당진78-연돌-공사설계서(REV.0 12.14-kopec)_태안78연돌공사설계서(2005099)C2" xfId="966"/>
    <cellStyle name=" _부대입찰내역_CC-02 본관기초굴착 예상_1 당진78-연돌-공사설계서(REV.0 12.14-kopec)_태안78연돌공사설계서(2005099)C2 10" xfId="25670"/>
    <cellStyle name=" _부대입찰내역_CC-02 본관기초굴착 예상_1 당진78-연돌-공사설계서(REV.0 12.14-kopec)_태안78연돌공사설계서(2005099)C2 2" xfId="967"/>
    <cellStyle name=" _부대입찰내역_CC-02 본관기초굴착 예상_1 당진78-연돌-공사설계서(REV.0 12.14-kopec)_태안78연돌공사설계서(2005099)C2 3" xfId="968"/>
    <cellStyle name=" _부대입찰내역_CC-02 본관기초굴착 예상_1 당진78-연돌-공사설계서(REV.0 12.14-kopec)_태안78연돌공사설계서(2005099)C2 4" xfId="17225"/>
    <cellStyle name=" _부대입찰내역_CC-02 본관기초굴착 예상_1 당진78-연돌-공사설계서(REV.0 12.14-kopec)_태안78연돌공사설계서(2005099)C2 5" xfId="25671"/>
    <cellStyle name=" _부대입찰내역_CC-02 본관기초굴착 예상_1 당진78-연돌-공사설계서(REV.0 12.14-kopec)_태안78연돌공사설계서(2005099)C2 6" xfId="25672"/>
    <cellStyle name=" _부대입찰내역_CC-02 본관기초굴착 예상_1 당진78-연돌-공사설계서(REV.0 12.14-kopec)_태안78연돌공사설계서(2005099)C2 7" xfId="25673"/>
    <cellStyle name=" _부대입찰내역_CC-02 본관기초굴착 예상_1 당진78-연돌-공사설계서(REV.0 12.14-kopec)_태안78연돌공사설계서(2005099)C2 8" xfId="25674"/>
    <cellStyle name=" _부대입찰내역_CC-02 본관기초굴착 예상_1 당진78-연돌-공사설계서(REV.0 12.14-kopec)_태안78연돌공사설계서(2005099)C2 9" xfId="25675"/>
    <cellStyle name=" _부대입찰내역_CC-02 본관기초굴착 예상_1.0t 당진78-연돌-수량산출서(REV.0 12.27-kopec)" xfId="969"/>
    <cellStyle name=" _부대입찰내역_CC-02 본관기초굴착 예상_1.0t 당진78-연돌-수량산출서(REV.0 12.27-kopec) 10" xfId="25676"/>
    <cellStyle name=" _부대입찰내역_CC-02 본관기초굴착 예상_1.0t 당진78-연돌-수량산출서(REV.0 12.27-kopec) 2" xfId="970"/>
    <cellStyle name=" _부대입찰내역_CC-02 본관기초굴착 예상_1.0t 당진78-연돌-수량산출서(REV.0 12.27-kopec) 3" xfId="971"/>
    <cellStyle name=" _부대입찰내역_CC-02 본관기초굴착 예상_1.0t 당진78-연돌-수량산출서(REV.0 12.27-kopec) 4" xfId="17226"/>
    <cellStyle name=" _부대입찰내역_CC-02 본관기초굴착 예상_1.0t 당진78-연돌-수량산출서(REV.0 12.27-kopec) 5" xfId="25677"/>
    <cellStyle name=" _부대입찰내역_CC-02 본관기초굴착 예상_1.0t 당진78-연돌-수량산출서(REV.0 12.27-kopec) 6" xfId="25678"/>
    <cellStyle name=" _부대입찰내역_CC-02 본관기초굴착 예상_1.0t 당진78-연돌-수량산출서(REV.0 12.27-kopec) 7" xfId="25679"/>
    <cellStyle name=" _부대입찰내역_CC-02 본관기초굴착 예상_1.0t 당진78-연돌-수량산출서(REV.0 12.27-kopec) 8" xfId="25680"/>
    <cellStyle name=" _부대입찰내역_CC-02 본관기초굴착 예상_1.0t 당진78-연돌-수량산출서(REV.0 12.27-kopec) 9" xfId="25681"/>
    <cellStyle name=" _부대입찰내역_CC-02 본관기초굴착 예상_1.0t 당진78-연돌-수량산출서(REV.0 12.27-kopec)_1.0t 공사설계서(1021일)" xfId="972"/>
    <cellStyle name=" _부대입찰내역_CC-02 본관기초굴착 예상_1.0t 당진78-연돌-수량산출서(REV.0 12.27-kopec)_1.0t 공사설계서(1021일) 10" xfId="25682"/>
    <cellStyle name=" _부대입찰내역_CC-02 본관기초굴착 예상_1.0t 당진78-연돌-수량산출서(REV.0 12.27-kopec)_1.0t 공사설계서(1021일) 2" xfId="973"/>
    <cellStyle name=" _부대입찰내역_CC-02 본관기초굴착 예상_1.0t 당진78-연돌-수량산출서(REV.0 12.27-kopec)_1.0t 공사설계서(1021일) 3" xfId="974"/>
    <cellStyle name=" _부대입찰내역_CC-02 본관기초굴착 예상_1.0t 당진78-연돌-수량산출서(REV.0 12.27-kopec)_1.0t 공사설계서(1021일) 4" xfId="17227"/>
    <cellStyle name=" _부대입찰내역_CC-02 본관기초굴착 예상_1.0t 당진78-연돌-수량산출서(REV.0 12.27-kopec)_1.0t 공사설계서(1021일) 5" xfId="25683"/>
    <cellStyle name=" _부대입찰내역_CC-02 본관기초굴착 예상_1.0t 당진78-연돌-수량산출서(REV.0 12.27-kopec)_1.0t 공사설계서(1021일) 6" xfId="25684"/>
    <cellStyle name=" _부대입찰내역_CC-02 본관기초굴착 예상_1.0t 당진78-연돌-수량산출서(REV.0 12.27-kopec)_1.0t 공사설계서(1021일) 7" xfId="25685"/>
    <cellStyle name=" _부대입찰내역_CC-02 본관기초굴착 예상_1.0t 당진78-연돌-수량산출서(REV.0 12.27-kopec)_1.0t 공사설계서(1021일) 8" xfId="25686"/>
    <cellStyle name=" _부대입찰내역_CC-02 본관기초굴착 예상_1.0t 당진78-연돌-수량산출서(REV.0 12.27-kopec)_1.0t 공사설계서(1021일) 9" xfId="25687"/>
    <cellStyle name=" _부대입찰내역_CC-02 본관기초굴착 예상_2.관리동" xfId="25688"/>
    <cellStyle name=" _부대입찰내역_CC-02 본관기초굴착 예상_당진78-연돌-개략공사비" xfId="975"/>
    <cellStyle name=" _부대입찰내역_CC-02 본관기초굴착 예상_당진78-연돌-개략공사비 10" xfId="25689"/>
    <cellStyle name=" _부대입찰내역_CC-02 본관기초굴착 예상_당진78-연돌-개략공사비 2" xfId="976"/>
    <cellStyle name=" _부대입찰내역_CC-02 본관기초굴착 예상_당진78-연돌-개략공사비 3" xfId="977"/>
    <cellStyle name=" _부대입찰내역_CC-02 본관기초굴착 예상_당진78-연돌-개략공사비 4" xfId="17228"/>
    <cellStyle name=" _부대입찰내역_CC-02 본관기초굴착 예상_당진78-연돌-개략공사비 5" xfId="25690"/>
    <cellStyle name=" _부대입찰내역_CC-02 본관기초굴착 예상_당진78-연돌-개략공사비 6" xfId="25691"/>
    <cellStyle name=" _부대입찰내역_CC-02 본관기초굴착 예상_당진78-연돌-개략공사비 7" xfId="25692"/>
    <cellStyle name=" _부대입찰내역_CC-02 본관기초굴착 예상_당진78-연돌-개략공사비 8" xfId="25693"/>
    <cellStyle name=" _부대입찰내역_CC-02 본관기초굴착 예상_당진78-연돌-개략공사비 9" xfId="25694"/>
    <cellStyle name=" _부대입찰내역_CC-02 본관기초굴착 예상_당진78-연돌-개략공사비_0 태안78-연돌-공사설계서(2005082)" xfId="978"/>
    <cellStyle name=" _부대입찰내역_CC-02 본관기초굴착 예상_당진78-연돌-개략공사비_0 태안78-연돌-공사설계서(2005082) 10" xfId="25695"/>
    <cellStyle name=" _부대입찰내역_CC-02 본관기초굴착 예상_당진78-연돌-개략공사비_0 태안78-연돌-공사설계서(2005082) 2" xfId="979"/>
    <cellStyle name=" _부대입찰내역_CC-02 본관기초굴착 예상_당진78-연돌-개략공사비_0 태안78-연돌-공사설계서(2005082) 3" xfId="980"/>
    <cellStyle name=" _부대입찰내역_CC-02 본관기초굴착 예상_당진78-연돌-개략공사비_0 태안78-연돌-공사설계서(2005082) 4" xfId="17229"/>
    <cellStyle name=" _부대입찰내역_CC-02 본관기초굴착 예상_당진78-연돌-개략공사비_0 태안78-연돌-공사설계서(2005082) 5" xfId="25696"/>
    <cellStyle name=" _부대입찰내역_CC-02 본관기초굴착 예상_당진78-연돌-개략공사비_0 태안78-연돌-공사설계서(2005082) 6" xfId="25697"/>
    <cellStyle name=" _부대입찰내역_CC-02 본관기초굴착 예상_당진78-연돌-개략공사비_0 태안78-연돌-공사설계서(2005082) 7" xfId="25698"/>
    <cellStyle name=" _부대입찰내역_CC-02 본관기초굴착 예상_당진78-연돌-개략공사비_0 태안78-연돌-공사설계서(2005082) 8" xfId="25699"/>
    <cellStyle name=" _부대입찰내역_CC-02 본관기초굴착 예상_당진78-연돌-개략공사비_0 태안78-연돌-공사설계서(2005082) 9" xfId="25700"/>
    <cellStyle name=" _부대입찰내역_CC-02 본관기초굴착 예상_당진78-연돌-개략공사비_1.0t 공사설계서(1021일)" xfId="981"/>
    <cellStyle name=" _부대입찰내역_CC-02 본관기초굴착 예상_당진78-연돌-개략공사비_1.0t 공사설계서(1021일) 10" xfId="25701"/>
    <cellStyle name=" _부대입찰내역_CC-02 본관기초굴착 예상_당진78-연돌-개략공사비_1.0t 공사설계서(1021일) 2" xfId="982"/>
    <cellStyle name=" _부대입찰내역_CC-02 본관기초굴착 예상_당진78-연돌-개략공사비_1.0t 공사설계서(1021일) 3" xfId="983"/>
    <cellStyle name=" _부대입찰내역_CC-02 본관기초굴착 예상_당진78-연돌-개략공사비_1.0t 공사설계서(1021일) 4" xfId="17230"/>
    <cellStyle name=" _부대입찰내역_CC-02 본관기초굴착 예상_당진78-연돌-개략공사비_1.0t 공사설계서(1021일) 5" xfId="25702"/>
    <cellStyle name=" _부대입찰내역_CC-02 본관기초굴착 예상_당진78-연돌-개략공사비_1.0t 공사설계서(1021일) 6" xfId="25703"/>
    <cellStyle name=" _부대입찰내역_CC-02 본관기초굴착 예상_당진78-연돌-개략공사비_1.0t 공사설계서(1021일) 7" xfId="25704"/>
    <cellStyle name=" _부대입찰내역_CC-02 본관기초굴착 예상_당진78-연돌-개략공사비_1.0t 공사설계서(1021일) 8" xfId="25705"/>
    <cellStyle name=" _부대입찰내역_CC-02 본관기초굴착 예상_당진78-연돌-개략공사비_1.0t 공사설계서(1021일) 9" xfId="25706"/>
    <cellStyle name=" _부대입찰내역_CC-02 본관기초굴착 예상_당진78-연돌-개략공사비_태안78연돌공사설계서(2005099)C2" xfId="984"/>
    <cellStyle name=" _부대입찰내역_CC-02 본관기초굴착 예상_당진78-연돌-개략공사비_태안78연돌공사설계서(2005099)C2 10" xfId="25707"/>
    <cellStyle name=" _부대입찰내역_CC-02 본관기초굴착 예상_당진78-연돌-개략공사비_태안78연돌공사설계서(2005099)C2 2" xfId="985"/>
    <cellStyle name=" _부대입찰내역_CC-02 본관기초굴착 예상_당진78-연돌-개략공사비_태안78연돌공사설계서(2005099)C2 3" xfId="986"/>
    <cellStyle name=" _부대입찰내역_CC-02 본관기초굴착 예상_당진78-연돌-개략공사비_태안78연돌공사설계서(2005099)C2 4" xfId="17231"/>
    <cellStyle name=" _부대입찰내역_CC-02 본관기초굴착 예상_당진78-연돌-개략공사비_태안78연돌공사설계서(2005099)C2 5" xfId="25708"/>
    <cellStyle name=" _부대입찰내역_CC-02 본관기초굴착 예상_당진78-연돌-개략공사비_태안78연돌공사설계서(2005099)C2 6" xfId="25709"/>
    <cellStyle name=" _부대입찰내역_CC-02 본관기초굴착 예상_당진78-연돌-개략공사비_태안78연돌공사설계서(2005099)C2 7" xfId="25710"/>
    <cellStyle name=" _부대입찰내역_CC-02 본관기초굴착 예상_당진78-연돌-개략공사비_태안78연돌공사설계서(2005099)C2 8" xfId="25711"/>
    <cellStyle name=" _부대입찰내역_CC-02 본관기초굴착 예상_당진78-연돌-개략공사비_태안78연돌공사설계서(2005099)C2 9" xfId="25712"/>
    <cellStyle name=" _부대입찰내역_CC-02 본관기초굴착 예상_연돌 현장타설말뚝(RCD)설계서" xfId="987"/>
    <cellStyle name=" _부대입찰내역_CC-02 본관기초굴착 예상_연돌 현장타설말뚝(RCD)설계서 10" xfId="25713"/>
    <cellStyle name=" _부대입찰내역_CC-02 본관기초굴착 예상_연돌 현장타설말뚝(RCD)설계서 2" xfId="988"/>
    <cellStyle name=" _부대입찰내역_CC-02 본관기초굴착 예상_연돌 현장타설말뚝(RCD)설계서 3" xfId="989"/>
    <cellStyle name=" _부대입찰내역_CC-02 본관기초굴착 예상_연돌 현장타설말뚝(RCD)설계서 4" xfId="17232"/>
    <cellStyle name=" _부대입찰내역_CC-02 본관기초굴착 예상_연돌 현장타설말뚝(RCD)설계서 5" xfId="25714"/>
    <cellStyle name=" _부대입찰내역_CC-02 본관기초굴착 예상_연돌 현장타설말뚝(RCD)설계서 6" xfId="25715"/>
    <cellStyle name=" _부대입찰내역_CC-02 본관기초굴착 예상_연돌 현장타설말뚝(RCD)설계서 7" xfId="25716"/>
    <cellStyle name=" _부대입찰내역_CC-02 본관기초굴착 예상_연돌 현장타설말뚝(RCD)설계서 8" xfId="25717"/>
    <cellStyle name=" _부대입찰내역_CC-02 본관기초굴착 예상_연돌 현장타설말뚝(RCD)설계서 9" xfId="25718"/>
    <cellStyle name=" _부대입찰내역_CC-02 본관기초굴착 예상_연돌 현장타설말뚝(RCD)설계서_0 태안78-연돌-공사설계서(2005082)" xfId="990"/>
    <cellStyle name=" _부대입찰내역_CC-02 본관기초굴착 예상_연돌 현장타설말뚝(RCD)설계서_0 태안78-연돌-공사설계서(2005082) 10" xfId="25719"/>
    <cellStyle name=" _부대입찰내역_CC-02 본관기초굴착 예상_연돌 현장타설말뚝(RCD)설계서_0 태안78-연돌-공사설계서(2005082) 2" xfId="991"/>
    <cellStyle name=" _부대입찰내역_CC-02 본관기초굴착 예상_연돌 현장타설말뚝(RCD)설계서_0 태안78-연돌-공사설계서(2005082) 3" xfId="992"/>
    <cellStyle name=" _부대입찰내역_CC-02 본관기초굴착 예상_연돌 현장타설말뚝(RCD)설계서_0 태안78-연돌-공사설계서(2005082) 4" xfId="17233"/>
    <cellStyle name=" _부대입찰내역_CC-02 본관기초굴착 예상_연돌 현장타설말뚝(RCD)설계서_0 태안78-연돌-공사설계서(2005082) 5" xfId="25720"/>
    <cellStyle name=" _부대입찰내역_CC-02 본관기초굴착 예상_연돌 현장타설말뚝(RCD)설계서_0 태안78-연돌-공사설계서(2005082) 6" xfId="25721"/>
    <cellStyle name=" _부대입찰내역_CC-02 본관기초굴착 예상_연돌 현장타설말뚝(RCD)설계서_0 태안78-연돌-공사설계서(2005082) 7" xfId="25722"/>
    <cellStyle name=" _부대입찰내역_CC-02 본관기초굴착 예상_연돌 현장타설말뚝(RCD)설계서_0 태안78-연돌-공사설계서(2005082) 8" xfId="25723"/>
    <cellStyle name=" _부대입찰내역_CC-02 본관기초굴착 예상_연돌 현장타설말뚝(RCD)설계서_0 태안78-연돌-공사설계서(2005082) 9" xfId="25724"/>
    <cellStyle name=" _부대입찰내역_CC-02 본관기초굴착 예상_연돌 현장타설말뚝(RCD)설계서_1.0t 공사설계서(1021일)" xfId="993"/>
    <cellStyle name=" _부대입찰내역_CC-02 본관기초굴착 예상_연돌 현장타설말뚝(RCD)설계서_1.0t 공사설계서(1021일) 10" xfId="25725"/>
    <cellStyle name=" _부대입찰내역_CC-02 본관기초굴착 예상_연돌 현장타설말뚝(RCD)설계서_1.0t 공사설계서(1021일) 2" xfId="994"/>
    <cellStyle name=" _부대입찰내역_CC-02 본관기초굴착 예상_연돌 현장타설말뚝(RCD)설계서_1.0t 공사설계서(1021일) 3" xfId="995"/>
    <cellStyle name=" _부대입찰내역_CC-02 본관기초굴착 예상_연돌 현장타설말뚝(RCD)설계서_1.0t 공사설계서(1021일) 4" xfId="17234"/>
    <cellStyle name=" _부대입찰내역_CC-02 본관기초굴착 예상_연돌 현장타설말뚝(RCD)설계서_1.0t 공사설계서(1021일) 5" xfId="25726"/>
    <cellStyle name=" _부대입찰내역_CC-02 본관기초굴착 예상_연돌 현장타설말뚝(RCD)설계서_1.0t 공사설계서(1021일) 6" xfId="25727"/>
    <cellStyle name=" _부대입찰내역_CC-02 본관기초굴착 예상_연돌 현장타설말뚝(RCD)설계서_1.0t 공사설계서(1021일) 7" xfId="25728"/>
    <cellStyle name=" _부대입찰내역_CC-02 본관기초굴착 예상_연돌 현장타설말뚝(RCD)설계서_1.0t 공사설계서(1021일) 8" xfId="25729"/>
    <cellStyle name=" _부대입찰내역_CC-02 본관기초굴착 예상_연돌 현장타설말뚝(RCD)설계서_1.0t 공사설계서(1021일) 9" xfId="25730"/>
    <cellStyle name=" _부대입찰내역_CC-02 본관기초굴착 예상_연돌 현장타설말뚝(RCD)설계서_태안78연돌공사설계서(2005099)C2" xfId="996"/>
    <cellStyle name=" _부대입찰내역_CC-02 본관기초굴착 예상_연돌 현장타설말뚝(RCD)설계서_태안78연돌공사설계서(2005099)C2 10" xfId="25731"/>
    <cellStyle name=" _부대입찰내역_CC-02 본관기초굴착 예상_연돌 현장타설말뚝(RCD)설계서_태안78연돌공사설계서(2005099)C2 2" xfId="997"/>
    <cellStyle name=" _부대입찰내역_CC-02 본관기초굴착 예상_연돌 현장타설말뚝(RCD)설계서_태안78연돌공사설계서(2005099)C2 3" xfId="998"/>
    <cellStyle name=" _부대입찰내역_CC-02 본관기초굴착 예상_연돌 현장타설말뚝(RCD)설계서_태안78연돌공사설계서(2005099)C2 4" xfId="17235"/>
    <cellStyle name=" _부대입찰내역_CC-02 본관기초굴착 예상_연돌 현장타설말뚝(RCD)설계서_태안78연돌공사설계서(2005099)C2 5" xfId="25732"/>
    <cellStyle name=" _부대입찰내역_CC-02 본관기초굴착 예상_연돌 현장타설말뚝(RCD)설계서_태안78연돌공사설계서(2005099)C2 6" xfId="25733"/>
    <cellStyle name=" _부대입찰내역_CC-02 본관기초굴착 예상_연돌 현장타설말뚝(RCD)설계서_태안78연돌공사설계서(2005099)C2 7" xfId="25734"/>
    <cellStyle name=" _부대입찰내역_CC-02 본관기초굴착 예상_연돌 현장타설말뚝(RCD)설계서_태안78연돌공사설계서(2005099)C2 8" xfId="25735"/>
    <cellStyle name=" _부대입찰내역_CC-02 본관기초굴착 예상_연돌 현장타설말뚝(RCD)설계서_태안78연돌공사설계서(2005099)C2 9" xfId="25736"/>
    <cellStyle name=" _부대입찰내역_CC-04 취수펌프장 축조(단가)" xfId="999"/>
    <cellStyle name=" _부대입찰내역_CC-04 취수펌프장 축조(단가)_2006년1차" xfId="1000"/>
    <cellStyle name=" _부대입찰내역_CC-04 취수펌프장 축조(단가)_토웅0412월기성" xfId="1001"/>
    <cellStyle name=" _부대입찰내역_개산분 실행" xfId="634"/>
    <cellStyle name=" _부대입찰내역_견적대비표" xfId="635"/>
    <cellStyle name=" _부대입찰내역_견적대비표(REV2)" xfId="636"/>
    <cellStyle name=" _부대입찰내역_견적대비표_2006년1차" xfId="637"/>
    <cellStyle name=" _부대입찰내역_견적대비표_토웅0412월기성" xfId="638"/>
    <cellStyle name=" _부대입찰내역_당진78-연돌-개략공사비" xfId="639"/>
    <cellStyle name=" _부대입찰내역_당진78-연돌-개략공사비 10" xfId="25034"/>
    <cellStyle name=" _부대입찰내역_당진78-연돌-개략공사비 2" xfId="640"/>
    <cellStyle name=" _부대입찰내역_당진78-연돌-개략공사비 3" xfId="641"/>
    <cellStyle name=" _부대입찰내역_당진78-연돌-개략공사비 4" xfId="17120"/>
    <cellStyle name=" _부대입찰내역_당진78-연돌-개략공사비 5" xfId="25035"/>
    <cellStyle name=" _부대입찰내역_당진78-연돌-개략공사비 6" xfId="25036"/>
    <cellStyle name=" _부대입찰내역_당진78-연돌-개략공사비 7" xfId="25037"/>
    <cellStyle name=" _부대입찰내역_당진78-연돌-개략공사비 8" xfId="25038"/>
    <cellStyle name=" _부대입찰내역_당진78-연돌-개략공사비 9" xfId="25039"/>
    <cellStyle name=" _부대입찰내역_당진78-연돌-개략공사비_0 태안78-연돌-공사설계서(2005082)" xfId="642"/>
    <cellStyle name=" _부대입찰내역_당진78-연돌-개략공사비_0 태안78-연돌-공사설계서(2005082) 10" xfId="25040"/>
    <cellStyle name=" _부대입찰내역_당진78-연돌-개략공사비_0 태안78-연돌-공사설계서(2005082) 2" xfId="643"/>
    <cellStyle name=" _부대입찰내역_당진78-연돌-개략공사비_0 태안78-연돌-공사설계서(2005082) 3" xfId="644"/>
    <cellStyle name=" _부대입찰내역_당진78-연돌-개략공사비_0 태안78-연돌-공사설계서(2005082) 4" xfId="17121"/>
    <cellStyle name=" _부대입찰내역_당진78-연돌-개략공사비_0 태안78-연돌-공사설계서(2005082) 5" xfId="25041"/>
    <cellStyle name=" _부대입찰내역_당진78-연돌-개략공사비_0 태안78-연돌-공사설계서(2005082) 6" xfId="25042"/>
    <cellStyle name=" _부대입찰내역_당진78-연돌-개략공사비_0 태안78-연돌-공사설계서(2005082) 7" xfId="25043"/>
    <cellStyle name=" _부대입찰내역_당진78-연돌-개략공사비_0 태안78-연돌-공사설계서(2005082) 8" xfId="25044"/>
    <cellStyle name=" _부대입찰내역_당진78-연돌-개략공사비_0 태안78-연돌-공사설계서(2005082) 9" xfId="25045"/>
    <cellStyle name=" _부대입찰내역_당진78-연돌-개략공사비_1.0t 공사설계서(1021일)" xfId="645"/>
    <cellStyle name=" _부대입찰내역_당진78-연돌-개략공사비_1.0t 공사설계서(1021일) 10" xfId="25046"/>
    <cellStyle name=" _부대입찰내역_당진78-연돌-개략공사비_1.0t 공사설계서(1021일) 2" xfId="646"/>
    <cellStyle name=" _부대입찰내역_당진78-연돌-개략공사비_1.0t 공사설계서(1021일) 3" xfId="647"/>
    <cellStyle name=" _부대입찰내역_당진78-연돌-개략공사비_1.0t 공사설계서(1021일) 4" xfId="17122"/>
    <cellStyle name=" _부대입찰내역_당진78-연돌-개략공사비_1.0t 공사설계서(1021일) 5" xfId="25047"/>
    <cellStyle name=" _부대입찰내역_당진78-연돌-개략공사비_1.0t 공사설계서(1021일) 6" xfId="25048"/>
    <cellStyle name=" _부대입찰내역_당진78-연돌-개략공사비_1.0t 공사설계서(1021일) 7" xfId="25049"/>
    <cellStyle name=" _부대입찰내역_당진78-연돌-개략공사비_1.0t 공사설계서(1021일) 8" xfId="25050"/>
    <cellStyle name=" _부대입찰내역_당진78-연돌-개략공사비_1.0t 공사설계서(1021일) 9" xfId="25051"/>
    <cellStyle name=" _부대입찰내역_당진78-연돌-개략공사비_태안78연돌공사설계서(2005099)C2" xfId="648"/>
    <cellStyle name=" _부대입찰내역_당진78-연돌-개략공사비_태안78연돌공사설계서(2005099)C2 10" xfId="25052"/>
    <cellStyle name=" _부대입찰내역_당진78-연돌-개략공사비_태안78연돌공사설계서(2005099)C2 2" xfId="649"/>
    <cellStyle name=" _부대입찰내역_당진78-연돌-개략공사비_태안78연돌공사설계서(2005099)C2 3" xfId="650"/>
    <cellStyle name=" _부대입찰내역_당진78-연돌-개략공사비_태안78연돌공사설계서(2005099)C2 4" xfId="17123"/>
    <cellStyle name=" _부대입찰내역_당진78-연돌-개략공사비_태안78연돌공사설계서(2005099)C2 5" xfId="25053"/>
    <cellStyle name=" _부대입찰내역_당진78-연돌-개략공사비_태안78연돌공사설계서(2005099)C2 6" xfId="25054"/>
    <cellStyle name=" _부대입찰내역_당진78-연돌-개략공사비_태안78연돌공사설계서(2005099)C2 7" xfId="25055"/>
    <cellStyle name=" _부대입찰내역_당진78-연돌-개략공사비_태안78연돌공사설계서(2005099)C2 8" xfId="25056"/>
    <cellStyle name=" _부대입찰내역_당진78-연돌-개략공사비_태안78연돌공사설계서(2005099)C2 9" xfId="25057"/>
    <cellStyle name=" _부대입찰내역_변경내역(20041122)" xfId="651"/>
    <cellStyle name=" _부대입찰내역_본관기초 가실행" xfId="652"/>
    <cellStyle name=" _부대입찰내역_본관기초 가실행 10" xfId="25058"/>
    <cellStyle name=" _부대입찰내역_본관기초 가실행 2" xfId="653"/>
    <cellStyle name=" _부대입찰내역_본관기초 가실행 3" xfId="654"/>
    <cellStyle name=" _부대입찰내역_본관기초 가실행 4" xfId="17124"/>
    <cellStyle name=" _부대입찰내역_본관기초 가실행 5" xfId="25059"/>
    <cellStyle name=" _부대입찰내역_본관기초 가실행 6" xfId="25060"/>
    <cellStyle name=" _부대입찰내역_본관기초 가실행 7" xfId="25061"/>
    <cellStyle name=" _부대입찰내역_본관기초 가실행 8" xfId="25062"/>
    <cellStyle name=" _부대입찰내역_본관기초 가실행 9" xfId="25063"/>
    <cellStyle name=" _부대입찰내역_본관기초 가실행_1 당진78-연돌-공사설계서(REV.0 12.14-kopec)" xfId="655"/>
    <cellStyle name=" _부대입찰내역_본관기초 가실행_1 당진78-연돌-공사설계서(REV.0 12.14-kopec) 10" xfId="25064"/>
    <cellStyle name=" _부대입찰내역_본관기초 가실행_1 당진78-연돌-공사설계서(REV.0 12.14-kopec) 2" xfId="656"/>
    <cellStyle name=" _부대입찰내역_본관기초 가실행_1 당진78-연돌-공사설계서(REV.0 12.14-kopec) 3" xfId="657"/>
    <cellStyle name=" _부대입찰내역_본관기초 가실행_1 당진78-연돌-공사설계서(REV.0 12.14-kopec) 4" xfId="17125"/>
    <cellStyle name=" _부대입찰내역_본관기초 가실행_1 당진78-연돌-공사설계서(REV.0 12.14-kopec) 5" xfId="25065"/>
    <cellStyle name=" _부대입찰내역_본관기초 가실행_1 당진78-연돌-공사설계서(REV.0 12.14-kopec) 6" xfId="25066"/>
    <cellStyle name=" _부대입찰내역_본관기초 가실행_1 당진78-연돌-공사설계서(REV.0 12.14-kopec) 7" xfId="25067"/>
    <cellStyle name=" _부대입찰내역_본관기초 가실행_1 당진78-연돌-공사설계서(REV.0 12.14-kopec) 8" xfId="25068"/>
    <cellStyle name=" _부대입찰내역_본관기초 가실행_1 당진78-연돌-공사설계서(REV.0 12.14-kopec) 9" xfId="25069"/>
    <cellStyle name=" _부대입찰내역_본관기초 가실행_1 당진78-연돌-공사설계서(REV.0 12.14-kopec)_0 태안78-연돌-공사설계서(2005082)" xfId="658"/>
    <cellStyle name=" _부대입찰내역_본관기초 가실행_1 당진78-연돌-공사설계서(REV.0 12.14-kopec)_0 태안78-연돌-공사설계서(2005082) 10" xfId="25070"/>
    <cellStyle name=" _부대입찰내역_본관기초 가실행_1 당진78-연돌-공사설계서(REV.0 12.14-kopec)_0 태안78-연돌-공사설계서(2005082) 2" xfId="659"/>
    <cellStyle name=" _부대입찰내역_본관기초 가실행_1 당진78-연돌-공사설계서(REV.0 12.14-kopec)_0 태안78-연돌-공사설계서(2005082) 3" xfId="660"/>
    <cellStyle name=" _부대입찰내역_본관기초 가실행_1 당진78-연돌-공사설계서(REV.0 12.14-kopec)_0 태안78-연돌-공사설계서(2005082) 4" xfId="17126"/>
    <cellStyle name=" _부대입찰내역_본관기초 가실행_1 당진78-연돌-공사설계서(REV.0 12.14-kopec)_0 태안78-연돌-공사설계서(2005082) 5" xfId="25071"/>
    <cellStyle name=" _부대입찰내역_본관기초 가실행_1 당진78-연돌-공사설계서(REV.0 12.14-kopec)_0 태안78-연돌-공사설계서(2005082) 6" xfId="25072"/>
    <cellStyle name=" _부대입찰내역_본관기초 가실행_1 당진78-연돌-공사설계서(REV.0 12.14-kopec)_0 태안78-연돌-공사설계서(2005082) 7" xfId="25073"/>
    <cellStyle name=" _부대입찰내역_본관기초 가실행_1 당진78-연돌-공사설계서(REV.0 12.14-kopec)_0 태안78-연돌-공사설계서(2005082) 8" xfId="25074"/>
    <cellStyle name=" _부대입찰내역_본관기초 가실행_1 당진78-연돌-공사설계서(REV.0 12.14-kopec)_0 태안78-연돌-공사설계서(2005082) 9" xfId="25075"/>
    <cellStyle name=" _부대입찰내역_본관기초 가실행_1 당진78-연돌-공사설계서(REV.0 12.14-kopec)_1.0t 공사설계서(1021일)" xfId="661"/>
    <cellStyle name=" _부대입찰내역_본관기초 가실행_1 당진78-연돌-공사설계서(REV.0 12.14-kopec)_1.0t 공사설계서(1021일) 10" xfId="25076"/>
    <cellStyle name=" _부대입찰내역_본관기초 가실행_1 당진78-연돌-공사설계서(REV.0 12.14-kopec)_1.0t 공사설계서(1021일) 2" xfId="662"/>
    <cellStyle name=" _부대입찰내역_본관기초 가실행_1 당진78-연돌-공사설계서(REV.0 12.14-kopec)_1.0t 공사설계서(1021일) 3" xfId="663"/>
    <cellStyle name=" _부대입찰내역_본관기초 가실행_1 당진78-연돌-공사설계서(REV.0 12.14-kopec)_1.0t 공사설계서(1021일) 4" xfId="17127"/>
    <cellStyle name=" _부대입찰내역_본관기초 가실행_1 당진78-연돌-공사설계서(REV.0 12.14-kopec)_1.0t 공사설계서(1021일) 5" xfId="25077"/>
    <cellStyle name=" _부대입찰내역_본관기초 가실행_1 당진78-연돌-공사설계서(REV.0 12.14-kopec)_1.0t 공사설계서(1021일) 6" xfId="25078"/>
    <cellStyle name=" _부대입찰내역_본관기초 가실행_1 당진78-연돌-공사설계서(REV.0 12.14-kopec)_1.0t 공사설계서(1021일) 7" xfId="25079"/>
    <cellStyle name=" _부대입찰내역_본관기초 가실행_1 당진78-연돌-공사설계서(REV.0 12.14-kopec)_1.0t 공사설계서(1021일) 8" xfId="25080"/>
    <cellStyle name=" _부대입찰내역_본관기초 가실행_1 당진78-연돌-공사설계서(REV.0 12.14-kopec)_1.0t 공사설계서(1021일) 9" xfId="25081"/>
    <cellStyle name=" _부대입찰내역_본관기초 가실행_1 당진78-연돌-공사설계서(REV.0 12.14-kopec)_태안78연돌공사설계서(2005099)C2" xfId="664"/>
    <cellStyle name=" _부대입찰내역_본관기초 가실행_1 당진78-연돌-공사설계서(REV.0 12.14-kopec)_태안78연돌공사설계서(2005099)C2 10" xfId="25082"/>
    <cellStyle name=" _부대입찰내역_본관기초 가실행_1 당진78-연돌-공사설계서(REV.0 12.14-kopec)_태안78연돌공사설계서(2005099)C2 2" xfId="665"/>
    <cellStyle name=" _부대입찰내역_본관기초 가실행_1 당진78-연돌-공사설계서(REV.0 12.14-kopec)_태안78연돌공사설계서(2005099)C2 3" xfId="666"/>
    <cellStyle name=" _부대입찰내역_본관기초 가실행_1 당진78-연돌-공사설계서(REV.0 12.14-kopec)_태안78연돌공사설계서(2005099)C2 4" xfId="17128"/>
    <cellStyle name=" _부대입찰내역_본관기초 가실행_1 당진78-연돌-공사설계서(REV.0 12.14-kopec)_태안78연돌공사설계서(2005099)C2 5" xfId="25083"/>
    <cellStyle name=" _부대입찰내역_본관기초 가실행_1 당진78-연돌-공사설계서(REV.0 12.14-kopec)_태안78연돌공사설계서(2005099)C2 6" xfId="25084"/>
    <cellStyle name=" _부대입찰내역_본관기초 가실행_1 당진78-연돌-공사설계서(REV.0 12.14-kopec)_태안78연돌공사설계서(2005099)C2 7" xfId="25085"/>
    <cellStyle name=" _부대입찰내역_본관기초 가실행_1 당진78-연돌-공사설계서(REV.0 12.14-kopec)_태안78연돌공사설계서(2005099)C2 8" xfId="25086"/>
    <cellStyle name=" _부대입찰내역_본관기초 가실행_1 당진78-연돌-공사설계서(REV.0 12.14-kopec)_태안78연돌공사설계서(2005099)C2 9" xfId="25087"/>
    <cellStyle name=" _부대입찰내역_본관기초 가실행_1.0t 당진78-연돌-수량산출서(REV.0 12.27-kopec)" xfId="667"/>
    <cellStyle name=" _부대입찰내역_본관기초 가실행_1.0t 당진78-연돌-수량산출서(REV.0 12.27-kopec) 10" xfId="25088"/>
    <cellStyle name=" _부대입찰내역_본관기초 가실행_1.0t 당진78-연돌-수량산출서(REV.0 12.27-kopec) 2" xfId="668"/>
    <cellStyle name=" _부대입찰내역_본관기초 가실행_1.0t 당진78-연돌-수량산출서(REV.0 12.27-kopec) 3" xfId="669"/>
    <cellStyle name=" _부대입찰내역_본관기초 가실행_1.0t 당진78-연돌-수량산출서(REV.0 12.27-kopec) 4" xfId="17129"/>
    <cellStyle name=" _부대입찰내역_본관기초 가실행_1.0t 당진78-연돌-수량산출서(REV.0 12.27-kopec) 5" xfId="25089"/>
    <cellStyle name=" _부대입찰내역_본관기초 가실행_1.0t 당진78-연돌-수량산출서(REV.0 12.27-kopec) 6" xfId="25090"/>
    <cellStyle name=" _부대입찰내역_본관기초 가실행_1.0t 당진78-연돌-수량산출서(REV.0 12.27-kopec) 7" xfId="25091"/>
    <cellStyle name=" _부대입찰내역_본관기초 가실행_1.0t 당진78-연돌-수량산출서(REV.0 12.27-kopec) 8" xfId="25092"/>
    <cellStyle name=" _부대입찰내역_본관기초 가실행_1.0t 당진78-연돌-수량산출서(REV.0 12.27-kopec) 9" xfId="25093"/>
    <cellStyle name=" _부대입찰내역_본관기초 가실행_1.0t 당진78-연돌-수량산출서(REV.0 12.27-kopec)_1.0t 공사설계서(1021일)" xfId="670"/>
    <cellStyle name=" _부대입찰내역_본관기초 가실행_1.0t 당진78-연돌-수량산출서(REV.0 12.27-kopec)_1.0t 공사설계서(1021일) 10" xfId="25094"/>
    <cellStyle name=" _부대입찰내역_본관기초 가실행_1.0t 당진78-연돌-수량산출서(REV.0 12.27-kopec)_1.0t 공사설계서(1021일) 2" xfId="671"/>
    <cellStyle name=" _부대입찰내역_본관기초 가실행_1.0t 당진78-연돌-수량산출서(REV.0 12.27-kopec)_1.0t 공사설계서(1021일) 3" xfId="672"/>
    <cellStyle name=" _부대입찰내역_본관기초 가실행_1.0t 당진78-연돌-수량산출서(REV.0 12.27-kopec)_1.0t 공사설계서(1021일) 4" xfId="17130"/>
    <cellStyle name=" _부대입찰내역_본관기초 가실행_1.0t 당진78-연돌-수량산출서(REV.0 12.27-kopec)_1.0t 공사설계서(1021일) 5" xfId="25095"/>
    <cellStyle name=" _부대입찰내역_본관기초 가실행_1.0t 당진78-연돌-수량산출서(REV.0 12.27-kopec)_1.0t 공사설계서(1021일) 6" xfId="25096"/>
    <cellStyle name=" _부대입찰내역_본관기초 가실행_1.0t 당진78-연돌-수량산출서(REV.0 12.27-kopec)_1.0t 공사설계서(1021일) 7" xfId="25097"/>
    <cellStyle name=" _부대입찰내역_본관기초 가실행_1.0t 당진78-연돌-수량산출서(REV.0 12.27-kopec)_1.0t 공사설계서(1021일) 8" xfId="25098"/>
    <cellStyle name=" _부대입찰내역_본관기초 가실행_1.0t 당진78-연돌-수량산출서(REV.0 12.27-kopec)_1.0t 공사설계서(1021일) 9" xfId="25099"/>
    <cellStyle name=" _부대입찰내역_본관기초 가실행_2.관리동" xfId="25100"/>
    <cellStyle name=" _부대입찰내역_본관기초 가실행_당진78-연돌-개략공사비" xfId="673"/>
    <cellStyle name=" _부대입찰내역_본관기초 가실행_당진78-연돌-개략공사비 10" xfId="25101"/>
    <cellStyle name=" _부대입찰내역_본관기초 가실행_당진78-연돌-개략공사비 2" xfId="674"/>
    <cellStyle name=" _부대입찰내역_본관기초 가실행_당진78-연돌-개략공사비 3" xfId="675"/>
    <cellStyle name=" _부대입찰내역_본관기초 가실행_당진78-연돌-개략공사비 4" xfId="17131"/>
    <cellStyle name=" _부대입찰내역_본관기초 가실행_당진78-연돌-개략공사비 5" xfId="25102"/>
    <cellStyle name=" _부대입찰내역_본관기초 가실행_당진78-연돌-개략공사비 6" xfId="25103"/>
    <cellStyle name=" _부대입찰내역_본관기초 가실행_당진78-연돌-개략공사비 7" xfId="25104"/>
    <cellStyle name=" _부대입찰내역_본관기초 가실행_당진78-연돌-개략공사비 8" xfId="25105"/>
    <cellStyle name=" _부대입찰내역_본관기초 가실행_당진78-연돌-개략공사비 9" xfId="25106"/>
    <cellStyle name=" _부대입찰내역_본관기초 가실행_당진78-연돌-개략공사비_0 태안78-연돌-공사설계서(2005082)" xfId="676"/>
    <cellStyle name=" _부대입찰내역_본관기초 가실행_당진78-연돌-개략공사비_0 태안78-연돌-공사설계서(2005082) 10" xfId="25107"/>
    <cellStyle name=" _부대입찰내역_본관기초 가실행_당진78-연돌-개략공사비_0 태안78-연돌-공사설계서(2005082) 2" xfId="677"/>
    <cellStyle name=" _부대입찰내역_본관기초 가실행_당진78-연돌-개략공사비_0 태안78-연돌-공사설계서(2005082) 3" xfId="678"/>
    <cellStyle name=" _부대입찰내역_본관기초 가실행_당진78-연돌-개략공사비_0 태안78-연돌-공사설계서(2005082) 4" xfId="17132"/>
    <cellStyle name=" _부대입찰내역_본관기초 가실행_당진78-연돌-개략공사비_0 태안78-연돌-공사설계서(2005082) 5" xfId="25108"/>
    <cellStyle name=" _부대입찰내역_본관기초 가실행_당진78-연돌-개략공사비_0 태안78-연돌-공사설계서(2005082) 6" xfId="25109"/>
    <cellStyle name=" _부대입찰내역_본관기초 가실행_당진78-연돌-개략공사비_0 태안78-연돌-공사설계서(2005082) 7" xfId="25110"/>
    <cellStyle name=" _부대입찰내역_본관기초 가실행_당진78-연돌-개략공사비_0 태안78-연돌-공사설계서(2005082) 8" xfId="25111"/>
    <cellStyle name=" _부대입찰내역_본관기초 가실행_당진78-연돌-개략공사비_0 태안78-연돌-공사설계서(2005082) 9" xfId="25112"/>
    <cellStyle name=" _부대입찰내역_본관기초 가실행_당진78-연돌-개략공사비_1.0t 공사설계서(1021일)" xfId="679"/>
    <cellStyle name=" _부대입찰내역_본관기초 가실행_당진78-연돌-개략공사비_1.0t 공사설계서(1021일) 10" xfId="25113"/>
    <cellStyle name=" _부대입찰내역_본관기초 가실행_당진78-연돌-개략공사비_1.0t 공사설계서(1021일) 2" xfId="680"/>
    <cellStyle name=" _부대입찰내역_본관기초 가실행_당진78-연돌-개략공사비_1.0t 공사설계서(1021일) 3" xfId="681"/>
    <cellStyle name=" _부대입찰내역_본관기초 가실행_당진78-연돌-개략공사비_1.0t 공사설계서(1021일) 4" xfId="17133"/>
    <cellStyle name=" _부대입찰내역_본관기초 가실행_당진78-연돌-개략공사비_1.0t 공사설계서(1021일) 5" xfId="25114"/>
    <cellStyle name=" _부대입찰내역_본관기초 가실행_당진78-연돌-개략공사비_1.0t 공사설계서(1021일) 6" xfId="25115"/>
    <cellStyle name=" _부대입찰내역_본관기초 가실행_당진78-연돌-개략공사비_1.0t 공사설계서(1021일) 7" xfId="25116"/>
    <cellStyle name=" _부대입찰내역_본관기초 가실행_당진78-연돌-개략공사비_1.0t 공사설계서(1021일) 8" xfId="25117"/>
    <cellStyle name=" _부대입찰내역_본관기초 가실행_당진78-연돌-개략공사비_1.0t 공사설계서(1021일) 9" xfId="25118"/>
    <cellStyle name=" _부대입찰내역_본관기초 가실행_당진78-연돌-개략공사비_태안78연돌공사설계서(2005099)C2" xfId="682"/>
    <cellStyle name=" _부대입찰내역_본관기초 가실행_당진78-연돌-개략공사비_태안78연돌공사설계서(2005099)C2 10" xfId="25119"/>
    <cellStyle name=" _부대입찰내역_본관기초 가실행_당진78-연돌-개략공사비_태안78연돌공사설계서(2005099)C2 2" xfId="683"/>
    <cellStyle name=" _부대입찰내역_본관기초 가실행_당진78-연돌-개략공사비_태안78연돌공사설계서(2005099)C2 3" xfId="684"/>
    <cellStyle name=" _부대입찰내역_본관기초 가실행_당진78-연돌-개략공사비_태안78연돌공사설계서(2005099)C2 4" xfId="17134"/>
    <cellStyle name=" _부대입찰내역_본관기초 가실행_당진78-연돌-개략공사비_태안78연돌공사설계서(2005099)C2 5" xfId="25120"/>
    <cellStyle name=" _부대입찰내역_본관기초 가실행_당진78-연돌-개략공사비_태안78연돌공사설계서(2005099)C2 6" xfId="25121"/>
    <cellStyle name=" _부대입찰내역_본관기초 가실행_당진78-연돌-개략공사비_태안78연돌공사설계서(2005099)C2 7" xfId="25122"/>
    <cellStyle name=" _부대입찰내역_본관기초 가실행_당진78-연돌-개략공사비_태안78연돌공사설계서(2005099)C2 8" xfId="25123"/>
    <cellStyle name=" _부대입찰내역_본관기초 가실행_당진78-연돌-개략공사비_태안78연돌공사설계서(2005099)C2 9" xfId="25124"/>
    <cellStyle name=" _부대입찰내역_본관기초 가실행_연돌 현장타설말뚝(RCD)설계서" xfId="685"/>
    <cellStyle name=" _부대입찰내역_본관기초 가실행_연돌 현장타설말뚝(RCD)설계서 10" xfId="25125"/>
    <cellStyle name=" _부대입찰내역_본관기초 가실행_연돌 현장타설말뚝(RCD)설계서 2" xfId="686"/>
    <cellStyle name=" _부대입찰내역_본관기초 가실행_연돌 현장타설말뚝(RCD)설계서 3" xfId="687"/>
    <cellStyle name=" _부대입찰내역_본관기초 가실행_연돌 현장타설말뚝(RCD)설계서 4" xfId="17135"/>
    <cellStyle name=" _부대입찰내역_본관기초 가실행_연돌 현장타설말뚝(RCD)설계서 5" xfId="25126"/>
    <cellStyle name=" _부대입찰내역_본관기초 가실행_연돌 현장타설말뚝(RCD)설계서 6" xfId="25127"/>
    <cellStyle name=" _부대입찰내역_본관기초 가실행_연돌 현장타설말뚝(RCD)설계서 7" xfId="25128"/>
    <cellStyle name=" _부대입찰내역_본관기초 가실행_연돌 현장타설말뚝(RCD)설계서 8" xfId="25129"/>
    <cellStyle name=" _부대입찰내역_본관기초 가실행_연돌 현장타설말뚝(RCD)설계서 9" xfId="25130"/>
    <cellStyle name=" _부대입찰내역_본관기초 가실행_연돌 현장타설말뚝(RCD)설계서_0 태안78-연돌-공사설계서(2005082)" xfId="688"/>
    <cellStyle name=" _부대입찰내역_본관기초 가실행_연돌 현장타설말뚝(RCD)설계서_0 태안78-연돌-공사설계서(2005082) 10" xfId="25131"/>
    <cellStyle name=" _부대입찰내역_본관기초 가실행_연돌 현장타설말뚝(RCD)설계서_0 태안78-연돌-공사설계서(2005082) 2" xfId="689"/>
    <cellStyle name=" _부대입찰내역_본관기초 가실행_연돌 현장타설말뚝(RCD)설계서_0 태안78-연돌-공사설계서(2005082) 3" xfId="690"/>
    <cellStyle name=" _부대입찰내역_본관기초 가실행_연돌 현장타설말뚝(RCD)설계서_0 태안78-연돌-공사설계서(2005082) 4" xfId="17136"/>
    <cellStyle name=" _부대입찰내역_본관기초 가실행_연돌 현장타설말뚝(RCD)설계서_0 태안78-연돌-공사설계서(2005082) 5" xfId="25132"/>
    <cellStyle name=" _부대입찰내역_본관기초 가실행_연돌 현장타설말뚝(RCD)설계서_0 태안78-연돌-공사설계서(2005082) 6" xfId="25133"/>
    <cellStyle name=" _부대입찰내역_본관기초 가실행_연돌 현장타설말뚝(RCD)설계서_0 태안78-연돌-공사설계서(2005082) 7" xfId="25134"/>
    <cellStyle name=" _부대입찰내역_본관기초 가실행_연돌 현장타설말뚝(RCD)설계서_0 태안78-연돌-공사설계서(2005082) 8" xfId="25135"/>
    <cellStyle name=" _부대입찰내역_본관기초 가실행_연돌 현장타설말뚝(RCD)설계서_0 태안78-연돌-공사설계서(2005082) 9" xfId="25136"/>
    <cellStyle name=" _부대입찰내역_본관기초 가실행_연돌 현장타설말뚝(RCD)설계서_1.0t 공사설계서(1021일)" xfId="691"/>
    <cellStyle name=" _부대입찰내역_본관기초 가실행_연돌 현장타설말뚝(RCD)설계서_1.0t 공사설계서(1021일) 10" xfId="25137"/>
    <cellStyle name=" _부대입찰내역_본관기초 가실행_연돌 현장타설말뚝(RCD)설계서_1.0t 공사설계서(1021일) 2" xfId="692"/>
    <cellStyle name=" _부대입찰내역_본관기초 가실행_연돌 현장타설말뚝(RCD)설계서_1.0t 공사설계서(1021일) 3" xfId="693"/>
    <cellStyle name=" _부대입찰내역_본관기초 가실행_연돌 현장타설말뚝(RCD)설계서_1.0t 공사설계서(1021일) 4" xfId="17137"/>
    <cellStyle name=" _부대입찰내역_본관기초 가실행_연돌 현장타설말뚝(RCD)설계서_1.0t 공사설계서(1021일) 5" xfId="25138"/>
    <cellStyle name=" _부대입찰내역_본관기초 가실행_연돌 현장타설말뚝(RCD)설계서_1.0t 공사설계서(1021일) 6" xfId="25139"/>
    <cellStyle name=" _부대입찰내역_본관기초 가실행_연돌 현장타설말뚝(RCD)설계서_1.0t 공사설계서(1021일) 7" xfId="25140"/>
    <cellStyle name=" _부대입찰내역_본관기초 가실행_연돌 현장타설말뚝(RCD)설계서_1.0t 공사설계서(1021일) 8" xfId="25141"/>
    <cellStyle name=" _부대입찰내역_본관기초 가실행_연돌 현장타설말뚝(RCD)설계서_1.0t 공사설계서(1021일) 9" xfId="25142"/>
    <cellStyle name=" _부대입찰내역_본관기초 가실행_연돌 현장타설말뚝(RCD)설계서_태안78연돌공사설계서(2005099)C2" xfId="694"/>
    <cellStyle name=" _부대입찰내역_본관기초 가실행_연돌 현장타설말뚝(RCD)설계서_태안78연돌공사설계서(2005099)C2 10" xfId="25143"/>
    <cellStyle name=" _부대입찰내역_본관기초 가실행_연돌 현장타설말뚝(RCD)설계서_태안78연돌공사설계서(2005099)C2 2" xfId="695"/>
    <cellStyle name=" _부대입찰내역_본관기초 가실행_연돌 현장타설말뚝(RCD)설계서_태안78연돌공사설계서(2005099)C2 3" xfId="696"/>
    <cellStyle name=" _부대입찰내역_본관기초 가실행_연돌 현장타설말뚝(RCD)설계서_태안78연돌공사설계서(2005099)C2 4" xfId="17138"/>
    <cellStyle name=" _부대입찰내역_본관기초 가실행_연돌 현장타설말뚝(RCD)설계서_태안78연돌공사설계서(2005099)C2 5" xfId="25144"/>
    <cellStyle name=" _부대입찰내역_본관기초 가실행_연돌 현장타설말뚝(RCD)설계서_태안78연돌공사설계서(2005099)C2 6" xfId="25145"/>
    <cellStyle name=" _부대입찰내역_본관기초 가실행_연돌 현장타설말뚝(RCD)설계서_태안78연돌공사설계서(2005099)C2 7" xfId="25146"/>
    <cellStyle name=" _부대입찰내역_본관기초 가실행_연돌 현장타설말뚝(RCD)설계서_태안78연돌공사설계서(2005099)C2 8" xfId="25147"/>
    <cellStyle name=" _부대입찰내역_본관기초 가실행_연돌 현장타설말뚝(RCD)설계서_태안78연돌공사설계서(2005099)C2 9" xfId="25148"/>
    <cellStyle name=" _부대입찰내역_본관기초굴착 예상도급" xfId="697"/>
    <cellStyle name=" _부대입찰내역_본관기초굴착 예상도급 10" xfId="25149"/>
    <cellStyle name=" _부대입찰내역_본관기초굴착 예상도급 2" xfId="698"/>
    <cellStyle name=" _부대입찰내역_본관기초굴착 예상도급 3" xfId="699"/>
    <cellStyle name=" _부대입찰내역_본관기초굴착 예상도급 4" xfId="17139"/>
    <cellStyle name=" _부대입찰내역_본관기초굴착 예상도급 5" xfId="25150"/>
    <cellStyle name=" _부대입찰내역_본관기초굴착 예상도급 6" xfId="25151"/>
    <cellStyle name=" _부대입찰내역_본관기초굴착 예상도급 7" xfId="25152"/>
    <cellStyle name=" _부대입찰내역_본관기초굴착 예상도급 8" xfId="25153"/>
    <cellStyle name=" _부대입찰내역_본관기초굴착 예상도급 9" xfId="25154"/>
    <cellStyle name=" _부대입찰내역_본관기초굴착 예상도급_1 당진78-연돌-공사설계서(REV.0 12.14-kopec)" xfId="700"/>
    <cellStyle name=" _부대입찰내역_본관기초굴착 예상도급_1 당진78-연돌-공사설계서(REV.0 12.14-kopec) 10" xfId="25155"/>
    <cellStyle name=" _부대입찰내역_본관기초굴착 예상도급_1 당진78-연돌-공사설계서(REV.0 12.14-kopec) 2" xfId="701"/>
    <cellStyle name=" _부대입찰내역_본관기초굴착 예상도급_1 당진78-연돌-공사설계서(REV.0 12.14-kopec) 3" xfId="702"/>
    <cellStyle name=" _부대입찰내역_본관기초굴착 예상도급_1 당진78-연돌-공사설계서(REV.0 12.14-kopec) 4" xfId="17140"/>
    <cellStyle name=" _부대입찰내역_본관기초굴착 예상도급_1 당진78-연돌-공사설계서(REV.0 12.14-kopec) 5" xfId="25156"/>
    <cellStyle name=" _부대입찰내역_본관기초굴착 예상도급_1 당진78-연돌-공사설계서(REV.0 12.14-kopec) 6" xfId="25157"/>
    <cellStyle name=" _부대입찰내역_본관기초굴착 예상도급_1 당진78-연돌-공사설계서(REV.0 12.14-kopec) 7" xfId="25158"/>
    <cellStyle name=" _부대입찰내역_본관기초굴착 예상도급_1 당진78-연돌-공사설계서(REV.0 12.14-kopec) 8" xfId="25159"/>
    <cellStyle name=" _부대입찰내역_본관기초굴착 예상도급_1 당진78-연돌-공사설계서(REV.0 12.14-kopec) 9" xfId="25160"/>
    <cellStyle name=" _부대입찰내역_본관기초굴착 예상도급_1 당진78-연돌-공사설계서(REV.0 12.14-kopec)_0 태안78-연돌-공사설계서(2005082)" xfId="703"/>
    <cellStyle name=" _부대입찰내역_본관기초굴착 예상도급_1 당진78-연돌-공사설계서(REV.0 12.14-kopec)_0 태안78-연돌-공사설계서(2005082) 10" xfId="25161"/>
    <cellStyle name=" _부대입찰내역_본관기초굴착 예상도급_1 당진78-연돌-공사설계서(REV.0 12.14-kopec)_0 태안78-연돌-공사설계서(2005082) 2" xfId="704"/>
    <cellStyle name=" _부대입찰내역_본관기초굴착 예상도급_1 당진78-연돌-공사설계서(REV.0 12.14-kopec)_0 태안78-연돌-공사설계서(2005082) 3" xfId="705"/>
    <cellStyle name=" _부대입찰내역_본관기초굴착 예상도급_1 당진78-연돌-공사설계서(REV.0 12.14-kopec)_0 태안78-연돌-공사설계서(2005082) 4" xfId="17141"/>
    <cellStyle name=" _부대입찰내역_본관기초굴착 예상도급_1 당진78-연돌-공사설계서(REV.0 12.14-kopec)_0 태안78-연돌-공사설계서(2005082) 5" xfId="25162"/>
    <cellStyle name=" _부대입찰내역_본관기초굴착 예상도급_1 당진78-연돌-공사설계서(REV.0 12.14-kopec)_0 태안78-연돌-공사설계서(2005082) 6" xfId="25163"/>
    <cellStyle name=" _부대입찰내역_본관기초굴착 예상도급_1 당진78-연돌-공사설계서(REV.0 12.14-kopec)_0 태안78-연돌-공사설계서(2005082) 7" xfId="25164"/>
    <cellStyle name=" _부대입찰내역_본관기초굴착 예상도급_1 당진78-연돌-공사설계서(REV.0 12.14-kopec)_0 태안78-연돌-공사설계서(2005082) 8" xfId="25165"/>
    <cellStyle name=" _부대입찰내역_본관기초굴착 예상도급_1 당진78-연돌-공사설계서(REV.0 12.14-kopec)_0 태안78-연돌-공사설계서(2005082) 9" xfId="25166"/>
    <cellStyle name=" _부대입찰내역_본관기초굴착 예상도급_1 당진78-연돌-공사설계서(REV.0 12.14-kopec)_1.0t 공사설계서(1021일)" xfId="706"/>
    <cellStyle name=" _부대입찰내역_본관기초굴착 예상도급_1 당진78-연돌-공사설계서(REV.0 12.14-kopec)_1.0t 공사설계서(1021일) 10" xfId="25167"/>
    <cellStyle name=" _부대입찰내역_본관기초굴착 예상도급_1 당진78-연돌-공사설계서(REV.0 12.14-kopec)_1.0t 공사설계서(1021일) 2" xfId="707"/>
    <cellStyle name=" _부대입찰내역_본관기초굴착 예상도급_1 당진78-연돌-공사설계서(REV.0 12.14-kopec)_1.0t 공사설계서(1021일) 3" xfId="708"/>
    <cellStyle name=" _부대입찰내역_본관기초굴착 예상도급_1 당진78-연돌-공사설계서(REV.0 12.14-kopec)_1.0t 공사설계서(1021일) 4" xfId="17142"/>
    <cellStyle name=" _부대입찰내역_본관기초굴착 예상도급_1 당진78-연돌-공사설계서(REV.0 12.14-kopec)_1.0t 공사설계서(1021일) 5" xfId="25168"/>
    <cellStyle name=" _부대입찰내역_본관기초굴착 예상도급_1 당진78-연돌-공사설계서(REV.0 12.14-kopec)_1.0t 공사설계서(1021일) 6" xfId="25169"/>
    <cellStyle name=" _부대입찰내역_본관기초굴착 예상도급_1 당진78-연돌-공사설계서(REV.0 12.14-kopec)_1.0t 공사설계서(1021일) 7" xfId="25170"/>
    <cellStyle name=" _부대입찰내역_본관기초굴착 예상도급_1 당진78-연돌-공사설계서(REV.0 12.14-kopec)_1.0t 공사설계서(1021일) 8" xfId="25171"/>
    <cellStyle name=" _부대입찰내역_본관기초굴착 예상도급_1 당진78-연돌-공사설계서(REV.0 12.14-kopec)_1.0t 공사설계서(1021일) 9" xfId="25172"/>
    <cellStyle name=" _부대입찰내역_본관기초굴착 예상도급_1 당진78-연돌-공사설계서(REV.0 12.14-kopec)_태안78연돌공사설계서(2005099)C2" xfId="709"/>
    <cellStyle name=" _부대입찰내역_본관기초굴착 예상도급_1 당진78-연돌-공사설계서(REV.0 12.14-kopec)_태안78연돌공사설계서(2005099)C2 10" xfId="25173"/>
    <cellStyle name=" _부대입찰내역_본관기초굴착 예상도급_1 당진78-연돌-공사설계서(REV.0 12.14-kopec)_태안78연돌공사설계서(2005099)C2 2" xfId="710"/>
    <cellStyle name=" _부대입찰내역_본관기초굴착 예상도급_1 당진78-연돌-공사설계서(REV.0 12.14-kopec)_태안78연돌공사설계서(2005099)C2 3" xfId="711"/>
    <cellStyle name=" _부대입찰내역_본관기초굴착 예상도급_1 당진78-연돌-공사설계서(REV.0 12.14-kopec)_태안78연돌공사설계서(2005099)C2 4" xfId="17143"/>
    <cellStyle name=" _부대입찰내역_본관기초굴착 예상도급_1 당진78-연돌-공사설계서(REV.0 12.14-kopec)_태안78연돌공사설계서(2005099)C2 5" xfId="25174"/>
    <cellStyle name=" _부대입찰내역_본관기초굴착 예상도급_1 당진78-연돌-공사설계서(REV.0 12.14-kopec)_태안78연돌공사설계서(2005099)C2 6" xfId="25175"/>
    <cellStyle name=" _부대입찰내역_본관기초굴착 예상도급_1 당진78-연돌-공사설계서(REV.0 12.14-kopec)_태안78연돌공사설계서(2005099)C2 7" xfId="25176"/>
    <cellStyle name=" _부대입찰내역_본관기초굴착 예상도급_1 당진78-연돌-공사설계서(REV.0 12.14-kopec)_태안78연돌공사설계서(2005099)C2 8" xfId="25177"/>
    <cellStyle name=" _부대입찰내역_본관기초굴착 예상도급_1 당진78-연돌-공사설계서(REV.0 12.14-kopec)_태안78연돌공사설계서(2005099)C2 9" xfId="25178"/>
    <cellStyle name=" _부대입찰내역_본관기초굴착 예상도급_1.0t 당진78-연돌-수량산출서(REV.0 12.27-kopec)" xfId="712"/>
    <cellStyle name=" _부대입찰내역_본관기초굴착 예상도급_1.0t 당진78-연돌-수량산출서(REV.0 12.27-kopec) 10" xfId="25179"/>
    <cellStyle name=" _부대입찰내역_본관기초굴착 예상도급_1.0t 당진78-연돌-수량산출서(REV.0 12.27-kopec) 2" xfId="713"/>
    <cellStyle name=" _부대입찰내역_본관기초굴착 예상도급_1.0t 당진78-연돌-수량산출서(REV.0 12.27-kopec) 3" xfId="714"/>
    <cellStyle name=" _부대입찰내역_본관기초굴착 예상도급_1.0t 당진78-연돌-수량산출서(REV.0 12.27-kopec) 4" xfId="17144"/>
    <cellStyle name=" _부대입찰내역_본관기초굴착 예상도급_1.0t 당진78-연돌-수량산출서(REV.0 12.27-kopec) 5" xfId="25180"/>
    <cellStyle name=" _부대입찰내역_본관기초굴착 예상도급_1.0t 당진78-연돌-수량산출서(REV.0 12.27-kopec) 6" xfId="25181"/>
    <cellStyle name=" _부대입찰내역_본관기초굴착 예상도급_1.0t 당진78-연돌-수량산출서(REV.0 12.27-kopec) 7" xfId="25182"/>
    <cellStyle name=" _부대입찰내역_본관기초굴착 예상도급_1.0t 당진78-연돌-수량산출서(REV.0 12.27-kopec) 8" xfId="25183"/>
    <cellStyle name=" _부대입찰내역_본관기초굴착 예상도급_1.0t 당진78-연돌-수량산출서(REV.0 12.27-kopec) 9" xfId="25184"/>
    <cellStyle name=" _부대입찰내역_본관기초굴착 예상도급_1.0t 당진78-연돌-수량산출서(REV.0 12.27-kopec)_1.0t 공사설계서(1021일)" xfId="715"/>
    <cellStyle name=" _부대입찰내역_본관기초굴착 예상도급_1.0t 당진78-연돌-수량산출서(REV.0 12.27-kopec)_1.0t 공사설계서(1021일) 10" xfId="25185"/>
    <cellStyle name=" _부대입찰내역_본관기초굴착 예상도급_1.0t 당진78-연돌-수량산출서(REV.0 12.27-kopec)_1.0t 공사설계서(1021일) 2" xfId="716"/>
    <cellStyle name=" _부대입찰내역_본관기초굴착 예상도급_1.0t 당진78-연돌-수량산출서(REV.0 12.27-kopec)_1.0t 공사설계서(1021일) 3" xfId="717"/>
    <cellStyle name=" _부대입찰내역_본관기초굴착 예상도급_1.0t 당진78-연돌-수량산출서(REV.0 12.27-kopec)_1.0t 공사설계서(1021일) 4" xfId="17145"/>
    <cellStyle name=" _부대입찰내역_본관기초굴착 예상도급_1.0t 당진78-연돌-수량산출서(REV.0 12.27-kopec)_1.0t 공사설계서(1021일) 5" xfId="25186"/>
    <cellStyle name=" _부대입찰내역_본관기초굴착 예상도급_1.0t 당진78-연돌-수량산출서(REV.0 12.27-kopec)_1.0t 공사설계서(1021일) 6" xfId="25187"/>
    <cellStyle name=" _부대입찰내역_본관기초굴착 예상도급_1.0t 당진78-연돌-수량산출서(REV.0 12.27-kopec)_1.0t 공사설계서(1021일) 7" xfId="25188"/>
    <cellStyle name=" _부대입찰내역_본관기초굴착 예상도급_1.0t 당진78-연돌-수량산출서(REV.0 12.27-kopec)_1.0t 공사설계서(1021일) 8" xfId="25189"/>
    <cellStyle name=" _부대입찰내역_본관기초굴착 예상도급_1.0t 당진78-연돌-수량산출서(REV.0 12.27-kopec)_1.0t 공사설계서(1021일) 9" xfId="25190"/>
    <cellStyle name=" _부대입찰내역_본관기초굴착 예상도급_2.관리동" xfId="25191"/>
    <cellStyle name=" _부대입찰내역_본관기초굴착 예상도급_당진78-연돌-개략공사비" xfId="718"/>
    <cellStyle name=" _부대입찰내역_본관기초굴착 예상도급_당진78-연돌-개략공사비 10" xfId="25192"/>
    <cellStyle name=" _부대입찰내역_본관기초굴착 예상도급_당진78-연돌-개략공사비 2" xfId="719"/>
    <cellStyle name=" _부대입찰내역_본관기초굴착 예상도급_당진78-연돌-개략공사비 3" xfId="720"/>
    <cellStyle name=" _부대입찰내역_본관기초굴착 예상도급_당진78-연돌-개략공사비 4" xfId="17146"/>
    <cellStyle name=" _부대입찰내역_본관기초굴착 예상도급_당진78-연돌-개략공사비 5" xfId="25193"/>
    <cellStyle name=" _부대입찰내역_본관기초굴착 예상도급_당진78-연돌-개략공사비 6" xfId="25194"/>
    <cellStyle name=" _부대입찰내역_본관기초굴착 예상도급_당진78-연돌-개략공사비 7" xfId="25195"/>
    <cellStyle name=" _부대입찰내역_본관기초굴착 예상도급_당진78-연돌-개략공사비 8" xfId="25196"/>
    <cellStyle name=" _부대입찰내역_본관기초굴착 예상도급_당진78-연돌-개략공사비 9" xfId="25197"/>
    <cellStyle name=" _부대입찰내역_본관기초굴착 예상도급_당진78-연돌-개략공사비_0 태안78-연돌-공사설계서(2005082)" xfId="721"/>
    <cellStyle name=" _부대입찰내역_본관기초굴착 예상도급_당진78-연돌-개략공사비_0 태안78-연돌-공사설계서(2005082) 10" xfId="25198"/>
    <cellStyle name=" _부대입찰내역_본관기초굴착 예상도급_당진78-연돌-개략공사비_0 태안78-연돌-공사설계서(2005082) 2" xfId="722"/>
    <cellStyle name=" _부대입찰내역_본관기초굴착 예상도급_당진78-연돌-개략공사비_0 태안78-연돌-공사설계서(2005082) 3" xfId="723"/>
    <cellStyle name=" _부대입찰내역_본관기초굴착 예상도급_당진78-연돌-개략공사비_0 태안78-연돌-공사설계서(2005082) 4" xfId="17147"/>
    <cellStyle name=" _부대입찰내역_본관기초굴착 예상도급_당진78-연돌-개략공사비_0 태안78-연돌-공사설계서(2005082) 5" xfId="25199"/>
    <cellStyle name=" _부대입찰내역_본관기초굴착 예상도급_당진78-연돌-개략공사비_0 태안78-연돌-공사설계서(2005082) 6" xfId="25200"/>
    <cellStyle name=" _부대입찰내역_본관기초굴착 예상도급_당진78-연돌-개략공사비_0 태안78-연돌-공사설계서(2005082) 7" xfId="25201"/>
    <cellStyle name=" _부대입찰내역_본관기초굴착 예상도급_당진78-연돌-개략공사비_0 태안78-연돌-공사설계서(2005082) 8" xfId="25202"/>
    <cellStyle name=" _부대입찰내역_본관기초굴착 예상도급_당진78-연돌-개략공사비_0 태안78-연돌-공사설계서(2005082) 9" xfId="25203"/>
    <cellStyle name=" _부대입찰내역_본관기초굴착 예상도급_당진78-연돌-개략공사비_1.0t 공사설계서(1021일)" xfId="724"/>
    <cellStyle name=" _부대입찰내역_본관기초굴착 예상도급_당진78-연돌-개략공사비_1.0t 공사설계서(1021일) 10" xfId="25204"/>
    <cellStyle name=" _부대입찰내역_본관기초굴착 예상도급_당진78-연돌-개략공사비_1.0t 공사설계서(1021일) 2" xfId="725"/>
    <cellStyle name=" _부대입찰내역_본관기초굴착 예상도급_당진78-연돌-개략공사비_1.0t 공사설계서(1021일) 3" xfId="726"/>
    <cellStyle name=" _부대입찰내역_본관기초굴착 예상도급_당진78-연돌-개략공사비_1.0t 공사설계서(1021일) 4" xfId="17148"/>
    <cellStyle name=" _부대입찰내역_본관기초굴착 예상도급_당진78-연돌-개략공사비_1.0t 공사설계서(1021일) 5" xfId="25205"/>
    <cellStyle name=" _부대입찰내역_본관기초굴착 예상도급_당진78-연돌-개략공사비_1.0t 공사설계서(1021일) 6" xfId="25206"/>
    <cellStyle name=" _부대입찰내역_본관기초굴착 예상도급_당진78-연돌-개략공사비_1.0t 공사설계서(1021일) 7" xfId="25207"/>
    <cellStyle name=" _부대입찰내역_본관기초굴착 예상도급_당진78-연돌-개략공사비_1.0t 공사설계서(1021일) 8" xfId="25208"/>
    <cellStyle name=" _부대입찰내역_본관기초굴착 예상도급_당진78-연돌-개략공사비_1.0t 공사설계서(1021일) 9" xfId="25209"/>
    <cellStyle name=" _부대입찰내역_본관기초굴착 예상도급_당진78-연돌-개략공사비_태안78연돌공사설계서(2005099)C2" xfId="727"/>
    <cellStyle name=" _부대입찰내역_본관기초굴착 예상도급_당진78-연돌-개략공사비_태안78연돌공사설계서(2005099)C2 10" xfId="25210"/>
    <cellStyle name=" _부대입찰내역_본관기초굴착 예상도급_당진78-연돌-개략공사비_태안78연돌공사설계서(2005099)C2 2" xfId="728"/>
    <cellStyle name=" _부대입찰내역_본관기초굴착 예상도급_당진78-연돌-개략공사비_태안78연돌공사설계서(2005099)C2 3" xfId="729"/>
    <cellStyle name=" _부대입찰내역_본관기초굴착 예상도급_당진78-연돌-개략공사비_태안78연돌공사설계서(2005099)C2 4" xfId="17149"/>
    <cellStyle name=" _부대입찰내역_본관기초굴착 예상도급_당진78-연돌-개략공사비_태안78연돌공사설계서(2005099)C2 5" xfId="25211"/>
    <cellStyle name=" _부대입찰내역_본관기초굴착 예상도급_당진78-연돌-개략공사비_태안78연돌공사설계서(2005099)C2 6" xfId="25212"/>
    <cellStyle name=" _부대입찰내역_본관기초굴착 예상도급_당진78-연돌-개략공사비_태안78연돌공사설계서(2005099)C2 7" xfId="25213"/>
    <cellStyle name=" _부대입찰내역_본관기초굴착 예상도급_당진78-연돌-개략공사비_태안78연돌공사설계서(2005099)C2 8" xfId="25214"/>
    <cellStyle name=" _부대입찰내역_본관기초굴착 예상도급_당진78-연돌-개략공사비_태안78연돌공사설계서(2005099)C2 9" xfId="25215"/>
    <cellStyle name=" _부대입찰내역_본관기초굴착 예상도급_연돌 현장타설말뚝(RCD)설계서" xfId="730"/>
    <cellStyle name=" _부대입찰내역_본관기초굴착 예상도급_연돌 현장타설말뚝(RCD)설계서 10" xfId="25216"/>
    <cellStyle name=" _부대입찰내역_본관기초굴착 예상도급_연돌 현장타설말뚝(RCD)설계서 2" xfId="731"/>
    <cellStyle name=" _부대입찰내역_본관기초굴착 예상도급_연돌 현장타설말뚝(RCD)설계서 3" xfId="732"/>
    <cellStyle name=" _부대입찰내역_본관기초굴착 예상도급_연돌 현장타설말뚝(RCD)설계서 4" xfId="17150"/>
    <cellStyle name=" _부대입찰내역_본관기초굴착 예상도급_연돌 현장타설말뚝(RCD)설계서 5" xfId="25217"/>
    <cellStyle name=" _부대입찰내역_본관기초굴착 예상도급_연돌 현장타설말뚝(RCD)설계서 6" xfId="25218"/>
    <cellStyle name=" _부대입찰내역_본관기초굴착 예상도급_연돌 현장타설말뚝(RCD)설계서 7" xfId="25219"/>
    <cellStyle name=" _부대입찰내역_본관기초굴착 예상도급_연돌 현장타설말뚝(RCD)설계서 8" xfId="25220"/>
    <cellStyle name=" _부대입찰내역_본관기초굴착 예상도급_연돌 현장타설말뚝(RCD)설계서 9" xfId="25221"/>
    <cellStyle name=" _부대입찰내역_본관기초굴착 예상도급_연돌 현장타설말뚝(RCD)설계서_0 태안78-연돌-공사설계서(2005082)" xfId="733"/>
    <cellStyle name=" _부대입찰내역_본관기초굴착 예상도급_연돌 현장타설말뚝(RCD)설계서_0 태안78-연돌-공사설계서(2005082) 10" xfId="25222"/>
    <cellStyle name=" _부대입찰내역_본관기초굴착 예상도급_연돌 현장타설말뚝(RCD)설계서_0 태안78-연돌-공사설계서(2005082) 2" xfId="734"/>
    <cellStyle name=" _부대입찰내역_본관기초굴착 예상도급_연돌 현장타설말뚝(RCD)설계서_0 태안78-연돌-공사설계서(2005082) 3" xfId="735"/>
    <cellStyle name=" _부대입찰내역_본관기초굴착 예상도급_연돌 현장타설말뚝(RCD)설계서_0 태안78-연돌-공사설계서(2005082) 4" xfId="17151"/>
    <cellStyle name=" _부대입찰내역_본관기초굴착 예상도급_연돌 현장타설말뚝(RCD)설계서_0 태안78-연돌-공사설계서(2005082) 5" xfId="25223"/>
    <cellStyle name=" _부대입찰내역_본관기초굴착 예상도급_연돌 현장타설말뚝(RCD)설계서_0 태안78-연돌-공사설계서(2005082) 6" xfId="25224"/>
    <cellStyle name=" _부대입찰내역_본관기초굴착 예상도급_연돌 현장타설말뚝(RCD)설계서_0 태안78-연돌-공사설계서(2005082) 7" xfId="25225"/>
    <cellStyle name=" _부대입찰내역_본관기초굴착 예상도급_연돌 현장타설말뚝(RCD)설계서_0 태안78-연돌-공사설계서(2005082) 8" xfId="25226"/>
    <cellStyle name=" _부대입찰내역_본관기초굴착 예상도급_연돌 현장타설말뚝(RCD)설계서_0 태안78-연돌-공사설계서(2005082) 9" xfId="25227"/>
    <cellStyle name=" _부대입찰내역_본관기초굴착 예상도급_연돌 현장타설말뚝(RCD)설계서_1.0t 공사설계서(1021일)" xfId="736"/>
    <cellStyle name=" _부대입찰내역_본관기초굴착 예상도급_연돌 현장타설말뚝(RCD)설계서_1.0t 공사설계서(1021일) 10" xfId="25228"/>
    <cellStyle name=" _부대입찰내역_본관기초굴착 예상도급_연돌 현장타설말뚝(RCD)설계서_1.0t 공사설계서(1021일) 2" xfId="737"/>
    <cellStyle name=" _부대입찰내역_본관기초굴착 예상도급_연돌 현장타설말뚝(RCD)설계서_1.0t 공사설계서(1021일) 3" xfId="738"/>
    <cellStyle name=" _부대입찰내역_본관기초굴착 예상도급_연돌 현장타설말뚝(RCD)설계서_1.0t 공사설계서(1021일) 4" xfId="17152"/>
    <cellStyle name=" _부대입찰내역_본관기초굴착 예상도급_연돌 현장타설말뚝(RCD)설계서_1.0t 공사설계서(1021일) 5" xfId="25229"/>
    <cellStyle name=" _부대입찰내역_본관기초굴착 예상도급_연돌 현장타설말뚝(RCD)설계서_1.0t 공사설계서(1021일) 6" xfId="25230"/>
    <cellStyle name=" _부대입찰내역_본관기초굴착 예상도급_연돌 현장타설말뚝(RCD)설계서_1.0t 공사설계서(1021일) 7" xfId="25231"/>
    <cellStyle name=" _부대입찰내역_본관기초굴착 예상도급_연돌 현장타설말뚝(RCD)설계서_1.0t 공사설계서(1021일) 8" xfId="25232"/>
    <cellStyle name=" _부대입찰내역_본관기초굴착 예상도급_연돌 현장타설말뚝(RCD)설계서_1.0t 공사설계서(1021일) 9" xfId="25233"/>
    <cellStyle name=" _부대입찰내역_본관기초굴착 예상도급_연돌 현장타설말뚝(RCD)설계서_태안78연돌공사설계서(2005099)C2" xfId="739"/>
    <cellStyle name=" _부대입찰내역_본관기초굴착 예상도급_연돌 현장타설말뚝(RCD)설계서_태안78연돌공사설계서(2005099)C2 10" xfId="25234"/>
    <cellStyle name=" _부대입찰내역_본관기초굴착 예상도급_연돌 현장타설말뚝(RCD)설계서_태안78연돌공사설계서(2005099)C2 2" xfId="740"/>
    <cellStyle name=" _부대입찰내역_본관기초굴착 예상도급_연돌 현장타설말뚝(RCD)설계서_태안78연돌공사설계서(2005099)C2 3" xfId="741"/>
    <cellStyle name=" _부대입찰내역_본관기초굴착 예상도급_연돌 현장타설말뚝(RCD)설계서_태안78연돌공사설계서(2005099)C2 4" xfId="17153"/>
    <cellStyle name=" _부대입찰내역_본관기초굴착 예상도급_연돌 현장타설말뚝(RCD)설계서_태안78연돌공사설계서(2005099)C2 5" xfId="25235"/>
    <cellStyle name=" _부대입찰내역_본관기초굴착 예상도급_연돌 현장타설말뚝(RCD)설계서_태안78연돌공사설계서(2005099)C2 6" xfId="25236"/>
    <cellStyle name=" _부대입찰내역_본관기초굴착 예상도급_연돌 현장타설말뚝(RCD)설계서_태안78연돌공사설계서(2005099)C2 7" xfId="25237"/>
    <cellStyle name=" _부대입찰내역_본관기초굴착 예상도급_연돌 현장타설말뚝(RCD)설계서_태안78연돌공사설계서(2005099)C2 8" xfId="25238"/>
    <cellStyle name=" _부대입찰내역_본관기초굴착 예상도급_연돌 현장타설말뚝(RCD)설계서_태안78연돌공사설계서(2005099)C2 9" xfId="25239"/>
    <cellStyle name=" _부대입찰내역_본관기초굴착(REV1)" xfId="743"/>
    <cellStyle name=" _부대입찰내역_본관기초굴착(남경)" xfId="742"/>
    <cellStyle name=" _부대입찰내역_사무실포장가실행" xfId="744"/>
    <cellStyle name=" _부대입찰내역_사무실포장가실행 10" xfId="25240"/>
    <cellStyle name=" _부대입찰내역_사무실포장가실행 2" xfId="745"/>
    <cellStyle name=" _부대입찰내역_사무실포장가실행 3" xfId="746"/>
    <cellStyle name=" _부대입찰내역_사무실포장가실행 4" xfId="17154"/>
    <cellStyle name=" _부대입찰내역_사무실포장가실행 5" xfId="25241"/>
    <cellStyle name=" _부대입찰내역_사무실포장가실행 6" xfId="25242"/>
    <cellStyle name=" _부대입찰내역_사무실포장가실행 7" xfId="25243"/>
    <cellStyle name=" _부대입찰내역_사무실포장가실행 8" xfId="25244"/>
    <cellStyle name=" _부대입찰내역_사무실포장가실행 9" xfId="25245"/>
    <cellStyle name=" _부대입찰내역_설계변경내역(20041122)" xfId="747"/>
    <cellStyle name=" _부대입찰내역_설계변경조서(최종)(삼성)" xfId="748"/>
    <cellStyle name=" _부대입찰내역_소나무가이식 하도급대상금액대비" xfId="749"/>
    <cellStyle name=" _부대입찰내역_연돌 현장타설말뚝(RCD)설계서" xfId="750"/>
    <cellStyle name=" _부대입찰내역_연돌 현장타설말뚝(RCD)설계서 10" xfId="25246"/>
    <cellStyle name=" _부대입찰내역_연돌 현장타설말뚝(RCD)설계서 2" xfId="751"/>
    <cellStyle name=" _부대입찰내역_연돌 현장타설말뚝(RCD)설계서 3" xfId="752"/>
    <cellStyle name=" _부대입찰내역_연돌 현장타설말뚝(RCD)설계서 4" xfId="17155"/>
    <cellStyle name=" _부대입찰내역_연돌 현장타설말뚝(RCD)설계서 5" xfId="25247"/>
    <cellStyle name=" _부대입찰내역_연돌 현장타설말뚝(RCD)설계서 6" xfId="25248"/>
    <cellStyle name=" _부대입찰내역_연돌 현장타설말뚝(RCD)설계서 7" xfId="25249"/>
    <cellStyle name=" _부대입찰내역_연돌 현장타설말뚝(RCD)설계서 8" xfId="25250"/>
    <cellStyle name=" _부대입찰내역_연돌 현장타설말뚝(RCD)설계서 9" xfId="25251"/>
    <cellStyle name=" _부대입찰내역_연돌 현장타설말뚝(RCD)설계서_0 태안78-연돌-공사설계서(2005082)" xfId="753"/>
    <cellStyle name=" _부대입찰내역_연돌 현장타설말뚝(RCD)설계서_0 태안78-연돌-공사설계서(2005082) 10" xfId="25252"/>
    <cellStyle name=" _부대입찰내역_연돌 현장타설말뚝(RCD)설계서_0 태안78-연돌-공사설계서(2005082) 2" xfId="754"/>
    <cellStyle name=" _부대입찰내역_연돌 현장타설말뚝(RCD)설계서_0 태안78-연돌-공사설계서(2005082) 3" xfId="755"/>
    <cellStyle name=" _부대입찰내역_연돌 현장타설말뚝(RCD)설계서_0 태안78-연돌-공사설계서(2005082) 4" xfId="17156"/>
    <cellStyle name=" _부대입찰내역_연돌 현장타설말뚝(RCD)설계서_0 태안78-연돌-공사설계서(2005082) 5" xfId="25253"/>
    <cellStyle name=" _부대입찰내역_연돌 현장타설말뚝(RCD)설계서_0 태안78-연돌-공사설계서(2005082) 6" xfId="25254"/>
    <cellStyle name=" _부대입찰내역_연돌 현장타설말뚝(RCD)설계서_0 태안78-연돌-공사설계서(2005082) 7" xfId="25255"/>
    <cellStyle name=" _부대입찰내역_연돌 현장타설말뚝(RCD)설계서_0 태안78-연돌-공사설계서(2005082) 8" xfId="25256"/>
    <cellStyle name=" _부대입찰내역_연돌 현장타설말뚝(RCD)설계서_0 태안78-연돌-공사설계서(2005082) 9" xfId="25257"/>
    <cellStyle name=" _부대입찰내역_연돌 현장타설말뚝(RCD)설계서_1.0t 공사설계서(1021일)" xfId="756"/>
    <cellStyle name=" _부대입찰내역_연돌 현장타설말뚝(RCD)설계서_1.0t 공사설계서(1021일) 10" xfId="25258"/>
    <cellStyle name=" _부대입찰내역_연돌 현장타설말뚝(RCD)설계서_1.0t 공사설계서(1021일) 2" xfId="757"/>
    <cellStyle name=" _부대입찰내역_연돌 현장타설말뚝(RCD)설계서_1.0t 공사설계서(1021일) 3" xfId="758"/>
    <cellStyle name=" _부대입찰내역_연돌 현장타설말뚝(RCD)설계서_1.0t 공사설계서(1021일) 4" xfId="17157"/>
    <cellStyle name=" _부대입찰내역_연돌 현장타설말뚝(RCD)설계서_1.0t 공사설계서(1021일) 5" xfId="25259"/>
    <cellStyle name=" _부대입찰내역_연돌 현장타설말뚝(RCD)설계서_1.0t 공사설계서(1021일) 6" xfId="25260"/>
    <cellStyle name=" _부대입찰내역_연돌 현장타설말뚝(RCD)설계서_1.0t 공사설계서(1021일) 7" xfId="25261"/>
    <cellStyle name=" _부대입찰내역_연돌 현장타설말뚝(RCD)설계서_1.0t 공사설계서(1021일) 8" xfId="25262"/>
    <cellStyle name=" _부대입찰내역_연돌 현장타설말뚝(RCD)설계서_1.0t 공사설계서(1021일) 9" xfId="25263"/>
    <cellStyle name=" _부대입찰내역_연돌 현장타설말뚝(RCD)설계서_태안78연돌공사설계서(2005099)C2" xfId="759"/>
    <cellStyle name=" _부대입찰내역_연돌 현장타설말뚝(RCD)설계서_태안78연돌공사설계서(2005099)C2 10" xfId="25264"/>
    <cellStyle name=" _부대입찰내역_연돌 현장타설말뚝(RCD)설계서_태안78연돌공사설계서(2005099)C2 2" xfId="760"/>
    <cellStyle name=" _부대입찰내역_연돌 현장타설말뚝(RCD)설계서_태안78연돌공사설계서(2005099)C2 3" xfId="761"/>
    <cellStyle name=" _부대입찰내역_연돌 현장타설말뚝(RCD)설계서_태안78연돌공사설계서(2005099)C2 4" xfId="17158"/>
    <cellStyle name=" _부대입찰내역_연돌 현장타설말뚝(RCD)설계서_태안78연돌공사설계서(2005099)C2 5" xfId="25265"/>
    <cellStyle name=" _부대입찰내역_연돌 현장타설말뚝(RCD)설계서_태안78연돌공사설계서(2005099)C2 6" xfId="25266"/>
    <cellStyle name=" _부대입찰내역_연돌 현장타설말뚝(RCD)설계서_태안78연돌공사설계서(2005099)C2 7" xfId="25267"/>
    <cellStyle name=" _부대입찰내역_연돌 현장타설말뚝(RCD)설계서_태안78연돌공사설계서(2005099)C2 8" xfId="25268"/>
    <cellStyle name=" _부대입찰내역_연돌 현장타설말뚝(RCD)설계서_태안78연돌공사설계서(2005099)C2 9" xfId="25269"/>
    <cellStyle name=" _부대입찰내역_직접공사비 집계" xfId="762"/>
    <cellStyle name=" _부대입찰내역_직접공사비 집계 10" xfId="25270"/>
    <cellStyle name=" _부대입찰내역_직접공사비 집계 2" xfId="763"/>
    <cellStyle name=" _부대입찰내역_직접공사비 집계 3" xfId="764"/>
    <cellStyle name=" _부대입찰내역_직접공사비 집계 4" xfId="17159"/>
    <cellStyle name=" _부대입찰내역_직접공사비 집계 5" xfId="25271"/>
    <cellStyle name=" _부대입찰내역_직접공사비 집계 6" xfId="25272"/>
    <cellStyle name=" _부대입찰내역_직접공사비 집계 7" xfId="25273"/>
    <cellStyle name=" _부대입찰내역_직접공사비 집계 8" xfId="25274"/>
    <cellStyle name=" _부대입찰내역_직접공사비 집계 9" xfId="25275"/>
    <cellStyle name=" _부대입찰내역_직접공사비 집계_1 당진78-연돌-공사설계서(REV.0 12.14-kopec)" xfId="765"/>
    <cellStyle name=" _부대입찰내역_직접공사비 집계_1 당진78-연돌-공사설계서(REV.0 12.14-kopec) 10" xfId="25276"/>
    <cellStyle name=" _부대입찰내역_직접공사비 집계_1 당진78-연돌-공사설계서(REV.0 12.14-kopec) 2" xfId="766"/>
    <cellStyle name=" _부대입찰내역_직접공사비 집계_1 당진78-연돌-공사설계서(REV.0 12.14-kopec) 3" xfId="767"/>
    <cellStyle name=" _부대입찰내역_직접공사비 집계_1 당진78-연돌-공사설계서(REV.0 12.14-kopec) 4" xfId="17160"/>
    <cellStyle name=" _부대입찰내역_직접공사비 집계_1 당진78-연돌-공사설계서(REV.0 12.14-kopec) 5" xfId="25277"/>
    <cellStyle name=" _부대입찰내역_직접공사비 집계_1 당진78-연돌-공사설계서(REV.0 12.14-kopec) 6" xfId="25278"/>
    <cellStyle name=" _부대입찰내역_직접공사비 집계_1 당진78-연돌-공사설계서(REV.0 12.14-kopec) 7" xfId="25279"/>
    <cellStyle name=" _부대입찰내역_직접공사비 집계_1 당진78-연돌-공사설계서(REV.0 12.14-kopec) 8" xfId="25280"/>
    <cellStyle name=" _부대입찰내역_직접공사비 집계_1 당진78-연돌-공사설계서(REV.0 12.14-kopec) 9" xfId="25281"/>
    <cellStyle name=" _부대입찰내역_직접공사비 집계_1 당진78-연돌-공사설계서(REV.0 12.14-kopec)_0 태안78-연돌-공사설계서(2005082)" xfId="768"/>
    <cellStyle name=" _부대입찰내역_직접공사비 집계_1 당진78-연돌-공사설계서(REV.0 12.14-kopec)_0 태안78-연돌-공사설계서(2005082) 10" xfId="25282"/>
    <cellStyle name=" _부대입찰내역_직접공사비 집계_1 당진78-연돌-공사설계서(REV.0 12.14-kopec)_0 태안78-연돌-공사설계서(2005082) 2" xfId="769"/>
    <cellStyle name=" _부대입찰내역_직접공사비 집계_1 당진78-연돌-공사설계서(REV.0 12.14-kopec)_0 태안78-연돌-공사설계서(2005082) 3" xfId="770"/>
    <cellStyle name=" _부대입찰내역_직접공사비 집계_1 당진78-연돌-공사설계서(REV.0 12.14-kopec)_0 태안78-연돌-공사설계서(2005082) 4" xfId="17161"/>
    <cellStyle name=" _부대입찰내역_직접공사비 집계_1 당진78-연돌-공사설계서(REV.0 12.14-kopec)_0 태안78-연돌-공사설계서(2005082) 5" xfId="25283"/>
    <cellStyle name=" _부대입찰내역_직접공사비 집계_1 당진78-연돌-공사설계서(REV.0 12.14-kopec)_0 태안78-연돌-공사설계서(2005082) 6" xfId="25284"/>
    <cellStyle name=" _부대입찰내역_직접공사비 집계_1 당진78-연돌-공사설계서(REV.0 12.14-kopec)_0 태안78-연돌-공사설계서(2005082) 7" xfId="25285"/>
    <cellStyle name=" _부대입찰내역_직접공사비 집계_1 당진78-연돌-공사설계서(REV.0 12.14-kopec)_0 태안78-연돌-공사설계서(2005082) 8" xfId="25286"/>
    <cellStyle name=" _부대입찰내역_직접공사비 집계_1 당진78-연돌-공사설계서(REV.0 12.14-kopec)_0 태안78-연돌-공사설계서(2005082) 9" xfId="25287"/>
    <cellStyle name=" _부대입찰내역_직접공사비 집계_1 당진78-연돌-공사설계서(REV.0 12.14-kopec)_1.0t 공사설계서(1021일)" xfId="771"/>
    <cellStyle name=" _부대입찰내역_직접공사비 집계_1 당진78-연돌-공사설계서(REV.0 12.14-kopec)_1.0t 공사설계서(1021일) 10" xfId="25288"/>
    <cellStyle name=" _부대입찰내역_직접공사비 집계_1 당진78-연돌-공사설계서(REV.0 12.14-kopec)_1.0t 공사설계서(1021일) 2" xfId="772"/>
    <cellStyle name=" _부대입찰내역_직접공사비 집계_1 당진78-연돌-공사설계서(REV.0 12.14-kopec)_1.0t 공사설계서(1021일) 3" xfId="773"/>
    <cellStyle name=" _부대입찰내역_직접공사비 집계_1 당진78-연돌-공사설계서(REV.0 12.14-kopec)_1.0t 공사설계서(1021일) 4" xfId="17162"/>
    <cellStyle name=" _부대입찰내역_직접공사비 집계_1 당진78-연돌-공사설계서(REV.0 12.14-kopec)_1.0t 공사설계서(1021일) 5" xfId="25289"/>
    <cellStyle name=" _부대입찰내역_직접공사비 집계_1 당진78-연돌-공사설계서(REV.0 12.14-kopec)_1.0t 공사설계서(1021일) 6" xfId="25290"/>
    <cellStyle name=" _부대입찰내역_직접공사비 집계_1 당진78-연돌-공사설계서(REV.0 12.14-kopec)_1.0t 공사설계서(1021일) 7" xfId="25291"/>
    <cellStyle name=" _부대입찰내역_직접공사비 집계_1 당진78-연돌-공사설계서(REV.0 12.14-kopec)_1.0t 공사설계서(1021일) 8" xfId="25292"/>
    <cellStyle name=" _부대입찰내역_직접공사비 집계_1 당진78-연돌-공사설계서(REV.0 12.14-kopec)_1.0t 공사설계서(1021일) 9" xfId="25293"/>
    <cellStyle name=" _부대입찰내역_직접공사비 집계_1 당진78-연돌-공사설계서(REV.0 12.14-kopec)_태안78연돌공사설계서(2005099)C2" xfId="774"/>
    <cellStyle name=" _부대입찰내역_직접공사비 집계_1 당진78-연돌-공사설계서(REV.0 12.14-kopec)_태안78연돌공사설계서(2005099)C2 10" xfId="25294"/>
    <cellStyle name=" _부대입찰내역_직접공사비 집계_1 당진78-연돌-공사설계서(REV.0 12.14-kopec)_태안78연돌공사설계서(2005099)C2 2" xfId="775"/>
    <cellStyle name=" _부대입찰내역_직접공사비 집계_1 당진78-연돌-공사설계서(REV.0 12.14-kopec)_태안78연돌공사설계서(2005099)C2 3" xfId="776"/>
    <cellStyle name=" _부대입찰내역_직접공사비 집계_1 당진78-연돌-공사설계서(REV.0 12.14-kopec)_태안78연돌공사설계서(2005099)C2 4" xfId="17163"/>
    <cellStyle name=" _부대입찰내역_직접공사비 집계_1 당진78-연돌-공사설계서(REV.0 12.14-kopec)_태안78연돌공사설계서(2005099)C2 5" xfId="25295"/>
    <cellStyle name=" _부대입찰내역_직접공사비 집계_1 당진78-연돌-공사설계서(REV.0 12.14-kopec)_태안78연돌공사설계서(2005099)C2 6" xfId="25296"/>
    <cellStyle name=" _부대입찰내역_직접공사비 집계_1 당진78-연돌-공사설계서(REV.0 12.14-kopec)_태안78연돌공사설계서(2005099)C2 7" xfId="25297"/>
    <cellStyle name=" _부대입찰내역_직접공사비 집계_1 당진78-연돌-공사설계서(REV.0 12.14-kopec)_태안78연돌공사설계서(2005099)C2 8" xfId="25298"/>
    <cellStyle name=" _부대입찰내역_직접공사비 집계_1 당진78-연돌-공사설계서(REV.0 12.14-kopec)_태안78연돌공사설계서(2005099)C2 9" xfId="25299"/>
    <cellStyle name=" _부대입찰내역_직접공사비 집계_1.0t 당진78-연돌-수량산출서(REV.0 12.27-kopec)" xfId="777"/>
    <cellStyle name=" _부대입찰내역_직접공사비 집계_1.0t 당진78-연돌-수량산출서(REV.0 12.27-kopec) 10" xfId="25300"/>
    <cellStyle name=" _부대입찰내역_직접공사비 집계_1.0t 당진78-연돌-수량산출서(REV.0 12.27-kopec) 2" xfId="778"/>
    <cellStyle name=" _부대입찰내역_직접공사비 집계_1.0t 당진78-연돌-수량산출서(REV.0 12.27-kopec) 3" xfId="779"/>
    <cellStyle name=" _부대입찰내역_직접공사비 집계_1.0t 당진78-연돌-수량산출서(REV.0 12.27-kopec) 4" xfId="17164"/>
    <cellStyle name=" _부대입찰내역_직접공사비 집계_1.0t 당진78-연돌-수량산출서(REV.0 12.27-kopec) 5" xfId="25301"/>
    <cellStyle name=" _부대입찰내역_직접공사비 집계_1.0t 당진78-연돌-수량산출서(REV.0 12.27-kopec) 6" xfId="25302"/>
    <cellStyle name=" _부대입찰내역_직접공사비 집계_1.0t 당진78-연돌-수량산출서(REV.0 12.27-kopec) 7" xfId="25303"/>
    <cellStyle name=" _부대입찰내역_직접공사비 집계_1.0t 당진78-연돌-수량산출서(REV.0 12.27-kopec) 8" xfId="25304"/>
    <cellStyle name=" _부대입찰내역_직접공사비 집계_1.0t 당진78-연돌-수량산출서(REV.0 12.27-kopec) 9" xfId="25305"/>
    <cellStyle name=" _부대입찰내역_직접공사비 집계_1.0t 당진78-연돌-수량산출서(REV.0 12.27-kopec)_1.0t 공사설계서(1021일)" xfId="780"/>
    <cellStyle name=" _부대입찰내역_직접공사비 집계_1.0t 당진78-연돌-수량산출서(REV.0 12.27-kopec)_1.0t 공사설계서(1021일) 10" xfId="25306"/>
    <cellStyle name=" _부대입찰내역_직접공사비 집계_1.0t 당진78-연돌-수량산출서(REV.0 12.27-kopec)_1.0t 공사설계서(1021일) 2" xfId="781"/>
    <cellStyle name=" _부대입찰내역_직접공사비 집계_1.0t 당진78-연돌-수량산출서(REV.0 12.27-kopec)_1.0t 공사설계서(1021일) 3" xfId="782"/>
    <cellStyle name=" _부대입찰내역_직접공사비 집계_1.0t 당진78-연돌-수량산출서(REV.0 12.27-kopec)_1.0t 공사설계서(1021일) 4" xfId="17165"/>
    <cellStyle name=" _부대입찰내역_직접공사비 집계_1.0t 당진78-연돌-수량산출서(REV.0 12.27-kopec)_1.0t 공사설계서(1021일) 5" xfId="25307"/>
    <cellStyle name=" _부대입찰내역_직접공사비 집계_1.0t 당진78-연돌-수량산출서(REV.0 12.27-kopec)_1.0t 공사설계서(1021일) 6" xfId="25308"/>
    <cellStyle name=" _부대입찰내역_직접공사비 집계_1.0t 당진78-연돌-수량산출서(REV.0 12.27-kopec)_1.0t 공사설계서(1021일) 7" xfId="25309"/>
    <cellStyle name=" _부대입찰내역_직접공사비 집계_1.0t 당진78-연돌-수량산출서(REV.0 12.27-kopec)_1.0t 공사설계서(1021일) 8" xfId="25310"/>
    <cellStyle name=" _부대입찰내역_직접공사비 집계_1.0t 당진78-연돌-수량산출서(REV.0 12.27-kopec)_1.0t 공사설계서(1021일) 9" xfId="25311"/>
    <cellStyle name=" _부대입찰내역_직접공사비 집계_2.관리동" xfId="25312"/>
    <cellStyle name=" _부대입찰내역_직접공사비 집계_CC-02 본관기초굴착 예상" xfId="904"/>
    <cellStyle name=" _부대입찰내역_직접공사비 집계_CC-02 본관기초굴착 예상 10" xfId="25549"/>
    <cellStyle name=" _부대입찰내역_직접공사비 집계_CC-02 본관기초굴착 예상 2" xfId="905"/>
    <cellStyle name=" _부대입찰내역_직접공사비 집계_CC-02 본관기초굴착 예상 3" xfId="906"/>
    <cellStyle name=" _부대입찰내역_직접공사비 집계_CC-02 본관기초굴착 예상 4" xfId="17205"/>
    <cellStyle name=" _부대입찰내역_직접공사비 집계_CC-02 본관기초굴착 예상 5" xfId="25550"/>
    <cellStyle name=" _부대입찰내역_직접공사비 집계_CC-02 본관기초굴착 예상 6" xfId="25551"/>
    <cellStyle name=" _부대입찰내역_직접공사비 집계_CC-02 본관기초굴착 예상 7" xfId="25552"/>
    <cellStyle name=" _부대입찰내역_직접공사비 집계_CC-02 본관기초굴착 예상 8" xfId="25553"/>
    <cellStyle name=" _부대입찰내역_직접공사비 집계_CC-02 본관기초굴착 예상 9" xfId="25554"/>
    <cellStyle name=" _부대입찰내역_직접공사비 집계_CC-02 본관기초굴착 예상_1 당진78-연돌-공사설계서(REV.0 12.14-kopec)" xfId="907"/>
    <cellStyle name=" _부대입찰내역_직접공사비 집계_CC-02 본관기초굴착 예상_1 당진78-연돌-공사설계서(REV.0 12.14-kopec) 10" xfId="25555"/>
    <cellStyle name=" _부대입찰내역_직접공사비 집계_CC-02 본관기초굴착 예상_1 당진78-연돌-공사설계서(REV.0 12.14-kopec) 2" xfId="908"/>
    <cellStyle name=" _부대입찰내역_직접공사비 집계_CC-02 본관기초굴착 예상_1 당진78-연돌-공사설계서(REV.0 12.14-kopec) 3" xfId="909"/>
    <cellStyle name=" _부대입찰내역_직접공사비 집계_CC-02 본관기초굴착 예상_1 당진78-연돌-공사설계서(REV.0 12.14-kopec) 4" xfId="17206"/>
    <cellStyle name=" _부대입찰내역_직접공사비 집계_CC-02 본관기초굴착 예상_1 당진78-연돌-공사설계서(REV.0 12.14-kopec) 5" xfId="25556"/>
    <cellStyle name=" _부대입찰내역_직접공사비 집계_CC-02 본관기초굴착 예상_1 당진78-연돌-공사설계서(REV.0 12.14-kopec) 6" xfId="25557"/>
    <cellStyle name=" _부대입찰내역_직접공사비 집계_CC-02 본관기초굴착 예상_1 당진78-연돌-공사설계서(REV.0 12.14-kopec) 7" xfId="25558"/>
    <cellStyle name=" _부대입찰내역_직접공사비 집계_CC-02 본관기초굴착 예상_1 당진78-연돌-공사설계서(REV.0 12.14-kopec) 8" xfId="25559"/>
    <cellStyle name=" _부대입찰내역_직접공사비 집계_CC-02 본관기초굴착 예상_1 당진78-연돌-공사설계서(REV.0 12.14-kopec) 9" xfId="25560"/>
    <cellStyle name=" _부대입찰내역_직접공사비 집계_CC-02 본관기초굴착 예상_1 당진78-연돌-공사설계서(REV.0 12.14-kopec)_0 태안78-연돌-공사설계서(2005082)" xfId="910"/>
    <cellStyle name=" _부대입찰내역_직접공사비 집계_CC-02 본관기초굴착 예상_1 당진78-연돌-공사설계서(REV.0 12.14-kopec)_0 태안78-연돌-공사설계서(2005082) 10" xfId="25561"/>
    <cellStyle name=" _부대입찰내역_직접공사비 집계_CC-02 본관기초굴착 예상_1 당진78-연돌-공사설계서(REV.0 12.14-kopec)_0 태안78-연돌-공사설계서(2005082) 2" xfId="911"/>
    <cellStyle name=" _부대입찰내역_직접공사비 집계_CC-02 본관기초굴착 예상_1 당진78-연돌-공사설계서(REV.0 12.14-kopec)_0 태안78-연돌-공사설계서(2005082) 3" xfId="912"/>
    <cellStyle name=" _부대입찰내역_직접공사비 집계_CC-02 본관기초굴착 예상_1 당진78-연돌-공사설계서(REV.0 12.14-kopec)_0 태안78-연돌-공사설계서(2005082) 4" xfId="17207"/>
    <cellStyle name=" _부대입찰내역_직접공사비 집계_CC-02 본관기초굴착 예상_1 당진78-연돌-공사설계서(REV.0 12.14-kopec)_0 태안78-연돌-공사설계서(2005082) 5" xfId="25562"/>
    <cellStyle name=" _부대입찰내역_직접공사비 집계_CC-02 본관기초굴착 예상_1 당진78-연돌-공사설계서(REV.0 12.14-kopec)_0 태안78-연돌-공사설계서(2005082) 6" xfId="25563"/>
    <cellStyle name=" _부대입찰내역_직접공사비 집계_CC-02 본관기초굴착 예상_1 당진78-연돌-공사설계서(REV.0 12.14-kopec)_0 태안78-연돌-공사설계서(2005082) 7" xfId="25564"/>
    <cellStyle name=" _부대입찰내역_직접공사비 집계_CC-02 본관기초굴착 예상_1 당진78-연돌-공사설계서(REV.0 12.14-kopec)_0 태안78-연돌-공사설계서(2005082) 8" xfId="25565"/>
    <cellStyle name=" _부대입찰내역_직접공사비 집계_CC-02 본관기초굴착 예상_1 당진78-연돌-공사설계서(REV.0 12.14-kopec)_0 태안78-연돌-공사설계서(2005082) 9" xfId="25566"/>
    <cellStyle name=" _부대입찰내역_직접공사비 집계_CC-02 본관기초굴착 예상_1 당진78-연돌-공사설계서(REV.0 12.14-kopec)_1.0t 공사설계서(1021일)" xfId="913"/>
    <cellStyle name=" _부대입찰내역_직접공사비 집계_CC-02 본관기초굴착 예상_1 당진78-연돌-공사설계서(REV.0 12.14-kopec)_1.0t 공사설계서(1021일) 10" xfId="25567"/>
    <cellStyle name=" _부대입찰내역_직접공사비 집계_CC-02 본관기초굴착 예상_1 당진78-연돌-공사설계서(REV.0 12.14-kopec)_1.0t 공사설계서(1021일) 2" xfId="914"/>
    <cellStyle name=" _부대입찰내역_직접공사비 집계_CC-02 본관기초굴착 예상_1 당진78-연돌-공사설계서(REV.0 12.14-kopec)_1.0t 공사설계서(1021일) 3" xfId="915"/>
    <cellStyle name=" _부대입찰내역_직접공사비 집계_CC-02 본관기초굴착 예상_1 당진78-연돌-공사설계서(REV.0 12.14-kopec)_1.0t 공사설계서(1021일) 4" xfId="17208"/>
    <cellStyle name=" _부대입찰내역_직접공사비 집계_CC-02 본관기초굴착 예상_1 당진78-연돌-공사설계서(REV.0 12.14-kopec)_1.0t 공사설계서(1021일) 5" xfId="25568"/>
    <cellStyle name=" _부대입찰내역_직접공사비 집계_CC-02 본관기초굴착 예상_1 당진78-연돌-공사설계서(REV.0 12.14-kopec)_1.0t 공사설계서(1021일) 6" xfId="25569"/>
    <cellStyle name=" _부대입찰내역_직접공사비 집계_CC-02 본관기초굴착 예상_1 당진78-연돌-공사설계서(REV.0 12.14-kopec)_1.0t 공사설계서(1021일) 7" xfId="25570"/>
    <cellStyle name=" _부대입찰내역_직접공사비 집계_CC-02 본관기초굴착 예상_1 당진78-연돌-공사설계서(REV.0 12.14-kopec)_1.0t 공사설계서(1021일) 8" xfId="25571"/>
    <cellStyle name=" _부대입찰내역_직접공사비 집계_CC-02 본관기초굴착 예상_1 당진78-연돌-공사설계서(REV.0 12.14-kopec)_1.0t 공사설계서(1021일) 9" xfId="25572"/>
    <cellStyle name=" _부대입찰내역_직접공사비 집계_CC-02 본관기초굴착 예상_1 당진78-연돌-공사설계서(REV.0 12.14-kopec)_태안78연돌공사설계서(2005099)C2" xfId="916"/>
    <cellStyle name=" _부대입찰내역_직접공사비 집계_CC-02 본관기초굴착 예상_1 당진78-연돌-공사설계서(REV.0 12.14-kopec)_태안78연돌공사설계서(2005099)C2 10" xfId="25573"/>
    <cellStyle name=" _부대입찰내역_직접공사비 집계_CC-02 본관기초굴착 예상_1 당진78-연돌-공사설계서(REV.0 12.14-kopec)_태안78연돌공사설계서(2005099)C2 2" xfId="917"/>
    <cellStyle name=" _부대입찰내역_직접공사비 집계_CC-02 본관기초굴착 예상_1 당진78-연돌-공사설계서(REV.0 12.14-kopec)_태안78연돌공사설계서(2005099)C2 3" xfId="918"/>
    <cellStyle name=" _부대입찰내역_직접공사비 집계_CC-02 본관기초굴착 예상_1 당진78-연돌-공사설계서(REV.0 12.14-kopec)_태안78연돌공사설계서(2005099)C2 4" xfId="17209"/>
    <cellStyle name=" _부대입찰내역_직접공사비 집계_CC-02 본관기초굴착 예상_1 당진78-연돌-공사설계서(REV.0 12.14-kopec)_태안78연돌공사설계서(2005099)C2 5" xfId="25574"/>
    <cellStyle name=" _부대입찰내역_직접공사비 집계_CC-02 본관기초굴착 예상_1 당진78-연돌-공사설계서(REV.0 12.14-kopec)_태안78연돌공사설계서(2005099)C2 6" xfId="25575"/>
    <cellStyle name=" _부대입찰내역_직접공사비 집계_CC-02 본관기초굴착 예상_1 당진78-연돌-공사설계서(REV.0 12.14-kopec)_태안78연돌공사설계서(2005099)C2 7" xfId="25576"/>
    <cellStyle name=" _부대입찰내역_직접공사비 집계_CC-02 본관기초굴착 예상_1 당진78-연돌-공사설계서(REV.0 12.14-kopec)_태안78연돌공사설계서(2005099)C2 8" xfId="25577"/>
    <cellStyle name=" _부대입찰내역_직접공사비 집계_CC-02 본관기초굴착 예상_1 당진78-연돌-공사설계서(REV.0 12.14-kopec)_태안78연돌공사설계서(2005099)C2 9" xfId="25578"/>
    <cellStyle name=" _부대입찰내역_직접공사비 집계_CC-02 본관기초굴착 예상_1.0t 당진78-연돌-수량산출서(REV.0 12.27-kopec)" xfId="919"/>
    <cellStyle name=" _부대입찰내역_직접공사비 집계_CC-02 본관기초굴착 예상_1.0t 당진78-연돌-수량산출서(REV.0 12.27-kopec) 10" xfId="25579"/>
    <cellStyle name=" _부대입찰내역_직접공사비 집계_CC-02 본관기초굴착 예상_1.0t 당진78-연돌-수량산출서(REV.0 12.27-kopec) 2" xfId="920"/>
    <cellStyle name=" _부대입찰내역_직접공사비 집계_CC-02 본관기초굴착 예상_1.0t 당진78-연돌-수량산출서(REV.0 12.27-kopec) 3" xfId="921"/>
    <cellStyle name=" _부대입찰내역_직접공사비 집계_CC-02 본관기초굴착 예상_1.0t 당진78-연돌-수량산출서(REV.0 12.27-kopec) 4" xfId="17210"/>
    <cellStyle name=" _부대입찰내역_직접공사비 집계_CC-02 본관기초굴착 예상_1.0t 당진78-연돌-수량산출서(REV.0 12.27-kopec) 5" xfId="25580"/>
    <cellStyle name=" _부대입찰내역_직접공사비 집계_CC-02 본관기초굴착 예상_1.0t 당진78-연돌-수량산출서(REV.0 12.27-kopec) 6" xfId="25581"/>
    <cellStyle name=" _부대입찰내역_직접공사비 집계_CC-02 본관기초굴착 예상_1.0t 당진78-연돌-수량산출서(REV.0 12.27-kopec) 7" xfId="25582"/>
    <cellStyle name=" _부대입찰내역_직접공사비 집계_CC-02 본관기초굴착 예상_1.0t 당진78-연돌-수량산출서(REV.0 12.27-kopec) 8" xfId="25583"/>
    <cellStyle name=" _부대입찰내역_직접공사비 집계_CC-02 본관기초굴착 예상_1.0t 당진78-연돌-수량산출서(REV.0 12.27-kopec) 9" xfId="25584"/>
    <cellStyle name=" _부대입찰내역_직접공사비 집계_CC-02 본관기초굴착 예상_1.0t 당진78-연돌-수량산출서(REV.0 12.27-kopec)_1.0t 공사설계서(1021일)" xfId="922"/>
    <cellStyle name=" _부대입찰내역_직접공사비 집계_CC-02 본관기초굴착 예상_1.0t 당진78-연돌-수량산출서(REV.0 12.27-kopec)_1.0t 공사설계서(1021일) 10" xfId="25585"/>
    <cellStyle name=" _부대입찰내역_직접공사비 집계_CC-02 본관기초굴착 예상_1.0t 당진78-연돌-수량산출서(REV.0 12.27-kopec)_1.0t 공사설계서(1021일) 2" xfId="923"/>
    <cellStyle name=" _부대입찰내역_직접공사비 집계_CC-02 본관기초굴착 예상_1.0t 당진78-연돌-수량산출서(REV.0 12.27-kopec)_1.0t 공사설계서(1021일) 3" xfId="924"/>
    <cellStyle name=" _부대입찰내역_직접공사비 집계_CC-02 본관기초굴착 예상_1.0t 당진78-연돌-수량산출서(REV.0 12.27-kopec)_1.0t 공사설계서(1021일) 4" xfId="17211"/>
    <cellStyle name=" _부대입찰내역_직접공사비 집계_CC-02 본관기초굴착 예상_1.0t 당진78-연돌-수량산출서(REV.0 12.27-kopec)_1.0t 공사설계서(1021일) 5" xfId="25586"/>
    <cellStyle name=" _부대입찰내역_직접공사비 집계_CC-02 본관기초굴착 예상_1.0t 당진78-연돌-수량산출서(REV.0 12.27-kopec)_1.0t 공사설계서(1021일) 6" xfId="25587"/>
    <cellStyle name=" _부대입찰내역_직접공사비 집계_CC-02 본관기초굴착 예상_1.0t 당진78-연돌-수량산출서(REV.0 12.27-kopec)_1.0t 공사설계서(1021일) 7" xfId="25588"/>
    <cellStyle name=" _부대입찰내역_직접공사비 집계_CC-02 본관기초굴착 예상_1.0t 당진78-연돌-수량산출서(REV.0 12.27-kopec)_1.0t 공사설계서(1021일) 8" xfId="25589"/>
    <cellStyle name=" _부대입찰내역_직접공사비 집계_CC-02 본관기초굴착 예상_1.0t 당진78-연돌-수량산출서(REV.0 12.27-kopec)_1.0t 공사설계서(1021일) 9" xfId="25590"/>
    <cellStyle name=" _부대입찰내역_직접공사비 집계_CC-02 본관기초굴착 예상_2.관리동" xfId="25591"/>
    <cellStyle name=" _부대입찰내역_직접공사비 집계_CC-02 본관기초굴착 예상_당진78-연돌-개략공사비" xfId="925"/>
    <cellStyle name=" _부대입찰내역_직접공사비 집계_CC-02 본관기초굴착 예상_당진78-연돌-개략공사비 10" xfId="25592"/>
    <cellStyle name=" _부대입찰내역_직접공사비 집계_CC-02 본관기초굴착 예상_당진78-연돌-개략공사비 2" xfId="926"/>
    <cellStyle name=" _부대입찰내역_직접공사비 집계_CC-02 본관기초굴착 예상_당진78-연돌-개략공사비 3" xfId="927"/>
    <cellStyle name=" _부대입찰내역_직접공사비 집계_CC-02 본관기초굴착 예상_당진78-연돌-개략공사비 4" xfId="17212"/>
    <cellStyle name=" _부대입찰내역_직접공사비 집계_CC-02 본관기초굴착 예상_당진78-연돌-개략공사비 5" xfId="25593"/>
    <cellStyle name=" _부대입찰내역_직접공사비 집계_CC-02 본관기초굴착 예상_당진78-연돌-개략공사비 6" xfId="25594"/>
    <cellStyle name=" _부대입찰내역_직접공사비 집계_CC-02 본관기초굴착 예상_당진78-연돌-개략공사비 7" xfId="25595"/>
    <cellStyle name=" _부대입찰내역_직접공사비 집계_CC-02 본관기초굴착 예상_당진78-연돌-개략공사비 8" xfId="25596"/>
    <cellStyle name=" _부대입찰내역_직접공사비 집계_CC-02 본관기초굴착 예상_당진78-연돌-개략공사비 9" xfId="25597"/>
    <cellStyle name=" _부대입찰내역_직접공사비 집계_CC-02 본관기초굴착 예상_당진78-연돌-개략공사비_0 태안78-연돌-공사설계서(2005082)" xfId="928"/>
    <cellStyle name=" _부대입찰내역_직접공사비 집계_CC-02 본관기초굴착 예상_당진78-연돌-개략공사비_0 태안78-연돌-공사설계서(2005082) 10" xfId="25598"/>
    <cellStyle name=" _부대입찰내역_직접공사비 집계_CC-02 본관기초굴착 예상_당진78-연돌-개략공사비_0 태안78-연돌-공사설계서(2005082) 2" xfId="929"/>
    <cellStyle name=" _부대입찰내역_직접공사비 집계_CC-02 본관기초굴착 예상_당진78-연돌-개략공사비_0 태안78-연돌-공사설계서(2005082) 3" xfId="930"/>
    <cellStyle name=" _부대입찰내역_직접공사비 집계_CC-02 본관기초굴착 예상_당진78-연돌-개략공사비_0 태안78-연돌-공사설계서(2005082) 4" xfId="17213"/>
    <cellStyle name=" _부대입찰내역_직접공사비 집계_CC-02 본관기초굴착 예상_당진78-연돌-개략공사비_0 태안78-연돌-공사설계서(2005082) 5" xfId="25599"/>
    <cellStyle name=" _부대입찰내역_직접공사비 집계_CC-02 본관기초굴착 예상_당진78-연돌-개략공사비_0 태안78-연돌-공사설계서(2005082) 6" xfId="25600"/>
    <cellStyle name=" _부대입찰내역_직접공사비 집계_CC-02 본관기초굴착 예상_당진78-연돌-개략공사비_0 태안78-연돌-공사설계서(2005082) 7" xfId="25601"/>
    <cellStyle name=" _부대입찰내역_직접공사비 집계_CC-02 본관기초굴착 예상_당진78-연돌-개략공사비_0 태안78-연돌-공사설계서(2005082) 8" xfId="25602"/>
    <cellStyle name=" _부대입찰내역_직접공사비 집계_CC-02 본관기초굴착 예상_당진78-연돌-개략공사비_0 태안78-연돌-공사설계서(2005082) 9" xfId="25603"/>
    <cellStyle name=" _부대입찰내역_직접공사비 집계_CC-02 본관기초굴착 예상_당진78-연돌-개략공사비_1.0t 공사설계서(1021일)" xfId="931"/>
    <cellStyle name=" _부대입찰내역_직접공사비 집계_CC-02 본관기초굴착 예상_당진78-연돌-개략공사비_1.0t 공사설계서(1021일) 10" xfId="25604"/>
    <cellStyle name=" _부대입찰내역_직접공사비 집계_CC-02 본관기초굴착 예상_당진78-연돌-개략공사비_1.0t 공사설계서(1021일) 2" xfId="932"/>
    <cellStyle name=" _부대입찰내역_직접공사비 집계_CC-02 본관기초굴착 예상_당진78-연돌-개략공사비_1.0t 공사설계서(1021일) 3" xfId="933"/>
    <cellStyle name=" _부대입찰내역_직접공사비 집계_CC-02 본관기초굴착 예상_당진78-연돌-개략공사비_1.0t 공사설계서(1021일) 4" xfId="17214"/>
    <cellStyle name=" _부대입찰내역_직접공사비 집계_CC-02 본관기초굴착 예상_당진78-연돌-개략공사비_1.0t 공사설계서(1021일) 5" xfId="25605"/>
    <cellStyle name=" _부대입찰내역_직접공사비 집계_CC-02 본관기초굴착 예상_당진78-연돌-개략공사비_1.0t 공사설계서(1021일) 6" xfId="25606"/>
    <cellStyle name=" _부대입찰내역_직접공사비 집계_CC-02 본관기초굴착 예상_당진78-연돌-개략공사비_1.0t 공사설계서(1021일) 7" xfId="25607"/>
    <cellStyle name=" _부대입찰내역_직접공사비 집계_CC-02 본관기초굴착 예상_당진78-연돌-개략공사비_1.0t 공사설계서(1021일) 8" xfId="25608"/>
    <cellStyle name=" _부대입찰내역_직접공사비 집계_CC-02 본관기초굴착 예상_당진78-연돌-개략공사비_1.0t 공사설계서(1021일) 9" xfId="25609"/>
    <cellStyle name=" _부대입찰내역_직접공사비 집계_CC-02 본관기초굴착 예상_당진78-연돌-개략공사비_태안78연돌공사설계서(2005099)C2" xfId="934"/>
    <cellStyle name=" _부대입찰내역_직접공사비 집계_CC-02 본관기초굴착 예상_당진78-연돌-개략공사비_태안78연돌공사설계서(2005099)C2 10" xfId="25610"/>
    <cellStyle name=" _부대입찰내역_직접공사비 집계_CC-02 본관기초굴착 예상_당진78-연돌-개략공사비_태안78연돌공사설계서(2005099)C2 2" xfId="935"/>
    <cellStyle name=" _부대입찰내역_직접공사비 집계_CC-02 본관기초굴착 예상_당진78-연돌-개략공사비_태안78연돌공사설계서(2005099)C2 3" xfId="936"/>
    <cellStyle name=" _부대입찰내역_직접공사비 집계_CC-02 본관기초굴착 예상_당진78-연돌-개략공사비_태안78연돌공사설계서(2005099)C2 4" xfId="17215"/>
    <cellStyle name=" _부대입찰내역_직접공사비 집계_CC-02 본관기초굴착 예상_당진78-연돌-개략공사비_태안78연돌공사설계서(2005099)C2 5" xfId="25611"/>
    <cellStyle name=" _부대입찰내역_직접공사비 집계_CC-02 본관기초굴착 예상_당진78-연돌-개략공사비_태안78연돌공사설계서(2005099)C2 6" xfId="25612"/>
    <cellStyle name=" _부대입찰내역_직접공사비 집계_CC-02 본관기초굴착 예상_당진78-연돌-개략공사비_태안78연돌공사설계서(2005099)C2 7" xfId="25613"/>
    <cellStyle name=" _부대입찰내역_직접공사비 집계_CC-02 본관기초굴착 예상_당진78-연돌-개략공사비_태안78연돌공사설계서(2005099)C2 8" xfId="25614"/>
    <cellStyle name=" _부대입찰내역_직접공사비 집계_CC-02 본관기초굴착 예상_당진78-연돌-개략공사비_태안78연돌공사설계서(2005099)C2 9" xfId="25615"/>
    <cellStyle name=" _부대입찰내역_직접공사비 집계_CC-02 본관기초굴착 예상_연돌 현장타설말뚝(RCD)설계서" xfId="937"/>
    <cellStyle name=" _부대입찰내역_직접공사비 집계_CC-02 본관기초굴착 예상_연돌 현장타설말뚝(RCD)설계서 10" xfId="25616"/>
    <cellStyle name=" _부대입찰내역_직접공사비 집계_CC-02 본관기초굴착 예상_연돌 현장타설말뚝(RCD)설계서 2" xfId="938"/>
    <cellStyle name=" _부대입찰내역_직접공사비 집계_CC-02 본관기초굴착 예상_연돌 현장타설말뚝(RCD)설계서 3" xfId="939"/>
    <cellStyle name=" _부대입찰내역_직접공사비 집계_CC-02 본관기초굴착 예상_연돌 현장타설말뚝(RCD)설계서 4" xfId="17216"/>
    <cellStyle name=" _부대입찰내역_직접공사비 집계_CC-02 본관기초굴착 예상_연돌 현장타설말뚝(RCD)설계서 5" xfId="25617"/>
    <cellStyle name=" _부대입찰내역_직접공사비 집계_CC-02 본관기초굴착 예상_연돌 현장타설말뚝(RCD)설계서 6" xfId="25618"/>
    <cellStyle name=" _부대입찰내역_직접공사비 집계_CC-02 본관기초굴착 예상_연돌 현장타설말뚝(RCD)설계서 7" xfId="25619"/>
    <cellStyle name=" _부대입찰내역_직접공사비 집계_CC-02 본관기초굴착 예상_연돌 현장타설말뚝(RCD)설계서 8" xfId="25620"/>
    <cellStyle name=" _부대입찰내역_직접공사비 집계_CC-02 본관기초굴착 예상_연돌 현장타설말뚝(RCD)설계서 9" xfId="25621"/>
    <cellStyle name=" _부대입찰내역_직접공사비 집계_CC-02 본관기초굴착 예상_연돌 현장타설말뚝(RCD)설계서_0 태안78-연돌-공사설계서(2005082)" xfId="940"/>
    <cellStyle name=" _부대입찰내역_직접공사비 집계_CC-02 본관기초굴착 예상_연돌 현장타설말뚝(RCD)설계서_0 태안78-연돌-공사설계서(2005082) 10" xfId="25622"/>
    <cellStyle name=" _부대입찰내역_직접공사비 집계_CC-02 본관기초굴착 예상_연돌 현장타설말뚝(RCD)설계서_0 태안78-연돌-공사설계서(2005082) 2" xfId="941"/>
    <cellStyle name=" _부대입찰내역_직접공사비 집계_CC-02 본관기초굴착 예상_연돌 현장타설말뚝(RCD)설계서_0 태안78-연돌-공사설계서(2005082) 3" xfId="942"/>
    <cellStyle name=" _부대입찰내역_직접공사비 집계_CC-02 본관기초굴착 예상_연돌 현장타설말뚝(RCD)설계서_0 태안78-연돌-공사설계서(2005082) 4" xfId="17217"/>
    <cellStyle name=" _부대입찰내역_직접공사비 집계_CC-02 본관기초굴착 예상_연돌 현장타설말뚝(RCD)설계서_0 태안78-연돌-공사설계서(2005082) 5" xfId="25623"/>
    <cellStyle name=" _부대입찰내역_직접공사비 집계_CC-02 본관기초굴착 예상_연돌 현장타설말뚝(RCD)설계서_0 태안78-연돌-공사설계서(2005082) 6" xfId="25624"/>
    <cellStyle name=" _부대입찰내역_직접공사비 집계_CC-02 본관기초굴착 예상_연돌 현장타설말뚝(RCD)설계서_0 태안78-연돌-공사설계서(2005082) 7" xfId="25625"/>
    <cellStyle name=" _부대입찰내역_직접공사비 집계_CC-02 본관기초굴착 예상_연돌 현장타설말뚝(RCD)설계서_0 태안78-연돌-공사설계서(2005082) 8" xfId="25626"/>
    <cellStyle name=" _부대입찰내역_직접공사비 집계_CC-02 본관기초굴착 예상_연돌 현장타설말뚝(RCD)설계서_0 태안78-연돌-공사설계서(2005082) 9" xfId="25627"/>
    <cellStyle name=" _부대입찰내역_직접공사비 집계_CC-02 본관기초굴착 예상_연돌 현장타설말뚝(RCD)설계서_1.0t 공사설계서(1021일)" xfId="943"/>
    <cellStyle name=" _부대입찰내역_직접공사비 집계_CC-02 본관기초굴착 예상_연돌 현장타설말뚝(RCD)설계서_1.0t 공사설계서(1021일) 10" xfId="25628"/>
    <cellStyle name=" _부대입찰내역_직접공사비 집계_CC-02 본관기초굴착 예상_연돌 현장타설말뚝(RCD)설계서_1.0t 공사설계서(1021일) 2" xfId="944"/>
    <cellStyle name=" _부대입찰내역_직접공사비 집계_CC-02 본관기초굴착 예상_연돌 현장타설말뚝(RCD)설계서_1.0t 공사설계서(1021일) 3" xfId="945"/>
    <cellStyle name=" _부대입찰내역_직접공사비 집계_CC-02 본관기초굴착 예상_연돌 현장타설말뚝(RCD)설계서_1.0t 공사설계서(1021일) 4" xfId="17218"/>
    <cellStyle name=" _부대입찰내역_직접공사비 집계_CC-02 본관기초굴착 예상_연돌 현장타설말뚝(RCD)설계서_1.0t 공사설계서(1021일) 5" xfId="25629"/>
    <cellStyle name=" _부대입찰내역_직접공사비 집계_CC-02 본관기초굴착 예상_연돌 현장타설말뚝(RCD)설계서_1.0t 공사설계서(1021일) 6" xfId="25630"/>
    <cellStyle name=" _부대입찰내역_직접공사비 집계_CC-02 본관기초굴착 예상_연돌 현장타설말뚝(RCD)설계서_1.0t 공사설계서(1021일) 7" xfId="25631"/>
    <cellStyle name=" _부대입찰내역_직접공사비 집계_CC-02 본관기초굴착 예상_연돌 현장타설말뚝(RCD)설계서_1.0t 공사설계서(1021일) 8" xfId="25632"/>
    <cellStyle name=" _부대입찰내역_직접공사비 집계_CC-02 본관기초굴착 예상_연돌 현장타설말뚝(RCD)설계서_1.0t 공사설계서(1021일) 9" xfId="25633"/>
    <cellStyle name=" _부대입찰내역_직접공사비 집계_CC-02 본관기초굴착 예상_연돌 현장타설말뚝(RCD)설계서_태안78연돌공사설계서(2005099)C2" xfId="946"/>
    <cellStyle name=" _부대입찰내역_직접공사비 집계_CC-02 본관기초굴착 예상_연돌 현장타설말뚝(RCD)설계서_태안78연돌공사설계서(2005099)C2 10" xfId="25634"/>
    <cellStyle name=" _부대입찰내역_직접공사비 집계_CC-02 본관기초굴착 예상_연돌 현장타설말뚝(RCD)설계서_태안78연돌공사설계서(2005099)C2 2" xfId="947"/>
    <cellStyle name=" _부대입찰내역_직접공사비 집계_CC-02 본관기초굴착 예상_연돌 현장타설말뚝(RCD)설계서_태안78연돌공사설계서(2005099)C2 3" xfId="948"/>
    <cellStyle name=" _부대입찰내역_직접공사비 집계_CC-02 본관기초굴착 예상_연돌 현장타설말뚝(RCD)설계서_태안78연돌공사설계서(2005099)C2 4" xfId="17219"/>
    <cellStyle name=" _부대입찰내역_직접공사비 집계_CC-02 본관기초굴착 예상_연돌 현장타설말뚝(RCD)설계서_태안78연돌공사설계서(2005099)C2 5" xfId="25635"/>
    <cellStyle name=" _부대입찰내역_직접공사비 집계_CC-02 본관기초굴착 예상_연돌 현장타설말뚝(RCD)설계서_태안78연돌공사설계서(2005099)C2 6" xfId="25636"/>
    <cellStyle name=" _부대입찰내역_직접공사비 집계_CC-02 본관기초굴착 예상_연돌 현장타설말뚝(RCD)설계서_태안78연돌공사설계서(2005099)C2 7" xfId="25637"/>
    <cellStyle name=" _부대입찰내역_직접공사비 집계_CC-02 본관기초굴착 예상_연돌 현장타설말뚝(RCD)설계서_태안78연돌공사설계서(2005099)C2 8" xfId="25638"/>
    <cellStyle name=" _부대입찰내역_직접공사비 집계_CC-02 본관기초굴착 예상_연돌 현장타설말뚝(RCD)설계서_태안78연돌공사설계서(2005099)C2 9" xfId="25639"/>
    <cellStyle name=" _부대입찰내역_직접공사비 집계_개산분 실행" xfId="783"/>
    <cellStyle name=" _부대입찰내역_직접공사비 집계_당진78-연돌-개략공사비" xfId="784"/>
    <cellStyle name=" _부대입찰내역_직접공사비 집계_당진78-연돌-개략공사비 10" xfId="25313"/>
    <cellStyle name=" _부대입찰내역_직접공사비 집계_당진78-연돌-개략공사비 2" xfId="785"/>
    <cellStyle name=" _부대입찰내역_직접공사비 집계_당진78-연돌-개략공사비 3" xfId="786"/>
    <cellStyle name=" _부대입찰내역_직접공사비 집계_당진78-연돌-개략공사비 4" xfId="17166"/>
    <cellStyle name=" _부대입찰내역_직접공사비 집계_당진78-연돌-개략공사비 5" xfId="25314"/>
    <cellStyle name=" _부대입찰내역_직접공사비 집계_당진78-연돌-개략공사비 6" xfId="25315"/>
    <cellStyle name=" _부대입찰내역_직접공사비 집계_당진78-연돌-개략공사비 7" xfId="25316"/>
    <cellStyle name=" _부대입찰내역_직접공사비 집계_당진78-연돌-개략공사비 8" xfId="25317"/>
    <cellStyle name=" _부대입찰내역_직접공사비 집계_당진78-연돌-개략공사비 9" xfId="25318"/>
    <cellStyle name=" _부대입찰내역_직접공사비 집계_당진78-연돌-개략공사비_0 태안78-연돌-공사설계서(2005082)" xfId="787"/>
    <cellStyle name=" _부대입찰내역_직접공사비 집계_당진78-연돌-개략공사비_0 태안78-연돌-공사설계서(2005082) 10" xfId="25319"/>
    <cellStyle name=" _부대입찰내역_직접공사비 집계_당진78-연돌-개략공사비_0 태안78-연돌-공사설계서(2005082) 2" xfId="788"/>
    <cellStyle name=" _부대입찰내역_직접공사비 집계_당진78-연돌-개략공사비_0 태안78-연돌-공사설계서(2005082) 3" xfId="789"/>
    <cellStyle name=" _부대입찰내역_직접공사비 집계_당진78-연돌-개략공사비_0 태안78-연돌-공사설계서(2005082) 4" xfId="17167"/>
    <cellStyle name=" _부대입찰내역_직접공사비 집계_당진78-연돌-개략공사비_0 태안78-연돌-공사설계서(2005082) 5" xfId="25320"/>
    <cellStyle name=" _부대입찰내역_직접공사비 집계_당진78-연돌-개략공사비_0 태안78-연돌-공사설계서(2005082) 6" xfId="25321"/>
    <cellStyle name=" _부대입찰내역_직접공사비 집계_당진78-연돌-개략공사비_0 태안78-연돌-공사설계서(2005082) 7" xfId="25322"/>
    <cellStyle name=" _부대입찰내역_직접공사비 집계_당진78-연돌-개략공사비_0 태안78-연돌-공사설계서(2005082) 8" xfId="25323"/>
    <cellStyle name=" _부대입찰내역_직접공사비 집계_당진78-연돌-개략공사비_0 태안78-연돌-공사설계서(2005082) 9" xfId="25324"/>
    <cellStyle name=" _부대입찰내역_직접공사비 집계_당진78-연돌-개략공사비_1.0t 공사설계서(1021일)" xfId="790"/>
    <cellStyle name=" _부대입찰내역_직접공사비 집계_당진78-연돌-개략공사비_1.0t 공사설계서(1021일) 10" xfId="25325"/>
    <cellStyle name=" _부대입찰내역_직접공사비 집계_당진78-연돌-개략공사비_1.0t 공사설계서(1021일) 2" xfId="791"/>
    <cellStyle name=" _부대입찰내역_직접공사비 집계_당진78-연돌-개략공사비_1.0t 공사설계서(1021일) 3" xfId="792"/>
    <cellStyle name=" _부대입찰내역_직접공사비 집계_당진78-연돌-개략공사비_1.0t 공사설계서(1021일) 4" xfId="17168"/>
    <cellStyle name=" _부대입찰내역_직접공사비 집계_당진78-연돌-개략공사비_1.0t 공사설계서(1021일) 5" xfId="25326"/>
    <cellStyle name=" _부대입찰내역_직접공사비 집계_당진78-연돌-개략공사비_1.0t 공사설계서(1021일) 6" xfId="25327"/>
    <cellStyle name=" _부대입찰내역_직접공사비 집계_당진78-연돌-개략공사비_1.0t 공사설계서(1021일) 7" xfId="25328"/>
    <cellStyle name=" _부대입찰내역_직접공사비 집계_당진78-연돌-개략공사비_1.0t 공사설계서(1021일) 8" xfId="25329"/>
    <cellStyle name=" _부대입찰내역_직접공사비 집계_당진78-연돌-개략공사비_1.0t 공사설계서(1021일) 9" xfId="25330"/>
    <cellStyle name=" _부대입찰내역_직접공사비 집계_당진78-연돌-개략공사비_태안78연돌공사설계서(2005099)C2" xfId="793"/>
    <cellStyle name=" _부대입찰내역_직접공사비 집계_당진78-연돌-개략공사비_태안78연돌공사설계서(2005099)C2 10" xfId="25331"/>
    <cellStyle name=" _부대입찰내역_직접공사비 집계_당진78-연돌-개략공사비_태안78연돌공사설계서(2005099)C2 2" xfId="794"/>
    <cellStyle name=" _부대입찰내역_직접공사비 집계_당진78-연돌-개략공사비_태안78연돌공사설계서(2005099)C2 3" xfId="795"/>
    <cellStyle name=" _부대입찰내역_직접공사비 집계_당진78-연돌-개략공사비_태안78연돌공사설계서(2005099)C2 4" xfId="17169"/>
    <cellStyle name=" _부대입찰내역_직접공사비 집계_당진78-연돌-개략공사비_태안78연돌공사설계서(2005099)C2 5" xfId="25332"/>
    <cellStyle name=" _부대입찰내역_직접공사비 집계_당진78-연돌-개략공사비_태안78연돌공사설계서(2005099)C2 6" xfId="25333"/>
    <cellStyle name=" _부대입찰내역_직접공사비 집계_당진78-연돌-개략공사비_태안78연돌공사설계서(2005099)C2 7" xfId="25334"/>
    <cellStyle name=" _부대입찰내역_직접공사비 집계_당진78-연돌-개략공사비_태안78연돌공사설계서(2005099)C2 8" xfId="25335"/>
    <cellStyle name=" _부대입찰내역_직접공사비 집계_당진78-연돌-개략공사비_태안78연돌공사설계서(2005099)C2 9" xfId="25336"/>
    <cellStyle name=" _부대입찰내역_직접공사비 집계_본관기초 가실행" xfId="796"/>
    <cellStyle name=" _부대입찰내역_직접공사비 집계_본관기초 가실행 10" xfId="25337"/>
    <cellStyle name=" _부대입찰내역_직접공사비 집계_본관기초 가실행 2" xfId="797"/>
    <cellStyle name=" _부대입찰내역_직접공사비 집계_본관기초 가실행 3" xfId="798"/>
    <cellStyle name=" _부대입찰내역_직접공사비 집계_본관기초 가실행 4" xfId="17170"/>
    <cellStyle name=" _부대입찰내역_직접공사비 집계_본관기초 가실행 5" xfId="25338"/>
    <cellStyle name=" _부대입찰내역_직접공사비 집계_본관기초 가실행 6" xfId="25339"/>
    <cellStyle name=" _부대입찰내역_직접공사비 집계_본관기초 가실행 7" xfId="25340"/>
    <cellStyle name=" _부대입찰내역_직접공사비 집계_본관기초 가실행 8" xfId="25341"/>
    <cellStyle name=" _부대입찰내역_직접공사비 집계_본관기초 가실행 9" xfId="25342"/>
    <cellStyle name=" _부대입찰내역_직접공사비 집계_본관기초 가실행_1 당진78-연돌-공사설계서(REV.0 12.14-kopec)" xfId="799"/>
    <cellStyle name=" _부대입찰내역_직접공사비 집계_본관기초 가실행_1 당진78-연돌-공사설계서(REV.0 12.14-kopec) 10" xfId="25343"/>
    <cellStyle name=" _부대입찰내역_직접공사비 집계_본관기초 가실행_1 당진78-연돌-공사설계서(REV.0 12.14-kopec) 2" xfId="800"/>
    <cellStyle name=" _부대입찰내역_직접공사비 집계_본관기초 가실행_1 당진78-연돌-공사설계서(REV.0 12.14-kopec) 3" xfId="801"/>
    <cellStyle name=" _부대입찰내역_직접공사비 집계_본관기초 가실행_1 당진78-연돌-공사설계서(REV.0 12.14-kopec) 4" xfId="17171"/>
    <cellStyle name=" _부대입찰내역_직접공사비 집계_본관기초 가실행_1 당진78-연돌-공사설계서(REV.0 12.14-kopec) 5" xfId="25344"/>
    <cellStyle name=" _부대입찰내역_직접공사비 집계_본관기초 가실행_1 당진78-연돌-공사설계서(REV.0 12.14-kopec) 6" xfId="25345"/>
    <cellStyle name=" _부대입찰내역_직접공사비 집계_본관기초 가실행_1 당진78-연돌-공사설계서(REV.0 12.14-kopec) 7" xfId="25346"/>
    <cellStyle name=" _부대입찰내역_직접공사비 집계_본관기초 가실행_1 당진78-연돌-공사설계서(REV.0 12.14-kopec) 8" xfId="25347"/>
    <cellStyle name=" _부대입찰내역_직접공사비 집계_본관기초 가실행_1 당진78-연돌-공사설계서(REV.0 12.14-kopec) 9" xfId="25348"/>
    <cellStyle name=" _부대입찰내역_직접공사비 집계_본관기초 가실행_1 당진78-연돌-공사설계서(REV.0 12.14-kopec)_0 태안78-연돌-공사설계서(2005082)" xfId="802"/>
    <cellStyle name=" _부대입찰내역_직접공사비 집계_본관기초 가실행_1 당진78-연돌-공사설계서(REV.0 12.14-kopec)_0 태안78-연돌-공사설계서(2005082) 10" xfId="25349"/>
    <cellStyle name=" _부대입찰내역_직접공사비 집계_본관기초 가실행_1 당진78-연돌-공사설계서(REV.0 12.14-kopec)_0 태안78-연돌-공사설계서(2005082) 2" xfId="803"/>
    <cellStyle name=" _부대입찰내역_직접공사비 집계_본관기초 가실행_1 당진78-연돌-공사설계서(REV.0 12.14-kopec)_0 태안78-연돌-공사설계서(2005082) 3" xfId="804"/>
    <cellStyle name=" _부대입찰내역_직접공사비 집계_본관기초 가실행_1 당진78-연돌-공사설계서(REV.0 12.14-kopec)_0 태안78-연돌-공사설계서(2005082) 4" xfId="17172"/>
    <cellStyle name=" _부대입찰내역_직접공사비 집계_본관기초 가실행_1 당진78-연돌-공사설계서(REV.0 12.14-kopec)_0 태안78-연돌-공사설계서(2005082) 5" xfId="25350"/>
    <cellStyle name=" _부대입찰내역_직접공사비 집계_본관기초 가실행_1 당진78-연돌-공사설계서(REV.0 12.14-kopec)_0 태안78-연돌-공사설계서(2005082) 6" xfId="25351"/>
    <cellStyle name=" _부대입찰내역_직접공사비 집계_본관기초 가실행_1 당진78-연돌-공사설계서(REV.0 12.14-kopec)_0 태안78-연돌-공사설계서(2005082) 7" xfId="25352"/>
    <cellStyle name=" _부대입찰내역_직접공사비 집계_본관기초 가실행_1 당진78-연돌-공사설계서(REV.0 12.14-kopec)_0 태안78-연돌-공사설계서(2005082) 8" xfId="25353"/>
    <cellStyle name=" _부대입찰내역_직접공사비 집계_본관기초 가실행_1 당진78-연돌-공사설계서(REV.0 12.14-kopec)_0 태안78-연돌-공사설계서(2005082) 9" xfId="25354"/>
    <cellStyle name=" _부대입찰내역_직접공사비 집계_본관기초 가실행_1 당진78-연돌-공사설계서(REV.0 12.14-kopec)_1.0t 공사설계서(1021일)" xfId="805"/>
    <cellStyle name=" _부대입찰내역_직접공사비 집계_본관기초 가실행_1 당진78-연돌-공사설계서(REV.0 12.14-kopec)_1.0t 공사설계서(1021일) 10" xfId="25355"/>
    <cellStyle name=" _부대입찰내역_직접공사비 집계_본관기초 가실행_1 당진78-연돌-공사설계서(REV.0 12.14-kopec)_1.0t 공사설계서(1021일) 2" xfId="806"/>
    <cellStyle name=" _부대입찰내역_직접공사비 집계_본관기초 가실행_1 당진78-연돌-공사설계서(REV.0 12.14-kopec)_1.0t 공사설계서(1021일) 3" xfId="807"/>
    <cellStyle name=" _부대입찰내역_직접공사비 집계_본관기초 가실행_1 당진78-연돌-공사설계서(REV.0 12.14-kopec)_1.0t 공사설계서(1021일) 4" xfId="17173"/>
    <cellStyle name=" _부대입찰내역_직접공사비 집계_본관기초 가실행_1 당진78-연돌-공사설계서(REV.0 12.14-kopec)_1.0t 공사설계서(1021일) 5" xfId="25356"/>
    <cellStyle name=" _부대입찰내역_직접공사비 집계_본관기초 가실행_1 당진78-연돌-공사설계서(REV.0 12.14-kopec)_1.0t 공사설계서(1021일) 6" xfId="25357"/>
    <cellStyle name=" _부대입찰내역_직접공사비 집계_본관기초 가실행_1 당진78-연돌-공사설계서(REV.0 12.14-kopec)_1.0t 공사설계서(1021일) 7" xfId="25358"/>
    <cellStyle name=" _부대입찰내역_직접공사비 집계_본관기초 가실행_1 당진78-연돌-공사설계서(REV.0 12.14-kopec)_1.0t 공사설계서(1021일) 8" xfId="25359"/>
    <cellStyle name=" _부대입찰내역_직접공사비 집계_본관기초 가실행_1 당진78-연돌-공사설계서(REV.0 12.14-kopec)_1.0t 공사설계서(1021일) 9" xfId="25360"/>
    <cellStyle name=" _부대입찰내역_직접공사비 집계_본관기초 가실행_1 당진78-연돌-공사설계서(REV.0 12.14-kopec)_태안78연돌공사설계서(2005099)C2" xfId="808"/>
    <cellStyle name=" _부대입찰내역_직접공사비 집계_본관기초 가실행_1 당진78-연돌-공사설계서(REV.0 12.14-kopec)_태안78연돌공사설계서(2005099)C2 10" xfId="25361"/>
    <cellStyle name=" _부대입찰내역_직접공사비 집계_본관기초 가실행_1 당진78-연돌-공사설계서(REV.0 12.14-kopec)_태안78연돌공사설계서(2005099)C2 2" xfId="809"/>
    <cellStyle name=" _부대입찰내역_직접공사비 집계_본관기초 가실행_1 당진78-연돌-공사설계서(REV.0 12.14-kopec)_태안78연돌공사설계서(2005099)C2 3" xfId="810"/>
    <cellStyle name=" _부대입찰내역_직접공사비 집계_본관기초 가실행_1 당진78-연돌-공사설계서(REV.0 12.14-kopec)_태안78연돌공사설계서(2005099)C2 4" xfId="17174"/>
    <cellStyle name=" _부대입찰내역_직접공사비 집계_본관기초 가실행_1 당진78-연돌-공사설계서(REV.0 12.14-kopec)_태안78연돌공사설계서(2005099)C2 5" xfId="25362"/>
    <cellStyle name=" _부대입찰내역_직접공사비 집계_본관기초 가실행_1 당진78-연돌-공사설계서(REV.0 12.14-kopec)_태안78연돌공사설계서(2005099)C2 6" xfId="25363"/>
    <cellStyle name=" _부대입찰내역_직접공사비 집계_본관기초 가실행_1 당진78-연돌-공사설계서(REV.0 12.14-kopec)_태안78연돌공사설계서(2005099)C2 7" xfId="25364"/>
    <cellStyle name=" _부대입찰내역_직접공사비 집계_본관기초 가실행_1 당진78-연돌-공사설계서(REV.0 12.14-kopec)_태안78연돌공사설계서(2005099)C2 8" xfId="25365"/>
    <cellStyle name=" _부대입찰내역_직접공사비 집계_본관기초 가실행_1 당진78-연돌-공사설계서(REV.0 12.14-kopec)_태안78연돌공사설계서(2005099)C2 9" xfId="25366"/>
    <cellStyle name=" _부대입찰내역_직접공사비 집계_본관기초 가실행_1.0t 당진78-연돌-수량산출서(REV.0 12.27-kopec)" xfId="811"/>
    <cellStyle name=" _부대입찰내역_직접공사비 집계_본관기초 가실행_1.0t 당진78-연돌-수량산출서(REV.0 12.27-kopec) 10" xfId="25367"/>
    <cellStyle name=" _부대입찰내역_직접공사비 집계_본관기초 가실행_1.0t 당진78-연돌-수량산출서(REV.0 12.27-kopec) 2" xfId="812"/>
    <cellStyle name=" _부대입찰내역_직접공사비 집계_본관기초 가실행_1.0t 당진78-연돌-수량산출서(REV.0 12.27-kopec) 3" xfId="813"/>
    <cellStyle name=" _부대입찰내역_직접공사비 집계_본관기초 가실행_1.0t 당진78-연돌-수량산출서(REV.0 12.27-kopec) 4" xfId="17175"/>
    <cellStyle name=" _부대입찰내역_직접공사비 집계_본관기초 가실행_1.0t 당진78-연돌-수량산출서(REV.0 12.27-kopec) 5" xfId="25368"/>
    <cellStyle name=" _부대입찰내역_직접공사비 집계_본관기초 가실행_1.0t 당진78-연돌-수량산출서(REV.0 12.27-kopec) 6" xfId="25369"/>
    <cellStyle name=" _부대입찰내역_직접공사비 집계_본관기초 가실행_1.0t 당진78-연돌-수량산출서(REV.0 12.27-kopec) 7" xfId="25370"/>
    <cellStyle name=" _부대입찰내역_직접공사비 집계_본관기초 가실행_1.0t 당진78-연돌-수량산출서(REV.0 12.27-kopec) 8" xfId="25371"/>
    <cellStyle name=" _부대입찰내역_직접공사비 집계_본관기초 가실행_1.0t 당진78-연돌-수량산출서(REV.0 12.27-kopec) 9" xfId="25372"/>
    <cellStyle name=" _부대입찰내역_직접공사비 집계_본관기초 가실행_1.0t 당진78-연돌-수량산출서(REV.0 12.27-kopec)_1.0t 공사설계서(1021일)" xfId="814"/>
    <cellStyle name=" _부대입찰내역_직접공사비 집계_본관기초 가실행_1.0t 당진78-연돌-수량산출서(REV.0 12.27-kopec)_1.0t 공사설계서(1021일) 10" xfId="25373"/>
    <cellStyle name=" _부대입찰내역_직접공사비 집계_본관기초 가실행_1.0t 당진78-연돌-수량산출서(REV.0 12.27-kopec)_1.0t 공사설계서(1021일) 2" xfId="815"/>
    <cellStyle name=" _부대입찰내역_직접공사비 집계_본관기초 가실행_1.0t 당진78-연돌-수량산출서(REV.0 12.27-kopec)_1.0t 공사설계서(1021일) 3" xfId="816"/>
    <cellStyle name=" _부대입찰내역_직접공사비 집계_본관기초 가실행_1.0t 당진78-연돌-수량산출서(REV.0 12.27-kopec)_1.0t 공사설계서(1021일) 4" xfId="17176"/>
    <cellStyle name=" _부대입찰내역_직접공사비 집계_본관기초 가실행_1.0t 당진78-연돌-수량산출서(REV.0 12.27-kopec)_1.0t 공사설계서(1021일) 5" xfId="25374"/>
    <cellStyle name=" _부대입찰내역_직접공사비 집계_본관기초 가실행_1.0t 당진78-연돌-수량산출서(REV.0 12.27-kopec)_1.0t 공사설계서(1021일) 6" xfId="25375"/>
    <cellStyle name=" _부대입찰내역_직접공사비 집계_본관기초 가실행_1.0t 당진78-연돌-수량산출서(REV.0 12.27-kopec)_1.0t 공사설계서(1021일) 7" xfId="25376"/>
    <cellStyle name=" _부대입찰내역_직접공사비 집계_본관기초 가실행_1.0t 당진78-연돌-수량산출서(REV.0 12.27-kopec)_1.0t 공사설계서(1021일) 8" xfId="25377"/>
    <cellStyle name=" _부대입찰내역_직접공사비 집계_본관기초 가실행_1.0t 당진78-연돌-수량산출서(REV.0 12.27-kopec)_1.0t 공사설계서(1021일) 9" xfId="25378"/>
    <cellStyle name=" _부대입찰내역_직접공사비 집계_본관기초 가실행_2.관리동" xfId="25379"/>
    <cellStyle name=" _부대입찰내역_직접공사비 집계_본관기초 가실행_당진78-연돌-개략공사비" xfId="817"/>
    <cellStyle name=" _부대입찰내역_직접공사비 집계_본관기초 가실행_당진78-연돌-개략공사비 10" xfId="25380"/>
    <cellStyle name=" _부대입찰내역_직접공사비 집계_본관기초 가실행_당진78-연돌-개략공사비 2" xfId="818"/>
    <cellStyle name=" _부대입찰내역_직접공사비 집계_본관기초 가실행_당진78-연돌-개략공사비 3" xfId="819"/>
    <cellStyle name=" _부대입찰내역_직접공사비 집계_본관기초 가실행_당진78-연돌-개략공사비 4" xfId="17177"/>
    <cellStyle name=" _부대입찰내역_직접공사비 집계_본관기초 가실행_당진78-연돌-개략공사비 5" xfId="25381"/>
    <cellStyle name=" _부대입찰내역_직접공사비 집계_본관기초 가실행_당진78-연돌-개략공사비 6" xfId="25382"/>
    <cellStyle name=" _부대입찰내역_직접공사비 집계_본관기초 가실행_당진78-연돌-개략공사비 7" xfId="25383"/>
    <cellStyle name=" _부대입찰내역_직접공사비 집계_본관기초 가실행_당진78-연돌-개략공사비 8" xfId="25384"/>
    <cellStyle name=" _부대입찰내역_직접공사비 집계_본관기초 가실행_당진78-연돌-개략공사비 9" xfId="25385"/>
    <cellStyle name=" _부대입찰내역_직접공사비 집계_본관기초 가실행_당진78-연돌-개략공사비_0 태안78-연돌-공사설계서(2005082)" xfId="820"/>
    <cellStyle name=" _부대입찰내역_직접공사비 집계_본관기초 가실행_당진78-연돌-개략공사비_0 태안78-연돌-공사설계서(2005082) 10" xfId="25386"/>
    <cellStyle name=" _부대입찰내역_직접공사비 집계_본관기초 가실행_당진78-연돌-개략공사비_0 태안78-연돌-공사설계서(2005082) 2" xfId="821"/>
    <cellStyle name=" _부대입찰내역_직접공사비 집계_본관기초 가실행_당진78-연돌-개략공사비_0 태안78-연돌-공사설계서(2005082) 3" xfId="822"/>
    <cellStyle name=" _부대입찰내역_직접공사비 집계_본관기초 가실행_당진78-연돌-개략공사비_0 태안78-연돌-공사설계서(2005082) 4" xfId="17178"/>
    <cellStyle name=" _부대입찰내역_직접공사비 집계_본관기초 가실행_당진78-연돌-개략공사비_0 태안78-연돌-공사설계서(2005082) 5" xfId="25387"/>
    <cellStyle name=" _부대입찰내역_직접공사비 집계_본관기초 가실행_당진78-연돌-개략공사비_0 태안78-연돌-공사설계서(2005082) 6" xfId="25388"/>
    <cellStyle name=" _부대입찰내역_직접공사비 집계_본관기초 가실행_당진78-연돌-개략공사비_0 태안78-연돌-공사설계서(2005082) 7" xfId="25389"/>
    <cellStyle name=" _부대입찰내역_직접공사비 집계_본관기초 가실행_당진78-연돌-개략공사비_0 태안78-연돌-공사설계서(2005082) 8" xfId="25390"/>
    <cellStyle name=" _부대입찰내역_직접공사비 집계_본관기초 가실행_당진78-연돌-개략공사비_0 태안78-연돌-공사설계서(2005082) 9" xfId="25391"/>
    <cellStyle name=" _부대입찰내역_직접공사비 집계_본관기초 가실행_당진78-연돌-개략공사비_1.0t 공사설계서(1021일)" xfId="823"/>
    <cellStyle name=" _부대입찰내역_직접공사비 집계_본관기초 가실행_당진78-연돌-개략공사비_1.0t 공사설계서(1021일) 10" xfId="25392"/>
    <cellStyle name=" _부대입찰내역_직접공사비 집계_본관기초 가실행_당진78-연돌-개략공사비_1.0t 공사설계서(1021일) 2" xfId="824"/>
    <cellStyle name=" _부대입찰내역_직접공사비 집계_본관기초 가실행_당진78-연돌-개략공사비_1.0t 공사설계서(1021일) 3" xfId="825"/>
    <cellStyle name=" _부대입찰내역_직접공사비 집계_본관기초 가실행_당진78-연돌-개략공사비_1.0t 공사설계서(1021일) 4" xfId="17179"/>
    <cellStyle name=" _부대입찰내역_직접공사비 집계_본관기초 가실행_당진78-연돌-개략공사비_1.0t 공사설계서(1021일) 5" xfId="25393"/>
    <cellStyle name=" _부대입찰내역_직접공사비 집계_본관기초 가실행_당진78-연돌-개략공사비_1.0t 공사설계서(1021일) 6" xfId="25394"/>
    <cellStyle name=" _부대입찰내역_직접공사비 집계_본관기초 가실행_당진78-연돌-개략공사비_1.0t 공사설계서(1021일) 7" xfId="25395"/>
    <cellStyle name=" _부대입찰내역_직접공사비 집계_본관기초 가실행_당진78-연돌-개략공사비_1.0t 공사설계서(1021일) 8" xfId="25396"/>
    <cellStyle name=" _부대입찰내역_직접공사비 집계_본관기초 가실행_당진78-연돌-개략공사비_1.0t 공사설계서(1021일) 9" xfId="25397"/>
    <cellStyle name=" _부대입찰내역_직접공사비 집계_본관기초 가실행_당진78-연돌-개략공사비_태안78연돌공사설계서(2005099)C2" xfId="826"/>
    <cellStyle name=" _부대입찰내역_직접공사비 집계_본관기초 가실행_당진78-연돌-개략공사비_태안78연돌공사설계서(2005099)C2 10" xfId="25398"/>
    <cellStyle name=" _부대입찰내역_직접공사비 집계_본관기초 가실행_당진78-연돌-개략공사비_태안78연돌공사설계서(2005099)C2 2" xfId="827"/>
    <cellStyle name=" _부대입찰내역_직접공사비 집계_본관기초 가실행_당진78-연돌-개략공사비_태안78연돌공사설계서(2005099)C2 3" xfId="828"/>
    <cellStyle name=" _부대입찰내역_직접공사비 집계_본관기초 가실행_당진78-연돌-개략공사비_태안78연돌공사설계서(2005099)C2 4" xfId="17180"/>
    <cellStyle name=" _부대입찰내역_직접공사비 집계_본관기초 가실행_당진78-연돌-개략공사비_태안78연돌공사설계서(2005099)C2 5" xfId="25399"/>
    <cellStyle name=" _부대입찰내역_직접공사비 집계_본관기초 가실행_당진78-연돌-개략공사비_태안78연돌공사설계서(2005099)C2 6" xfId="25400"/>
    <cellStyle name=" _부대입찰내역_직접공사비 집계_본관기초 가실행_당진78-연돌-개략공사비_태안78연돌공사설계서(2005099)C2 7" xfId="25401"/>
    <cellStyle name=" _부대입찰내역_직접공사비 집계_본관기초 가실행_당진78-연돌-개략공사비_태안78연돌공사설계서(2005099)C2 8" xfId="25402"/>
    <cellStyle name=" _부대입찰내역_직접공사비 집계_본관기초 가실행_당진78-연돌-개략공사비_태안78연돌공사설계서(2005099)C2 9" xfId="25403"/>
    <cellStyle name=" _부대입찰내역_직접공사비 집계_본관기초 가실행_연돌 현장타설말뚝(RCD)설계서" xfId="829"/>
    <cellStyle name=" _부대입찰내역_직접공사비 집계_본관기초 가실행_연돌 현장타설말뚝(RCD)설계서 10" xfId="25404"/>
    <cellStyle name=" _부대입찰내역_직접공사비 집계_본관기초 가실행_연돌 현장타설말뚝(RCD)설계서 2" xfId="830"/>
    <cellStyle name=" _부대입찰내역_직접공사비 집계_본관기초 가실행_연돌 현장타설말뚝(RCD)설계서 3" xfId="831"/>
    <cellStyle name=" _부대입찰내역_직접공사비 집계_본관기초 가실행_연돌 현장타설말뚝(RCD)설계서 4" xfId="17181"/>
    <cellStyle name=" _부대입찰내역_직접공사비 집계_본관기초 가실행_연돌 현장타설말뚝(RCD)설계서 5" xfId="25405"/>
    <cellStyle name=" _부대입찰내역_직접공사비 집계_본관기초 가실행_연돌 현장타설말뚝(RCD)설계서 6" xfId="25406"/>
    <cellStyle name=" _부대입찰내역_직접공사비 집계_본관기초 가실행_연돌 현장타설말뚝(RCD)설계서 7" xfId="25407"/>
    <cellStyle name=" _부대입찰내역_직접공사비 집계_본관기초 가실행_연돌 현장타설말뚝(RCD)설계서 8" xfId="25408"/>
    <cellStyle name=" _부대입찰내역_직접공사비 집계_본관기초 가실행_연돌 현장타설말뚝(RCD)설계서 9" xfId="25409"/>
    <cellStyle name=" _부대입찰내역_직접공사비 집계_본관기초 가실행_연돌 현장타설말뚝(RCD)설계서_0 태안78-연돌-공사설계서(2005082)" xfId="832"/>
    <cellStyle name=" _부대입찰내역_직접공사비 집계_본관기초 가실행_연돌 현장타설말뚝(RCD)설계서_0 태안78-연돌-공사설계서(2005082) 10" xfId="25410"/>
    <cellStyle name=" _부대입찰내역_직접공사비 집계_본관기초 가실행_연돌 현장타설말뚝(RCD)설계서_0 태안78-연돌-공사설계서(2005082) 2" xfId="833"/>
    <cellStyle name=" _부대입찰내역_직접공사비 집계_본관기초 가실행_연돌 현장타설말뚝(RCD)설계서_0 태안78-연돌-공사설계서(2005082) 3" xfId="834"/>
    <cellStyle name=" _부대입찰내역_직접공사비 집계_본관기초 가실행_연돌 현장타설말뚝(RCD)설계서_0 태안78-연돌-공사설계서(2005082) 4" xfId="17182"/>
    <cellStyle name=" _부대입찰내역_직접공사비 집계_본관기초 가실행_연돌 현장타설말뚝(RCD)설계서_0 태안78-연돌-공사설계서(2005082) 5" xfId="25411"/>
    <cellStyle name=" _부대입찰내역_직접공사비 집계_본관기초 가실행_연돌 현장타설말뚝(RCD)설계서_0 태안78-연돌-공사설계서(2005082) 6" xfId="25412"/>
    <cellStyle name=" _부대입찰내역_직접공사비 집계_본관기초 가실행_연돌 현장타설말뚝(RCD)설계서_0 태안78-연돌-공사설계서(2005082) 7" xfId="25413"/>
    <cellStyle name=" _부대입찰내역_직접공사비 집계_본관기초 가실행_연돌 현장타설말뚝(RCD)설계서_0 태안78-연돌-공사설계서(2005082) 8" xfId="25414"/>
    <cellStyle name=" _부대입찰내역_직접공사비 집계_본관기초 가실행_연돌 현장타설말뚝(RCD)설계서_0 태안78-연돌-공사설계서(2005082) 9" xfId="25415"/>
    <cellStyle name=" _부대입찰내역_직접공사비 집계_본관기초 가실행_연돌 현장타설말뚝(RCD)설계서_1.0t 공사설계서(1021일)" xfId="835"/>
    <cellStyle name=" _부대입찰내역_직접공사비 집계_본관기초 가실행_연돌 현장타설말뚝(RCD)설계서_1.0t 공사설계서(1021일) 10" xfId="25416"/>
    <cellStyle name=" _부대입찰내역_직접공사비 집계_본관기초 가실행_연돌 현장타설말뚝(RCD)설계서_1.0t 공사설계서(1021일) 2" xfId="836"/>
    <cellStyle name=" _부대입찰내역_직접공사비 집계_본관기초 가실행_연돌 현장타설말뚝(RCD)설계서_1.0t 공사설계서(1021일) 3" xfId="837"/>
    <cellStyle name=" _부대입찰내역_직접공사비 집계_본관기초 가실행_연돌 현장타설말뚝(RCD)설계서_1.0t 공사설계서(1021일) 4" xfId="17183"/>
    <cellStyle name=" _부대입찰내역_직접공사비 집계_본관기초 가실행_연돌 현장타설말뚝(RCD)설계서_1.0t 공사설계서(1021일) 5" xfId="25417"/>
    <cellStyle name=" _부대입찰내역_직접공사비 집계_본관기초 가실행_연돌 현장타설말뚝(RCD)설계서_1.0t 공사설계서(1021일) 6" xfId="25418"/>
    <cellStyle name=" _부대입찰내역_직접공사비 집계_본관기초 가실행_연돌 현장타설말뚝(RCD)설계서_1.0t 공사설계서(1021일) 7" xfId="25419"/>
    <cellStyle name=" _부대입찰내역_직접공사비 집계_본관기초 가실행_연돌 현장타설말뚝(RCD)설계서_1.0t 공사설계서(1021일) 8" xfId="25420"/>
    <cellStyle name=" _부대입찰내역_직접공사비 집계_본관기초 가실행_연돌 현장타설말뚝(RCD)설계서_1.0t 공사설계서(1021일) 9" xfId="25421"/>
    <cellStyle name=" _부대입찰내역_직접공사비 집계_본관기초 가실행_연돌 현장타설말뚝(RCD)설계서_태안78연돌공사설계서(2005099)C2" xfId="838"/>
    <cellStyle name=" _부대입찰내역_직접공사비 집계_본관기초 가실행_연돌 현장타설말뚝(RCD)설계서_태안78연돌공사설계서(2005099)C2 10" xfId="25422"/>
    <cellStyle name=" _부대입찰내역_직접공사비 집계_본관기초 가실행_연돌 현장타설말뚝(RCD)설계서_태안78연돌공사설계서(2005099)C2 2" xfId="839"/>
    <cellStyle name=" _부대입찰내역_직접공사비 집계_본관기초 가실행_연돌 현장타설말뚝(RCD)설계서_태안78연돌공사설계서(2005099)C2 3" xfId="840"/>
    <cellStyle name=" _부대입찰내역_직접공사비 집계_본관기초 가실행_연돌 현장타설말뚝(RCD)설계서_태안78연돌공사설계서(2005099)C2 4" xfId="17184"/>
    <cellStyle name=" _부대입찰내역_직접공사비 집계_본관기초 가실행_연돌 현장타설말뚝(RCD)설계서_태안78연돌공사설계서(2005099)C2 5" xfId="25423"/>
    <cellStyle name=" _부대입찰내역_직접공사비 집계_본관기초 가실행_연돌 현장타설말뚝(RCD)설계서_태안78연돌공사설계서(2005099)C2 6" xfId="25424"/>
    <cellStyle name=" _부대입찰내역_직접공사비 집계_본관기초 가실행_연돌 현장타설말뚝(RCD)설계서_태안78연돌공사설계서(2005099)C2 7" xfId="25425"/>
    <cellStyle name=" _부대입찰내역_직접공사비 집계_본관기초 가실행_연돌 현장타설말뚝(RCD)설계서_태안78연돌공사설계서(2005099)C2 8" xfId="25426"/>
    <cellStyle name=" _부대입찰내역_직접공사비 집계_본관기초 가실행_연돌 현장타설말뚝(RCD)설계서_태안78연돌공사설계서(2005099)C2 9" xfId="25427"/>
    <cellStyle name=" _부대입찰내역_직접공사비 집계_본관기초굴착 예상도급" xfId="841"/>
    <cellStyle name=" _부대입찰내역_직접공사비 집계_본관기초굴착 예상도급 10" xfId="25428"/>
    <cellStyle name=" _부대입찰내역_직접공사비 집계_본관기초굴착 예상도급 2" xfId="842"/>
    <cellStyle name=" _부대입찰내역_직접공사비 집계_본관기초굴착 예상도급 3" xfId="843"/>
    <cellStyle name=" _부대입찰내역_직접공사비 집계_본관기초굴착 예상도급 4" xfId="17185"/>
    <cellStyle name=" _부대입찰내역_직접공사비 집계_본관기초굴착 예상도급 5" xfId="25429"/>
    <cellStyle name=" _부대입찰내역_직접공사비 집계_본관기초굴착 예상도급 6" xfId="25430"/>
    <cellStyle name=" _부대입찰내역_직접공사비 집계_본관기초굴착 예상도급 7" xfId="25431"/>
    <cellStyle name=" _부대입찰내역_직접공사비 집계_본관기초굴착 예상도급 8" xfId="25432"/>
    <cellStyle name=" _부대입찰내역_직접공사비 집계_본관기초굴착 예상도급 9" xfId="25433"/>
    <cellStyle name=" _부대입찰내역_직접공사비 집계_본관기초굴착 예상도급_1 당진78-연돌-공사설계서(REV.0 12.14-kopec)" xfId="844"/>
    <cellStyle name=" _부대입찰내역_직접공사비 집계_본관기초굴착 예상도급_1 당진78-연돌-공사설계서(REV.0 12.14-kopec) 10" xfId="25434"/>
    <cellStyle name=" _부대입찰내역_직접공사비 집계_본관기초굴착 예상도급_1 당진78-연돌-공사설계서(REV.0 12.14-kopec) 2" xfId="845"/>
    <cellStyle name=" _부대입찰내역_직접공사비 집계_본관기초굴착 예상도급_1 당진78-연돌-공사설계서(REV.0 12.14-kopec) 3" xfId="846"/>
    <cellStyle name=" _부대입찰내역_직접공사비 집계_본관기초굴착 예상도급_1 당진78-연돌-공사설계서(REV.0 12.14-kopec) 4" xfId="17186"/>
    <cellStyle name=" _부대입찰내역_직접공사비 집계_본관기초굴착 예상도급_1 당진78-연돌-공사설계서(REV.0 12.14-kopec) 5" xfId="25435"/>
    <cellStyle name=" _부대입찰내역_직접공사비 집계_본관기초굴착 예상도급_1 당진78-연돌-공사설계서(REV.0 12.14-kopec) 6" xfId="25436"/>
    <cellStyle name=" _부대입찰내역_직접공사비 집계_본관기초굴착 예상도급_1 당진78-연돌-공사설계서(REV.0 12.14-kopec) 7" xfId="25437"/>
    <cellStyle name=" _부대입찰내역_직접공사비 집계_본관기초굴착 예상도급_1 당진78-연돌-공사설계서(REV.0 12.14-kopec) 8" xfId="25438"/>
    <cellStyle name=" _부대입찰내역_직접공사비 집계_본관기초굴착 예상도급_1 당진78-연돌-공사설계서(REV.0 12.14-kopec) 9" xfId="25439"/>
    <cellStyle name=" _부대입찰내역_직접공사비 집계_본관기초굴착 예상도급_1 당진78-연돌-공사설계서(REV.0 12.14-kopec)_0 태안78-연돌-공사설계서(2005082)" xfId="847"/>
    <cellStyle name=" _부대입찰내역_직접공사비 집계_본관기초굴착 예상도급_1 당진78-연돌-공사설계서(REV.0 12.14-kopec)_0 태안78-연돌-공사설계서(2005082) 10" xfId="25440"/>
    <cellStyle name=" _부대입찰내역_직접공사비 집계_본관기초굴착 예상도급_1 당진78-연돌-공사설계서(REV.0 12.14-kopec)_0 태안78-연돌-공사설계서(2005082) 2" xfId="848"/>
    <cellStyle name=" _부대입찰내역_직접공사비 집계_본관기초굴착 예상도급_1 당진78-연돌-공사설계서(REV.0 12.14-kopec)_0 태안78-연돌-공사설계서(2005082) 3" xfId="849"/>
    <cellStyle name=" _부대입찰내역_직접공사비 집계_본관기초굴착 예상도급_1 당진78-연돌-공사설계서(REV.0 12.14-kopec)_0 태안78-연돌-공사설계서(2005082) 4" xfId="17187"/>
    <cellStyle name=" _부대입찰내역_직접공사비 집계_본관기초굴착 예상도급_1 당진78-연돌-공사설계서(REV.0 12.14-kopec)_0 태안78-연돌-공사설계서(2005082) 5" xfId="25441"/>
    <cellStyle name=" _부대입찰내역_직접공사비 집계_본관기초굴착 예상도급_1 당진78-연돌-공사설계서(REV.0 12.14-kopec)_0 태안78-연돌-공사설계서(2005082) 6" xfId="25442"/>
    <cellStyle name=" _부대입찰내역_직접공사비 집계_본관기초굴착 예상도급_1 당진78-연돌-공사설계서(REV.0 12.14-kopec)_0 태안78-연돌-공사설계서(2005082) 7" xfId="25443"/>
    <cellStyle name=" _부대입찰내역_직접공사비 집계_본관기초굴착 예상도급_1 당진78-연돌-공사설계서(REV.0 12.14-kopec)_0 태안78-연돌-공사설계서(2005082) 8" xfId="25444"/>
    <cellStyle name=" _부대입찰내역_직접공사비 집계_본관기초굴착 예상도급_1 당진78-연돌-공사설계서(REV.0 12.14-kopec)_0 태안78-연돌-공사설계서(2005082) 9" xfId="25445"/>
    <cellStyle name=" _부대입찰내역_직접공사비 집계_본관기초굴착 예상도급_1 당진78-연돌-공사설계서(REV.0 12.14-kopec)_1.0t 공사설계서(1021일)" xfId="850"/>
    <cellStyle name=" _부대입찰내역_직접공사비 집계_본관기초굴착 예상도급_1 당진78-연돌-공사설계서(REV.0 12.14-kopec)_1.0t 공사설계서(1021일) 10" xfId="25446"/>
    <cellStyle name=" _부대입찰내역_직접공사비 집계_본관기초굴착 예상도급_1 당진78-연돌-공사설계서(REV.0 12.14-kopec)_1.0t 공사설계서(1021일) 2" xfId="851"/>
    <cellStyle name=" _부대입찰내역_직접공사비 집계_본관기초굴착 예상도급_1 당진78-연돌-공사설계서(REV.0 12.14-kopec)_1.0t 공사설계서(1021일) 3" xfId="852"/>
    <cellStyle name=" _부대입찰내역_직접공사비 집계_본관기초굴착 예상도급_1 당진78-연돌-공사설계서(REV.0 12.14-kopec)_1.0t 공사설계서(1021일) 4" xfId="17188"/>
    <cellStyle name=" _부대입찰내역_직접공사비 집계_본관기초굴착 예상도급_1 당진78-연돌-공사설계서(REV.0 12.14-kopec)_1.0t 공사설계서(1021일) 5" xfId="25447"/>
    <cellStyle name=" _부대입찰내역_직접공사비 집계_본관기초굴착 예상도급_1 당진78-연돌-공사설계서(REV.0 12.14-kopec)_1.0t 공사설계서(1021일) 6" xfId="25448"/>
    <cellStyle name=" _부대입찰내역_직접공사비 집계_본관기초굴착 예상도급_1 당진78-연돌-공사설계서(REV.0 12.14-kopec)_1.0t 공사설계서(1021일) 7" xfId="25449"/>
    <cellStyle name=" _부대입찰내역_직접공사비 집계_본관기초굴착 예상도급_1 당진78-연돌-공사설계서(REV.0 12.14-kopec)_1.0t 공사설계서(1021일) 8" xfId="25450"/>
    <cellStyle name=" _부대입찰내역_직접공사비 집계_본관기초굴착 예상도급_1 당진78-연돌-공사설계서(REV.0 12.14-kopec)_1.0t 공사설계서(1021일) 9" xfId="25451"/>
    <cellStyle name=" _부대입찰내역_직접공사비 집계_본관기초굴착 예상도급_1 당진78-연돌-공사설계서(REV.0 12.14-kopec)_태안78연돌공사설계서(2005099)C2" xfId="853"/>
    <cellStyle name=" _부대입찰내역_직접공사비 집계_본관기초굴착 예상도급_1 당진78-연돌-공사설계서(REV.0 12.14-kopec)_태안78연돌공사설계서(2005099)C2 10" xfId="25452"/>
    <cellStyle name=" _부대입찰내역_직접공사비 집계_본관기초굴착 예상도급_1 당진78-연돌-공사설계서(REV.0 12.14-kopec)_태안78연돌공사설계서(2005099)C2 2" xfId="854"/>
    <cellStyle name=" _부대입찰내역_직접공사비 집계_본관기초굴착 예상도급_1 당진78-연돌-공사설계서(REV.0 12.14-kopec)_태안78연돌공사설계서(2005099)C2 3" xfId="855"/>
    <cellStyle name=" _부대입찰내역_직접공사비 집계_본관기초굴착 예상도급_1 당진78-연돌-공사설계서(REV.0 12.14-kopec)_태안78연돌공사설계서(2005099)C2 4" xfId="17189"/>
    <cellStyle name=" _부대입찰내역_직접공사비 집계_본관기초굴착 예상도급_1 당진78-연돌-공사설계서(REV.0 12.14-kopec)_태안78연돌공사설계서(2005099)C2 5" xfId="25453"/>
    <cellStyle name=" _부대입찰내역_직접공사비 집계_본관기초굴착 예상도급_1 당진78-연돌-공사설계서(REV.0 12.14-kopec)_태안78연돌공사설계서(2005099)C2 6" xfId="25454"/>
    <cellStyle name=" _부대입찰내역_직접공사비 집계_본관기초굴착 예상도급_1 당진78-연돌-공사설계서(REV.0 12.14-kopec)_태안78연돌공사설계서(2005099)C2 7" xfId="25455"/>
    <cellStyle name=" _부대입찰내역_직접공사비 집계_본관기초굴착 예상도급_1 당진78-연돌-공사설계서(REV.0 12.14-kopec)_태안78연돌공사설계서(2005099)C2 8" xfId="25456"/>
    <cellStyle name=" _부대입찰내역_직접공사비 집계_본관기초굴착 예상도급_1 당진78-연돌-공사설계서(REV.0 12.14-kopec)_태안78연돌공사설계서(2005099)C2 9" xfId="25457"/>
    <cellStyle name=" _부대입찰내역_직접공사비 집계_본관기초굴착 예상도급_1.0t 당진78-연돌-수량산출서(REV.0 12.27-kopec)" xfId="856"/>
    <cellStyle name=" _부대입찰내역_직접공사비 집계_본관기초굴착 예상도급_1.0t 당진78-연돌-수량산출서(REV.0 12.27-kopec) 10" xfId="25458"/>
    <cellStyle name=" _부대입찰내역_직접공사비 집계_본관기초굴착 예상도급_1.0t 당진78-연돌-수량산출서(REV.0 12.27-kopec) 2" xfId="857"/>
    <cellStyle name=" _부대입찰내역_직접공사비 집계_본관기초굴착 예상도급_1.0t 당진78-연돌-수량산출서(REV.0 12.27-kopec) 3" xfId="858"/>
    <cellStyle name=" _부대입찰내역_직접공사비 집계_본관기초굴착 예상도급_1.0t 당진78-연돌-수량산출서(REV.0 12.27-kopec) 4" xfId="17190"/>
    <cellStyle name=" _부대입찰내역_직접공사비 집계_본관기초굴착 예상도급_1.0t 당진78-연돌-수량산출서(REV.0 12.27-kopec) 5" xfId="25459"/>
    <cellStyle name=" _부대입찰내역_직접공사비 집계_본관기초굴착 예상도급_1.0t 당진78-연돌-수량산출서(REV.0 12.27-kopec) 6" xfId="25460"/>
    <cellStyle name=" _부대입찰내역_직접공사비 집계_본관기초굴착 예상도급_1.0t 당진78-연돌-수량산출서(REV.0 12.27-kopec) 7" xfId="25461"/>
    <cellStyle name=" _부대입찰내역_직접공사비 집계_본관기초굴착 예상도급_1.0t 당진78-연돌-수량산출서(REV.0 12.27-kopec) 8" xfId="25462"/>
    <cellStyle name=" _부대입찰내역_직접공사비 집계_본관기초굴착 예상도급_1.0t 당진78-연돌-수량산출서(REV.0 12.27-kopec) 9" xfId="25463"/>
    <cellStyle name=" _부대입찰내역_직접공사비 집계_본관기초굴착 예상도급_1.0t 당진78-연돌-수량산출서(REV.0 12.27-kopec)_1.0t 공사설계서(1021일)" xfId="859"/>
    <cellStyle name=" _부대입찰내역_직접공사비 집계_본관기초굴착 예상도급_1.0t 당진78-연돌-수량산출서(REV.0 12.27-kopec)_1.0t 공사설계서(1021일) 10" xfId="25464"/>
    <cellStyle name=" _부대입찰내역_직접공사비 집계_본관기초굴착 예상도급_1.0t 당진78-연돌-수량산출서(REV.0 12.27-kopec)_1.0t 공사설계서(1021일) 2" xfId="860"/>
    <cellStyle name=" _부대입찰내역_직접공사비 집계_본관기초굴착 예상도급_1.0t 당진78-연돌-수량산출서(REV.0 12.27-kopec)_1.0t 공사설계서(1021일) 3" xfId="861"/>
    <cellStyle name=" _부대입찰내역_직접공사비 집계_본관기초굴착 예상도급_1.0t 당진78-연돌-수량산출서(REV.0 12.27-kopec)_1.0t 공사설계서(1021일) 4" xfId="17191"/>
    <cellStyle name=" _부대입찰내역_직접공사비 집계_본관기초굴착 예상도급_1.0t 당진78-연돌-수량산출서(REV.0 12.27-kopec)_1.0t 공사설계서(1021일) 5" xfId="25465"/>
    <cellStyle name=" _부대입찰내역_직접공사비 집계_본관기초굴착 예상도급_1.0t 당진78-연돌-수량산출서(REV.0 12.27-kopec)_1.0t 공사설계서(1021일) 6" xfId="25466"/>
    <cellStyle name=" _부대입찰내역_직접공사비 집계_본관기초굴착 예상도급_1.0t 당진78-연돌-수량산출서(REV.0 12.27-kopec)_1.0t 공사설계서(1021일) 7" xfId="25467"/>
    <cellStyle name=" _부대입찰내역_직접공사비 집계_본관기초굴착 예상도급_1.0t 당진78-연돌-수량산출서(REV.0 12.27-kopec)_1.0t 공사설계서(1021일) 8" xfId="25468"/>
    <cellStyle name=" _부대입찰내역_직접공사비 집계_본관기초굴착 예상도급_1.0t 당진78-연돌-수량산출서(REV.0 12.27-kopec)_1.0t 공사설계서(1021일) 9" xfId="25469"/>
    <cellStyle name=" _부대입찰내역_직접공사비 집계_본관기초굴착 예상도급_2.관리동" xfId="25470"/>
    <cellStyle name=" _부대입찰내역_직접공사비 집계_본관기초굴착 예상도급_당진78-연돌-개략공사비" xfId="862"/>
    <cellStyle name=" _부대입찰내역_직접공사비 집계_본관기초굴착 예상도급_당진78-연돌-개략공사비 10" xfId="25471"/>
    <cellStyle name=" _부대입찰내역_직접공사비 집계_본관기초굴착 예상도급_당진78-연돌-개략공사비 2" xfId="863"/>
    <cellStyle name=" _부대입찰내역_직접공사비 집계_본관기초굴착 예상도급_당진78-연돌-개략공사비 3" xfId="864"/>
    <cellStyle name=" _부대입찰내역_직접공사비 집계_본관기초굴착 예상도급_당진78-연돌-개략공사비 4" xfId="17192"/>
    <cellStyle name=" _부대입찰내역_직접공사비 집계_본관기초굴착 예상도급_당진78-연돌-개략공사비 5" xfId="25472"/>
    <cellStyle name=" _부대입찰내역_직접공사비 집계_본관기초굴착 예상도급_당진78-연돌-개략공사비 6" xfId="25473"/>
    <cellStyle name=" _부대입찰내역_직접공사비 집계_본관기초굴착 예상도급_당진78-연돌-개략공사비 7" xfId="25474"/>
    <cellStyle name=" _부대입찰내역_직접공사비 집계_본관기초굴착 예상도급_당진78-연돌-개략공사비 8" xfId="25475"/>
    <cellStyle name=" _부대입찰내역_직접공사비 집계_본관기초굴착 예상도급_당진78-연돌-개략공사비 9" xfId="25476"/>
    <cellStyle name=" _부대입찰내역_직접공사비 집계_본관기초굴착 예상도급_당진78-연돌-개략공사비_0 태안78-연돌-공사설계서(2005082)" xfId="865"/>
    <cellStyle name=" _부대입찰내역_직접공사비 집계_본관기초굴착 예상도급_당진78-연돌-개략공사비_0 태안78-연돌-공사설계서(2005082) 10" xfId="25477"/>
    <cellStyle name=" _부대입찰내역_직접공사비 집계_본관기초굴착 예상도급_당진78-연돌-개략공사비_0 태안78-연돌-공사설계서(2005082) 2" xfId="866"/>
    <cellStyle name=" _부대입찰내역_직접공사비 집계_본관기초굴착 예상도급_당진78-연돌-개략공사비_0 태안78-연돌-공사설계서(2005082) 3" xfId="867"/>
    <cellStyle name=" _부대입찰내역_직접공사비 집계_본관기초굴착 예상도급_당진78-연돌-개략공사비_0 태안78-연돌-공사설계서(2005082) 4" xfId="17193"/>
    <cellStyle name=" _부대입찰내역_직접공사비 집계_본관기초굴착 예상도급_당진78-연돌-개략공사비_0 태안78-연돌-공사설계서(2005082) 5" xfId="25478"/>
    <cellStyle name=" _부대입찰내역_직접공사비 집계_본관기초굴착 예상도급_당진78-연돌-개략공사비_0 태안78-연돌-공사설계서(2005082) 6" xfId="25479"/>
    <cellStyle name=" _부대입찰내역_직접공사비 집계_본관기초굴착 예상도급_당진78-연돌-개략공사비_0 태안78-연돌-공사설계서(2005082) 7" xfId="25480"/>
    <cellStyle name=" _부대입찰내역_직접공사비 집계_본관기초굴착 예상도급_당진78-연돌-개략공사비_0 태안78-연돌-공사설계서(2005082) 8" xfId="25481"/>
    <cellStyle name=" _부대입찰내역_직접공사비 집계_본관기초굴착 예상도급_당진78-연돌-개략공사비_0 태안78-연돌-공사설계서(2005082) 9" xfId="25482"/>
    <cellStyle name=" _부대입찰내역_직접공사비 집계_본관기초굴착 예상도급_당진78-연돌-개략공사비_1.0t 공사설계서(1021일)" xfId="868"/>
    <cellStyle name=" _부대입찰내역_직접공사비 집계_본관기초굴착 예상도급_당진78-연돌-개략공사비_1.0t 공사설계서(1021일) 10" xfId="25483"/>
    <cellStyle name=" _부대입찰내역_직접공사비 집계_본관기초굴착 예상도급_당진78-연돌-개략공사비_1.0t 공사설계서(1021일) 2" xfId="869"/>
    <cellStyle name=" _부대입찰내역_직접공사비 집계_본관기초굴착 예상도급_당진78-연돌-개략공사비_1.0t 공사설계서(1021일) 3" xfId="870"/>
    <cellStyle name=" _부대입찰내역_직접공사비 집계_본관기초굴착 예상도급_당진78-연돌-개략공사비_1.0t 공사설계서(1021일) 4" xfId="17194"/>
    <cellStyle name=" _부대입찰내역_직접공사비 집계_본관기초굴착 예상도급_당진78-연돌-개략공사비_1.0t 공사설계서(1021일) 5" xfId="25484"/>
    <cellStyle name=" _부대입찰내역_직접공사비 집계_본관기초굴착 예상도급_당진78-연돌-개략공사비_1.0t 공사설계서(1021일) 6" xfId="25485"/>
    <cellStyle name=" _부대입찰내역_직접공사비 집계_본관기초굴착 예상도급_당진78-연돌-개략공사비_1.0t 공사설계서(1021일) 7" xfId="25486"/>
    <cellStyle name=" _부대입찰내역_직접공사비 집계_본관기초굴착 예상도급_당진78-연돌-개략공사비_1.0t 공사설계서(1021일) 8" xfId="25487"/>
    <cellStyle name=" _부대입찰내역_직접공사비 집계_본관기초굴착 예상도급_당진78-연돌-개략공사비_1.0t 공사설계서(1021일) 9" xfId="25488"/>
    <cellStyle name=" _부대입찰내역_직접공사비 집계_본관기초굴착 예상도급_당진78-연돌-개략공사비_태안78연돌공사설계서(2005099)C2" xfId="871"/>
    <cellStyle name=" _부대입찰내역_직접공사비 집계_본관기초굴착 예상도급_당진78-연돌-개략공사비_태안78연돌공사설계서(2005099)C2 10" xfId="25489"/>
    <cellStyle name=" _부대입찰내역_직접공사비 집계_본관기초굴착 예상도급_당진78-연돌-개략공사비_태안78연돌공사설계서(2005099)C2 2" xfId="872"/>
    <cellStyle name=" _부대입찰내역_직접공사비 집계_본관기초굴착 예상도급_당진78-연돌-개략공사비_태안78연돌공사설계서(2005099)C2 3" xfId="873"/>
    <cellStyle name=" _부대입찰내역_직접공사비 집계_본관기초굴착 예상도급_당진78-연돌-개략공사비_태안78연돌공사설계서(2005099)C2 4" xfId="17195"/>
    <cellStyle name=" _부대입찰내역_직접공사비 집계_본관기초굴착 예상도급_당진78-연돌-개략공사비_태안78연돌공사설계서(2005099)C2 5" xfId="25490"/>
    <cellStyle name=" _부대입찰내역_직접공사비 집계_본관기초굴착 예상도급_당진78-연돌-개략공사비_태안78연돌공사설계서(2005099)C2 6" xfId="25491"/>
    <cellStyle name=" _부대입찰내역_직접공사비 집계_본관기초굴착 예상도급_당진78-연돌-개략공사비_태안78연돌공사설계서(2005099)C2 7" xfId="25492"/>
    <cellStyle name=" _부대입찰내역_직접공사비 집계_본관기초굴착 예상도급_당진78-연돌-개략공사비_태안78연돌공사설계서(2005099)C2 8" xfId="25493"/>
    <cellStyle name=" _부대입찰내역_직접공사비 집계_본관기초굴착 예상도급_당진78-연돌-개략공사비_태안78연돌공사설계서(2005099)C2 9" xfId="25494"/>
    <cellStyle name=" _부대입찰내역_직접공사비 집계_본관기초굴착 예상도급_연돌 현장타설말뚝(RCD)설계서" xfId="874"/>
    <cellStyle name=" _부대입찰내역_직접공사비 집계_본관기초굴착 예상도급_연돌 현장타설말뚝(RCD)설계서 10" xfId="25495"/>
    <cellStyle name=" _부대입찰내역_직접공사비 집계_본관기초굴착 예상도급_연돌 현장타설말뚝(RCD)설계서 2" xfId="875"/>
    <cellStyle name=" _부대입찰내역_직접공사비 집계_본관기초굴착 예상도급_연돌 현장타설말뚝(RCD)설계서 3" xfId="876"/>
    <cellStyle name=" _부대입찰내역_직접공사비 집계_본관기초굴착 예상도급_연돌 현장타설말뚝(RCD)설계서 4" xfId="17196"/>
    <cellStyle name=" _부대입찰내역_직접공사비 집계_본관기초굴착 예상도급_연돌 현장타설말뚝(RCD)설계서 5" xfId="25496"/>
    <cellStyle name=" _부대입찰내역_직접공사비 집계_본관기초굴착 예상도급_연돌 현장타설말뚝(RCD)설계서 6" xfId="25497"/>
    <cellStyle name=" _부대입찰내역_직접공사비 집계_본관기초굴착 예상도급_연돌 현장타설말뚝(RCD)설계서 7" xfId="25498"/>
    <cellStyle name=" _부대입찰내역_직접공사비 집계_본관기초굴착 예상도급_연돌 현장타설말뚝(RCD)설계서 8" xfId="25499"/>
    <cellStyle name=" _부대입찰내역_직접공사비 집계_본관기초굴착 예상도급_연돌 현장타설말뚝(RCD)설계서 9" xfId="25500"/>
    <cellStyle name=" _부대입찰내역_직접공사비 집계_본관기초굴착 예상도급_연돌 현장타설말뚝(RCD)설계서_0 태안78-연돌-공사설계서(2005082)" xfId="877"/>
    <cellStyle name=" _부대입찰내역_직접공사비 집계_본관기초굴착 예상도급_연돌 현장타설말뚝(RCD)설계서_0 태안78-연돌-공사설계서(2005082) 10" xfId="25501"/>
    <cellStyle name=" _부대입찰내역_직접공사비 집계_본관기초굴착 예상도급_연돌 현장타설말뚝(RCD)설계서_0 태안78-연돌-공사설계서(2005082) 2" xfId="878"/>
    <cellStyle name=" _부대입찰내역_직접공사비 집계_본관기초굴착 예상도급_연돌 현장타설말뚝(RCD)설계서_0 태안78-연돌-공사설계서(2005082) 3" xfId="879"/>
    <cellStyle name=" _부대입찰내역_직접공사비 집계_본관기초굴착 예상도급_연돌 현장타설말뚝(RCD)설계서_0 태안78-연돌-공사설계서(2005082) 4" xfId="17197"/>
    <cellStyle name=" _부대입찰내역_직접공사비 집계_본관기초굴착 예상도급_연돌 현장타설말뚝(RCD)설계서_0 태안78-연돌-공사설계서(2005082) 5" xfId="25502"/>
    <cellStyle name=" _부대입찰내역_직접공사비 집계_본관기초굴착 예상도급_연돌 현장타설말뚝(RCD)설계서_0 태안78-연돌-공사설계서(2005082) 6" xfId="25503"/>
    <cellStyle name=" _부대입찰내역_직접공사비 집계_본관기초굴착 예상도급_연돌 현장타설말뚝(RCD)설계서_0 태안78-연돌-공사설계서(2005082) 7" xfId="25504"/>
    <cellStyle name=" _부대입찰내역_직접공사비 집계_본관기초굴착 예상도급_연돌 현장타설말뚝(RCD)설계서_0 태안78-연돌-공사설계서(2005082) 8" xfId="25505"/>
    <cellStyle name=" _부대입찰내역_직접공사비 집계_본관기초굴착 예상도급_연돌 현장타설말뚝(RCD)설계서_0 태안78-연돌-공사설계서(2005082) 9" xfId="25506"/>
    <cellStyle name=" _부대입찰내역_직접공사비 집계_본관기초굴착 예상도급_연돌 현장타설말뚝(RCD)설계서_1.0t 공사설계서(1021일)" xfId="880"/>
    <cellStyle name=" _부대입찰내역_직접공사비 집계_본관기초굴착 예상도급_연돌 현장타설말뚝(RCD)설계서_1.0t 공사설계서(1021일) 10" xfId="25507"/>
    <cellStyle name=" _부대입찰내역_직접공사비 집계_본관기초굴착 예상도급_연돌 현장타설말뚝(RCD)설계서_1.0t 공사설계서(1021일) 2" xfId="881"/>
    <cellStyle name=" _부대입찰내역_직접공사비 집계_본관기초굴착 예상도급_연돌 현장타설말뚝(RCD)설계서_1.0t 공사설계서(1021일) 3" xfId="882"/>
    <cellStyle name=" _부대입찰내역_직접공사비 집계_본관기초굴착 예상도급_연돌 현장타설말뚝(RCD)설계서_1.0t 공사설계서(1021일) 4" xfId="17198"/>
    <cellStyle name=" _부대입찰내역_직접공사비 집계_본관기초굴착 예상도급_연돌 현장타설말뚝(RCD)설계서_1.0t 공사설계서(1021일) 5" xfId="25508"/>
    <cellStyle name=" _부대입찰내역_직접공사비 집계_본관기초굴착 예상도급_연돌 현장타설말뚝(RCD)설계서_1.0t 공사설계서(1021일) 6" xfId="25509"/>
    <cellStyle name=" _부대입찰내역_직접공사비 집계_본관기초굴착 예상도급_연돌 현장타설말뚝(RCD)설계서_1.0t 공사설계서(1021일) 7" xfId="25510"/>
    <cellStyle name=" _부대입찰내역_직접공사비 집계_본관기초굴착 예상도급_연돌 현장타설말뚝(RCD)설계서_1.0t 공사설계서(1021일) 8" xfId="25511"/>
    <cellStyle name=" _부대입찰내역_직접공사비 집계_본관기초굴착 예상도급_연돌 현장타설말뚝(RCD)설계서_1.0t 공사설계서(1021일) 9" xfId="25512"/>
    <cellStyle name=" _부대입찰내역_직접공사비 집계_본관기초굴착 예상도급_연돌 현장타설말뚝(RCD)설계서_태안78연돌공사설계서(2005099)C2" xfId="883"/>
    <cellStyle name=" _부대입찰내역_직접공사비 집계_본관기초굴착 예상도급_연돌 현장타설말뚝(RCD)설계서_태안78연돌공사설계서(2005099)C2 10" xfId="25513"/>
    <cellStyle name=" _부대입찰내역_직접공사비 집계_본관기초굴착 예상도급_연돌 현장타설말뚝(RCD)설계서_태안78연돌공사설계서(2005099)C2 2" xfId="884"/>
    <cellStyle name=" _부대입찰내역_직접공사비 집계_본관기초굴착 예상도급_연돌 현장타설말뚝(RCD)설계서_태안78연돌공사설계서(2005099)C2 3" xfId="885"/>
    <cellStyle name=" _부대입찰내역_직접공사비 집계_본관기초굴착 예상도급_연돌 현장타설말뚝(RCD)설계서_태안78연돌공사설계서(2005099)C2 4" xfId="17199"/>
    <cellStyle name=" _부대입찰내역_직접공사비 집계_본관기초굴착 예상도급_연돌 현장타설말뚝(RCD)설계서_태안78연돌공사설계서(2005099)C2 5" xfId="25514"/>
    <cellStyle name=" _부대입찰내역_직접공사비 집계_본관기초굴착 예상도급_연돌 현장타설말뚝(RCD)설계서_태안78연돌공사설계서(2005099)C2 6" xfId="25515"/>
    <cellStyle name=" _부대입찰내역_직접공사비 집계_본관기초굴착 예상도급_연돌 현장타설말뚝(RCD)설계서_태안78연돌공사설계서(2005099)C2 7" xfId="25516"/>
    <cellStyle name=" _부대입찰내역_직접공사비 집계_본관기초굴착 예상도급_연돌 현장타설말뚝(RCD)설계서_태안78연돌공사설계서(2005099)C2 8" xfId="25517"/>
    <cellStyle name=" _부대입찰내역_직접공사비 집계_본관기초굴착 예상도급_연돌 현장타설말뚝(RCD)설계서_태안78연돌공사설계서(2005099)C2 9" xfId="25518"/>
    <cellStyle name=" _부대입찰내역_직접공사비 집계_본관기초굴착(REV1)" xfId="887"/>
    <cellStyle name=" _부대입찰내역_직접공사비 집계_본관기초굴착(남경)" xfId="886"/>
    <cellStyle name=" _부대입찰내역_직접공사비 집계_소나무가이식 하도급대상금액대비" xfId="888"/>
    <cellStyle name=" _부대입찰내역_직접공사비 집계_연돌 현장타설말뚝(RCD)설계서" xfId="889"/>
    <cellStyle name=" _부대입찰내역_직접공사비 집계_연돌 현장타설말뚝(RCD)설계서 10" xfId="25519"/>
    <cellStyle name=" _부대입찰내역_직접공사비 집계_연돌 현장타설말뚝(RCD)설계서 2" xfId="890"/>
    <cellStyle name=" _부대입찰내역_직접공사비 집계_연돌 현장타설말뚝(RCD)설계서 3" xfId="891"/>
    <cellStyle name=" _부대입찰내역_직접공사비 집계_연돌 현장타설말뚝(RCD)설계서 4" xfId="17200"/>
    <cellStyle name=" _부대입찰내역_직접공사비 집계_연돌 현장타설말뚝(RCD)설계서 5" xfId="25520"/>
    <cellStyle name=" _부대입찰내역_직접공사비 집계_연돌 현장타설말뚝(RCD)설계서 6" xfId="25521"/>
    <cellStyle name=" _부대입찰내역_직접공사비 집계_연돌 현장타설말뚝(RCD)설계서 7" xfId="25522"/>
    <cellStyle name=" _부대입찰내역_직접공사비 집계_연돌 현장타설말뚝(RCD)설계서 8" xfId="25523"/>
    <cellStyle name=" _부대입찰내역_직접공사비 집계_연돌 현장타설말뚝(RCD)설계서 9" xfId="25524"/>
    <cellStyle name=" _부대입찰내역_직접공사비 집계_연돌 현장타설말뚝(RCD)설계서_0 태안78-연돌-공사설계서(2005082)" xfId="892"/>
    <cellStyle name=" _부대입찰내역_직접공사비 집계_연돌 현장타설말뚝(RCD)설계서_0 태안78-연돌-공사설계서(2005082) 10" xfId="25525"/>
    <cellStyle name=" _부대입찰내역_직접공사비 집계_연돌 현장타설말뚝(RCD)설계서_0 태안78-연돌-공사설계서(2005082) 2" xfId="893"/>
    <cellStyle name=" _부대입찰내역_직접공사비 집계_연돌 현장타설말뚝(RCD)설계서_0 태안78-연돌-공사설계서(2005082) 3" xfId="894"/>
    <cellStyle name=" _부대입찰내역_직접공사비 집계_연돌 현장타설말뚝(RCD)설계서_0 태안78-연돌-공사설계서(2005082) 4" xfId="17201"/>
    <cellStyle name=" _부대입찰내역_직접공사비 집계_연돌 현장타설말뚝(RCD)설계서_0 태안78-연돌-공사설계서(2005082) 5" xfId="25526"/>
    <cellStyle name=" _부대입찰내역_직접공사비 집계_연돌 현장타설말뚝(RCD)설계서_0 태안78-연돌-공사설계서(2005082) 6" xfId="25527"/>
    <cellStyle name=" _부대입찰내역_직접공사비 집계_연돌 현장타설말뚝(RCD)설계서_0 태안78-연돌-공사설계서(2005082) 7" xfId="25528"/>
    <cellStyle name=" _부대입찰내역_직접공사비 집계_연돌 현장타설말뚝(RCD)설계서_0 태안78-연돌-공사설계서(2005082) 8" xfId="25529"/>
    <cellStyle name=" _부대입찰내역_직접공사비 집계_연돌 현장타설말뚝(RCD)설계서_0 태안78-연돌-공사설계서(2005082) 9" xfId="25530"/>
    <cellStyle name=" _부대입찰내역_직접공사비 집계_연돌 현장타설말뚝(RCD)설계서_1.0t 공사설계서(1021일)" xfId="895"/>
    <cellStyle name=" _부대입찰내역_직접공사비 집계_연돌 현장타설말뚝(RCD)설계서_1.0t 공사설계서(1021일) 10" xfId="25531"/>
    <cellStyle name=" _부대입찰내역_직접공사비 집계_연돌 현장타설말뚝(RCD)설계서_1.0t 공사설계서(1021일) 2" xfId="896"/>
    <cellStyle name=" _부대입찰내역_직접공사비 집계_연돌 현장타설말뚝(RCD)설계서_1.0t 공사설계서(1021일) 3" xfId="897"/>
    <cellStyle name=" _부대입찰내역_직접공사비 집계_연돌 현장타설말뚝(RCD)설계서_1.0t 공사설계서(1021일) 4" xfId="17202"/>
    <cellStyle name=" _부대입찰내역_직접공사비 집계_연돌 현장타설말뚝(RCD)설계서_1.0t 공사설계서(1021일) 5" xfId="25532"/>
    <cellStyle name=" _부대입찰내역_직접공사비 집계_연돌 현장타설말뚝(RCD)설계서_1.0t 공사설계서(1021일) 6" xfId="25533"/>
    <cellStyle name=" _부대입찰내역_직접공사비 집계_연돌 현장타설말뚝(RCD)설계서_1.0t 공사설계서(1021일) 7" xfId="25534"/>
    <cellStyle name=" _부대입찰내역_직접공사비 집계_연돌 현장타설말뚝(RCD)설계서_1.0t 공사설계서(1021일) 8" xfId="25535"/>
    <cellStyle name=" _부대입찰내역_직접공사비 집계_연돌 현장타설말뚝(RCD)설계서_1.0t 공사설계서(1021일) 9" xfId="25536"/>
    <cellStyle name=" _부대입찰내역_직접공사비 집계_연돌 현장타설말뚝(RCD)설계서_태안78연돌공사설계서(2005099)C2" xfId="898"/>
    <cellStyle name=" _부대입찰내역_직접공사비 집계_연돌 현장타설말뚝(RCD)설계서_태안78연돌공사설계서(2005099)C2 10" xfId="25537"/>
    <cellStyle name=" _부대입찰내역_직접공사비 집계_연돌 현장타설말뚝(RCD)설계서_태안78연돌공사설계서(2005099)C2 2" xfId="899"/>
    <cellStyle name=" _부대입찰내역_직접공사비 집계_연돌 현장타설말뚝(RCD)설계서_태안78연돌공사설계서(2005099)C2 3" xfId="900"/>
    <cellStyle name=" _부대입찰내역_직접공사비 집계_연돌 현장타설말뚝(RCD)설계서_태안78연돌공사설계서(2005099)C2 4" xfId="17203"/>
    <cellStyle name=" _부대입찰내역_직접공사비 집계_연돌 현장타설말뚝(RCD)설계서_태안78연돌공사설계서(2005099)C2 5" xfId="25538"/>
    <cellStyle name=" _부대입찰내역_직접공사비 집계_연돌 현장타설말뚝(RCD)설계서_태안78연돌공사설계서(2005099)C2 6" xfId="25539"/>
    <cellStyle name=" _부대입찰내역_직접공사비 집계_연돌 현장타설말뚝(RCD)설계서_태안78연돌공사설계서(2005099)C2 7" xfId="25540"/>
    <cellStyle name=" _부대입찰내역_직접공사비 집계_연돌 현장타설말뚝(RCD)설계서_태안78연돌공사설계서(2005099)C2 8" xfId="25541"/>
    <cellStyle name=" _부대입찰내역_직접공사비 집계_연돌 현장타설말뚝(RCD)설계서_태안78연돌공사설계서(2005099)C2 9" xfId="25542"/>
    <cellStyle name=" _부대입찰내역_직접공사비 집계_한태견적의뢰" xfId="901"/>
    <cellStyle name=" _부대입찰내역_직접공사비 집계_한태견적의뢰 10" xfId="25543"/>
    <cellStyle name=" _부대입찰내역_직접공사비 집계_한태견적의뢰 2" xfId="902"/>
    <cellStyle name=" _부대입찰내역_직접공사비 집계_한태견적의뢰 3" xfId="903"/>
    <cellStyle name=" _부대입찰내역_직접공사비 집계_한태견적의뢰 4" xfId="17204"/>
    <cellStyle name=" _부대입찰내역_직접공사비 집계_한태견적의뢰 5" xfId="25544"/>
    <cellStyle name=" _부대입찰내역_직접공사비 집계_한태견적의뢰 6" xfId="25545"/>
    <cellStyle name=" _부대입찰내역_직접공사비 집계_한태견적의뢰 7" xfId="25546"/>
    <cellStyle name=" _부대입찰내역_직접공사비 집계_한태견적의뢰 8" xfId="25547"/>
    <cellStyle name=" _부대입찰내역_직접공사비 집계_한태견적의뢰 9" xfId="25548"/>
    <cellStyle name=" _부대입찰내역_토웅0412월기성" xfId="949"/>
    <cellStyle name=" _부대입찰내역_토웅송부(내역서)(1)" xfId="950"/>
    <cellStyle name=" _부대입찰내역_한태견적의뢰" xfId="951"/>
    <cellStyle name=" _부대입찰내역_한태견적의뢰 10" xfId="25640"/>
    <cellStyle name=" _부대입찰내역_한태견적의뢰 2" xfId="952"/>
    <cellStyle name=" _부대입찰내역_한태견적의뢰 3" xfId="953"/>
    <cellStyle name=" _부대입찰내역_한태견적의뢰 4" xfId="17220"/>
    <cellStyle name=" _부대입찰내역_한태견적의뢰 5" xfId="25641"/>
    <cellStyle name=" _부대입찰내역_한태견적의뢰 6" xfId="25642"/>
    <cellStyle name=" _부대입찰내역_한태견적의뢰 7" xfId="25643"/>
    <cellStyle name=" _부대입찰내역_한태견적의뢰 8" xfId="25644"/>
    <cellStyle name=" _부대입찰내역_한태견적의뢰 9" xfId="25645"/>
    <cellStyle name=" _부대철골공내역(가실행#7,8)" xfId="1002"/>
    <cellStyle name=" _부대철골공내역(가실행#7,8)_부대철콘공내역(당진#7,8)" xfId="1003"/>
    <cellStyle name=" _부두준설 딱지" xfId="25737"/>
    <cellStyle name=" _부두준설 설계서-07.10.24" xfId="25738"/>
    <cellStyle name=" _사급자재단가산출" xfId="1004"/>
    <cellStyle name=" _사급자재단가산출_(참고1) 현황도 딱지" xfId="25739"/>
    <cellStyle name=" _사급자재단가산출_070206 운탄설비본사설계서(PILE 수량, 최종)" xfId="25740"/>
    <cellStyle name=" _사급자재단가산출_3.CC-10-2,3_방풍림조성 및 석탄침전조수량산출서" xfId="21185"/>
    <cellStyle name=" _사급자재단가산출_325전기설비기초" xfId="1005"/>
    <cellStyle name=" _사급자재단가산출_325전기설비기초_FO_pipe_rack(최종수정)" xfId="21186"/>
    <cellStyle name=" _사급자재단가산출_325전기설비기초_계장-견적서" xfId="17236"/>
    <cellStyle name=" _사급자재단가산출_325전기설비기초_계장-견적서_계장-견적서(re.1)" xfId="17237"/>
    <cellStyle name=" _사급자재단가산출_325전기설비기초_계장-견적서_계장-견적서(re.1)_믿음견적(8월)-믿음부사장님 계약(내부자료)" xfId="17238"/>
    <cellStyle name=" _사급자재단가산출_325전기설비기초_계장-견적서_믿음견적(8월)-믿음부사장님 계약(내부자료)" xfId="17239"/>
    <cellStyle name=" _사급자재단가산출_325전기설비기초_공사비집계표(품의용)" xfId="1006"/>
    <cellStyle name=" _사급자재단가산출_325전기설비기초_공사비집계표(품의용)_FO_pipe_rack(최종수정)" xfId="21187"/>
    <cellStyle name=" _사급자재단가산출_325전기설비기초_공사비집계표(품의용)_계장-견적서" xfId="17240"/>
    <cellStyle name=" _사급자재단가산출_325전기설비기초_공사비집계표(품의용)_계장-견적서_계장-견적서(re.1)" xfId="17241"/>
    <cellStyle name=" _사급자재단가산출_325전기설비기초_공사비집계표(품의용)_계장-견적서_계장-견적서(re.1)_믿음견적(8월)-믿음부사장님 계약(내부자료)" xfId="17242"/>
    <cellStyle name=" _사급자재단가산출_325전기설비기초_공사비집계표(품의용)_계장-견적서_믿음견적(8월)-믿음부사장님 계약(내부자료)" xfId="17243"/>
    <cellStyle name=" _사급자재단가산출_325전기설비기초_공사비집계표(품의용)_내역서_단가확정_집계" xfId="1007"/>
    <cellStyle name=" _사급자재단가산출_325전기설비기초_공사비집계표(품의용)_믿음견적(8월)-믿음부사장님 계약(내부자료)" xfId="17244"/>
    <cellStyle name=" _사급자재단가산출_325전기설비기초_공사비집계표(품의용)_설계변경(최종)" xfId="41835"/>
    <cellStyle name=" _사급자재단가산출_325전기설비기초_공사비집계표(품의용)_연돌내역서-0809" xfId="21188"/>
    <cellStyle name=" _사급자재단가산출_325전기설비기초_공사비집계표(품의용)_염소 주입실 신축공사" xfId="41836"/>
    <cellStyle name=" _사급자재단가산출_325전기설비기초_공사비집계표(품의용)_회처리설비 산출내역" xfId="25741"/>
    <cellStyle name=" _사급자재단가산출_325전기설비기초_내역서_단가확정_집계" xfId="1008"/>
    <cellStyle name=" _사급자재단가산출_325전기설비기초_믿음견적(8월)-믿음부사장님 계약(내부자료)" xfId="17245"/>
    <cellStyle name=" _사급자재단가산출_325전기설비기초_설계변경(최종)" xfId="41837"/>
    <cellStyle name=" _사급자재단가산출_325전기설비기초_연돌내역서-0809" xfId="21189"/>
    <cellStyle name=" _사급자재단가산출_325전기설비기초_염소 주입실 신축공사" xfId="41838"/>
    <cellStyle name=" _사급자재단가산출_325전기설비기초_회처리설비 산출내역" xfId="25742"/>
    <cellStyle name=" _사급자재단가산출_329전기설비기초-비교" xfId="1009"/>
    <cellStyle name=" _사급자재단가산출_329전기설비기초-비교_FO_pipe_rack(최종수정)" xfId="21190"/>
    <cellStyle name=" _사급자재단가산출_329전기설비기초-비교_두중내역서(단가확정분)" xfId="41839"/>
    <cellStyle name=" _사급자재단가산출_329전기설비기초-비교_두중내역서(단가확정분)_설계변경(최종)" xfId="41840"/>
    <cellStyle name=" _사급자재단가산출_329전기설비기초-비교_설계변경(최종)" xfId="41841"/>
    <cellStyle name=" _사급자재단가산출_329전기설비기초-비교_연돌내역서-0809" xfId="21191"/>
    <cellStyle name=" _사급자재단가산출_329전기설비기초-비교_염소 주입실 신축공사" xfId="41842"/>
    <cellStyle name=" _사급자재단가산출_4.CC-10-4_저탄장내배수설비수량산출서" xfId="21192"/>
    <cellStyle name=" _사급자재단가산출_AC-01 보일러 설계서 수정" xfId="25869"/>
    <cellStyle name=" _사급자재단가산출_AC-01 보일러 설계서 수정_AC-14(최종수정)" xfId="25870"/>
    <cellStyle name=" _사급자재단가산출_AC-01 보일러 설계서 수정_AC-14(최종수정)_발전설비 보수공사" xfId="25871"/>
    <cellStyle name=" _사급자재단가산출_AC-01 본관기초(가설계서 9월단가)" xfId="25872"/>
    <cellStyle name=" _사급자재단가산출_AC-01 본관기초(가설계서 9월단가)_AC-14(최종수정)" xfId="25873"/>
    <cellStyle name=" _사급자재단가산출_AC-01 본관기초(가설계서 9월단가)_AC-14(최종수정)_발전설비 보수공사" xfId="25874"/>
    <cellStyle name=" _사급자재단가산출_AC-01 본관기초(가설계서 9월단가)-2" xfId="25875"/>
    <cellStyle name=" _사급자재단가산출_AC-01 본관기초(가설계서 9월단가)-2_AC-14(최종수정)" xfId="25876"/>
    <cellStyle name=" _사급자재단가산출_AC-01 본관기초(가설계서 9월단가)-2_AC-14(최종수정)_발전설비 보수공사" xfId="25877"/>
    <cellStyle name=" _사급자재단가산출_AC-14건설사무소환경개선공사설계서(제출)REV10" xfId="25878"/>
    <cellStyle name=" _사급자재단가산출_AC-14건설사무소환경개선공사설계서(제출)REV10_AC-14(최종수정)" xfId="25879"/>
    <cellStyle name=" _사급자재단가산출_AC-14건설사무소환경개선공사설계서(제출)REV10_AC-14(최종수정)_발전설비 보수공사" xfId="25880"/>
    <cellStyle name=" _사급자재단가산출_Book1" xfId="25881"/>
    <cellStyle name=" _사급자재단가산출_CC-03냉각수배수로(04.12사정)" xfId="25882"/>
    <cellStyle name=" _사급자재단가산출_CC-03냉각수배수로(04.12사정)_CC-03냉각수배수로(05.07사정)" xfId="25883"/>
    <cellStyle name=" _사급자재단가산출_CC-03냉각수배수로(04.12사정)_CC-03냉각수배수로(05.09청구)" xfId="25884"/>
    <cellStyle name=" _사급자재단가산출_CC06 석탄취급설비" xfId="1126"/>
    <cellStyle name=" _사급자재단가산출_CC-10저탄장조성 및 비탄방지설비공사(최종)11.28" xfId="1127"/>
    <cellStyle name=" _사급자재단가산출_CC-16 조경공사(05.10사정)" xfId="25885"/>
    <cellStyle name=" _사급자재단가산출_CC-16 조경공사(05.10청구예정)" xfId="25886"/>
    <cellStyle name=" _사급자재단가산출_CC-16조경공사(05.09사정)" xfId="25887"/>
    <cellStyle name=" _사급자재단가산출_FO_pipe_rack(최종수정)" xfId="21193"/>
    <cellStyle name=" _사급자재단가산출_YH34 운탄_구조물 수량" xfId="1128"/>
    <cellStyle name=" _사급자재단가산출_YH34 운탄설비 내역서" xfId="1129"/>
    <cellStyle name=" _사급자재단가산출_가압장설계서(토목)" xfId="25743"/>
    <cellStyle name=" _사급자재단가산출_계약내역서(CC-16)" xfId="25744"/>
    <cellStyle name=" _사급자재단가산출_계장-견적서" xfId="17246"/>
    <cellStyle name=" _사급자재단가산출_계장-견적서_계장-견적서(re.1)" xfId="17247"/>
    <cellStyle name=" _사급자재단가산출_계장-견적서_계장-견적서(re.1)_믿음견적(8월)-믿음부사장님 계약(내부자료)" xfId="17248"/>
    <cellStyle name=" _사급자재단가산출_계장-견적서_믿음견적(8월)-믿음부사장님 계약(내부자료)" xfId="17249"/>
    <cellStyle name=" _사급자재단가산출_공사비집계표" xfId="25745"/>
    <cellStyle name=" _사급자재단가산출_공사비집계표(품의용)" xfId="1010"/>
    <cellStyle name=" _사급자재단가산출_공사비집계표(품의용)_FO_pipe_rack(최종수정)" xfId="21194"/>
    <cellStyle name=" _사급자재단가산출_공사비집계표(품의용)_계장-견적서" xfId="17250"/>
    <cellStyle name=" _사급자재단가산출_공사비집계표(품의용)_계장-견적서_계장-견적서(re.1)" xfId="17251"/>
    <cellStyle name=" _사급자재단가산출_공사비집계표(품의용)_계장-견적서_계장-견적서(re.1)_믿음견적(8월)-믿음부사장님 계약(내부자료)" xfId="17252"/>
    <cellStyle name=" _사급자재단가산출_공사비집계표(품의용)_계장-견적서_믿음견적(8월)-믿음부사장님 계약(내부자료)" xfId="17253"/>
    <cellStyle name=" _사급자재단가산출_공사비집계표(품의용)_내역서_단가확정_집계" xfId="1011"/>
    <cellStyle name=" _사급자재단가산출_공사비집계표(품의용)_믿음견적(8월)-믿음부사장님 계약(내부자료)" xfId="17254"/>
    <cellStyle name=" _사급자재단가산출_공사비집계표(품의용)_설계변경(최종)" xfId="41843"/>
    <cellStyle name=" _사급자재단가산출_공사비집계표(품의용)_연돌내역서-0809" xfId="21195"/>
    <cellStyle name=" _사급자재단가산출_공사비집계표(품의용)_염소 주입실 신축공사" xfId="41844"/>
    <cellStyle name=" _사급자재단가산출_공사비집계표(품의용)_회처리설비 산출내역" xfId="25746"/>
    <cellStyle name=" _사급자재단가산출_공사비집계표_AC-14(최종수정)" xfId="25747"/>
    <cellStyle name=" _사급자재단가산출_공사비집계표_AC-14(최종수정)_발전설비 보수공사" xfId="25748"/>
    <cellStyle name=" _사급자재단가산출_그래브준설 수량분개 토적표" xfId="25749"/>
    <cellStyle name=" _사급자재단가산출_내역서_단가확정_집계" xfId="1012"/>
    <cellStyle name=" _사급자재단가산출_당진화력준설설계서(REV.A)" xfId="1013"/>
    <cellStyle name=" _사급자재단가산출_대비내역서" xfId="21196"/>
    <cellStyle name=" _사급자재단가산출_대비내역서(rev-1)" xfId="21197"/>
    <cellStyle name=" _사급자재단가산출_대비내역서(rev-1)_3.CC-10-2,3_방풍림조성 및 석탄침전조수량산출서" xfId="21198"/>
    <cellStyle name=" _사급자재단가산출_대비내역서(rev-1)_4.CC-10-4_저탄장내배수설비수량산출서" xfId="21199"/>
    <cellStyle name=" _사급자재단가산출_대비내역서_3.CC-10-2,3_방풍림조성 및 석탄침전조수량산출서" xfId="21200"/>
    <cellStyle name=" _사급자재단가산출_대비내역서_4.CC-10-4_저탄장내배수설비수량산출서" xfId="21201"/>
    <cellStyle name=" _사급자재단가산출_대표공종 분류내역" xfId="1014"/>
    <cellStyle name=" _사급자재단가산출_대표공종 분류내역_FO_pipe_rack(최종수정)" xfId="21202"/>
    <cellStyle name=" _사급자재단가산출_대표공종 분류내역_계장-견적서" xfId="17255"/>
    <cellStyle name=" _사급자재단가산출_대표공종 분류내역_계장-견적서_계장-견적서(re.1)" xfId="17256"/>
    <cellStyle name=" _사급자재단가산출_대표공종 분류내역_계장-견적서_계장-견적서(re.1)_믿음견적(8월)-믿음부사장님 계약(내부자료)" xfId="17257"/>
    <cellStyle name=" _사급자재단가산출_대표공종 분류내역_계장-견적서_믿음견적(8월)-믿음부사장님 계약(내부자료)" xfId="17258"/>
    <cellStyle name=" _사급자재단가산출_대표공종 분류내역_공사비집계표(품의용)" xfId="1015"/>
    <cellStyle name=" _사급자재단가산출_대표공종 분류내역_공사비집계표(품의용)_FO_pipe_rack(최종수정)" xfId="21203"/>
    <cellStyle name=" _사급자재단가산출_대표공종 분류내역_공사비집계표(품의용)_계장-견적서" xfId="17259"/>
    <cellStyle name=" _사급자재단가산출_대표공종 분류내역_공사비집계표(품의용)_계장-견적서_계장-견적서(re.1)" xfId="17260"/>
    <cellStyle name=" _사급자재단가산출_대표공종 분류내역_공사비집계표(품의용)_계장-견적서_계장-견적서(re.1)_믿음견적(8월)-믿음부사장님 계약(내부자료)" xfId="17261"/>
    <cellStyle name=" _사급자재단가산출_대표공종 분류내역_공사비집계표(품의용)_계장-견적서_믿음견적(8월)-믿음부사장님 계약(내부자료)" xfId="17262"/>
    <cellStyle name=" _사급자재단가산출_대표공종 분류내역_공사비집계표(품의용)_내역서_단가확정_집계" xfId="1016"/>
    <cellStyle name=" _사급자재단가산출_대표공종 분류내역_공사비집계표(품의용)_믿음견적(8월)-믿음부사장님 계약(내부자료)" xfId="17263"/>
    <cellStyle name=" _사급자재단가산출_대표공종 분류내역_공사비집계표(품의용)_설계변경(최종)" xfId="41845"/>
    <cellStyle name=" _사급자재단가산출_대표공종 분류내역_공사비집계표(품의용)_연돌내역서-0809" xfId="21204"/>
    <cellStyle name=" _사급자재단가산출_대표공종 분류내역_공사비집계표(품의용)_염소 주입실 신축공사" xfId="41846"/>
    <cellStyle name=" _사급자재단가산출_대표공종 분류내역_공사비집계표(품의용)_회처리설비 산출내역" xfId="25750"/>
    <cellStyle name=" _사급자재단가산출_대표공종 분류내역_내역서_단가확정_집계" xfId="1017"/>
    <cellStyle name=" _사급자재단가산출_대표공종 분류내역_냉각수배수로-비교" xfId="1018"/>
    <cellStyle name=" _사급자재단가산출_대표공종 분류내역_냉각수배수로-비교_FO_pipe_rack(최종수정)" xfId="21205"/>
    <cellStyle name=" _사급자재단가산출_대표공종 분류내역_냉각수배수로-비교_두중내역서(단가확정분)" xfId="41847"/>
    <cellStyle name=" _사급자재단가산출_대표공종 분류내역_냉각수배수로-비교_두중내역서(단가확정분)_설계변경(최종)" xfId="41848"/>
    <cellStyle name=" _사급자재단가산출_대표공종 분류내역_냉각수배수로-비교_설계변경(최종)" xfId="41849"/>
    <cellStyle name=" _사급자재단가산출_대표공종 분류내역_냉각수배수로-비교_연돌내역서-0809" xfId="21206"/>
    <cellStyle name=" _사급자재단가산출_대표공종 분류내역_냉각수배수로-비교_염소 주입실 신축공사" xfId="41850"/>
    <cellStyle name=" _사급자재단가산출_대표공종 분류내역_냉각수취수펌프구조물-비교" xfId="1019"/>
    <cellStyle name=" _사급자재단가산출_대표공종 분류내역_냉각수취수펌프구조물-비교_FO_pipe_rack(최종수정)" xfId="21207"/>
    <cellStyle name=" _사급자재단가산출_대표공종 분류내역_냉각수취수펌프구조물-비교_두중내역서(단가확정분)" xfId="41851"/>
    <cellStyle name=" _사급자재단가산출_대표공종 분류내역_냉각수취수펌프구조물-비교_두중내역서(단가확정분)_설계변경(최종)" xfId="41852"/>
    <cellStyle name=" _사급자재단가산출_대표공종 분류내역_냉각수취수펌프구조물-비교_설계변경(최종)" xfId="41853"/>
    <cellStyle name=" _사급자재단가산출_대표공종 분류내역_냉각수취수펌프구조물-비교_연돌내역서-0809" xfId="21208"/>
    <cellStyle name=" _사급자재단가산출_대표공종 분류내역_냉각수취수펌프구조물-비교_염소 주입실 신축공사" xfId="41854"/>
    <cellStyle name=" _사급자재단가산출_대표공종 분류내역_믿음견적(8월)-믿음부사장님 계약(내부자료)" xfId="17264"/>
    <cellStyle name=" _사급자재단가산출_대표공종 분류내역_설계변경(최종)" xfId="41855"/>
    <cellStyle name=" _사급자재단가산출_대표공종 분류내역_연돌내역서-0809" xfId="21209"/>
    <cellStyle name=" _사급자재단가산출_대표공종 분류내역_염소 주입실 신축공사" xfId="41856"/>
    <cellStyle name=" _사급자재단가산출_대표공종 분류내역_회처리설비 산출내역" xfId="25751"/>
    <cellStyle name=" _사급자재단가산출_대표공종분류" xfId="1020"/>
    <cellStyle name=" _사급자재단가산출_대표공종분류_FO_pipe_rack(최종수정)" xfId="21210"/>
    <cellStyle name=" _사급자재단가산출_대표공종분류_계장-견적서" xfId="17265"/>
    <cellStyle name=" _사급자재단가산출_대표공종분류_계장-견적서_계장-견적서(re.1)" xfId="17266"/>
    <cellStyle name=" _사급자재단가산출_대표공종분류_계장-견적서_계장-견적서(re.1)_믿음견적(8월)-믿음부사장님 계약(내부자료)" xfId="17267"/>
    <cellStyle name=" _사급자재단가산출_대표공종분류_계장-견적서_믿음견적(8월)-믿음부사장님 계약(내부자료)" xfId="17268"/>
    <cellStyle name=" _사급자재단가산출_대표공종분류_공사비집계표(품의용)" xfId="1021"/>
    <cellStyle name=" _사급자재단가산출_대표공종분류_공사비집계표(품의용)_FO_pipe_rack(최종수정)" xfId="21211"/>
    <cellStyle name=" _사급자재단가산출_대표공종분류_공사비집계표(품의용)_계장-견적서" xfId="17269"/>
    <cellStyle name=" _사급자재단가산출_대표공종분류_공사비집계표(품의용)_계장-견적서_계장-견적서(re.1)" xfId="17270"/>
    <cellStyle name=" _사급자재단가산출_대표공종분류_공사비집계표(품의용)_계장-견적서_계장-견적서(re.1)_믿음견적(8월)-믿음부사장님 계약(내부자료)" xfId="17271"/>
    <cellStyle name=" _사급자재단가산출_대표공종분류_공사비집계표(품의용)_계장-견적서_믿음견적(8월)-믿음부사장님 계약(내부자료)" xfId="17272"/>
    <cellStyle name=" _사급자재단가산출_대표공종분류_공사비집계표(품의용)_내역서_단가확정_집계" xfId="1022"/>
    <cellStyle name=" _사급자재단가산출_대표공종분류_공사비집계표(품의용)_믿음견적(8월)-믿음부사장님 계약(내부자료)" xfId="17273"/>
    <cellStyle name=" _사급자재단가산출_대표공종분류_공사비집계표(품의용)_설계변경(최종)" xfId="41857"/>
    <cellStyle name=" _사급자재단가산출_대표공종분류_공사비집계표(품의용)_연돌내역서-0809" xfId="21212"/>
    <cellStyle name=" _사급자재단가산출_대표공종분류_공사비집계표(품의용)_염소 주입실 신축공사" xfId="41858"/>
    <cellStyle name=" _사급자재단가산출_대표공종분류_공사비집계표(품의용)_회처리설비 산출내역" xfId="25752"/>
    <cellStyle name=" _사급자재단가산출_대표공종분류_내역서_단가확정_집계" xfId="1023"/>
    <cellStyle name=" _사급자재단가산출_대표공종분류_믿음견적(8월)-믿음부사장님 계약(내부자료)" xfId="17274"/>
    <cellStyle name=" _사급자재단가산출_대표공종분류_설계변경(최종)" xfId="41859"/>
    <cellStyle name=" _사급자재단가산출_대표공종분류_연돌내역서-0809" xfId="21213"/>
    <cellStyle name=" _사급자재단가산출_대표공종분류_염소 주입실 신축공사" xfId="41860"/>
    <cellStyle name=" _사급자재단가산출_대표공종분류_회처리설비 산출내역" xfId="25753"/>
    <cellStyle name=" _사급자재단가산출_믿음견적(8월)-믿음부사장님 계약(내부자료)" xfId="17275"/>
    <cellStyle name=" _사급자재단가산출_발전설비 보수공사" xfId="25754"/>
    <cellStyle name=" _사급자재단가산출_별표" xfId="1024"/>
    <cellStyle name=" _사급자재단가산출_본관기초굴착(단가)" xfId="1025"/>
    <cellStyle name=" _사급자재단가산출_본관기초굴착(단가)_FO_pipe_rack(최종수정)" xfId="21214"/>
    <cellStyle name=" _사급자재단가산출_본관기초굴착(단가)_설계변경(최종)" xfId="41861"/>
    <cellStyle name=" _사급자재단가산출_본관기초굴착(단가)_연돌내역서-0809" xfId="21215"/>
    <cellStyle name=" _사급자재단가산출_본관기초굴착(단가)_염소 주입실 신축공사" xfId="41862"/>
    <cellStyle name=" _사급자재단가산출_본설계내역서(CC-14)-REV.16" xfId="25755"/>
    <cellStyle name=" _사급자재단가산출_부두준설 딱지" xfId="25756"/>
    <cellStyle name=" _사급자재단가산출_부두준설 설계서" xfId="1026"/>
    <cellStyle name=" _사급자재단가산출_부두준설 설계서_1) 공사비산출 적정성 확인" xfId="1027"/>
    <cellStyle name=" _사급자재단가산출_부두준설 설계서_1) 공사비산출 적정성 확인_부두준설 설계서" xfId="1028"/>
    <cellStyle name=" _사급자재단가산출_부두준설 설계서_부두준설 설계서" xfId="1029"/>
    <cellStyle name=" _사급자재단가산출_부두준설 설계서_부두준설 설계서(현대)" xfId="1030"/>
    <cellStyle name=" _사급자재단가산출_부두준설 설계서_부두준설 설계서(현대)_부두준설 설계서" xfId="1031"/>
    <cellStyle name=" _사급자재단가산출_부두준설 설계서_부두준설 설계서_부두준설 설계서" xfId="1032"/>
    <cellStyle name=" _사급자재단가산출_부두준설 설계서_부두준설 설계서77" xfId="1033"/>
    <cellStyle name=" _사급자재단가산출_부두준설 설계서_부두준설 설계서77_부두준설 설계서" xfId="1034"/>
    <cellStyle name=" _사급자재단가산출_부두준설 설계서_준설 평균N치 산출서(08.01.25)-REV.1" xfId="1035"/>
    <cellStyle name=" _사급자재단가산출_부두준설 설계서_준설 평균N치 산출서(08.01.25)-REV.1_부두준설 설계서" xfId="1036"/>
    <cellStyle name=" _사급자재단가산출_부두준설 설계서-07.10.24" xfId="25757"/>
    <cellStyle name=" _사급자재단가산출_부두준설 수량산출서" xfId="25758"/>
    <cellStyle name=" _사급자재단가산출_부표" xfId="1037"/>
    <cellStyle name=" _사급자재단가산출_사급및확정분공통품" xfId="1038"/>
    <cellStyle name=" _사급자재단가산출_사급및확정분공통품_(참고1) 현황도 딱지" xfId="25759"/>
    <cellStyle name=" _사급자재단가산출_사급및확정분공통품_CC-03냉각수배수로(04.12사정)" xfId="25771"/>
    <cellStyle name=" _사급자재단가산출_사급및확정분공통품_CC-03냉각수배수로(04.12사정)_CC-03냉각수배수로(05.07사정)" xfId="25772"/>
    <cellStyle name=" _사급자재단가산출_사급및확정분공통품_CC-03냉각수배수로(04.12사정)_CC-03냉각수배수로(05.09청구)" xfId="25773"/>
    <cellStyle name=" _사급자재단가산출_사급및확정분공통품_CC-16 조경공사(05.10사정)" xfId="25774"/>
    <cellStyle name=" _사급자재단가산출_사급및확정분공통품_CC-16 조경공사(05.10청구예정)" xfId="25775"/>
    <cellStyle name=" _사급자재단가산출_사급및확정분공통품_CC-16조경공사(05.09사정)" xfId="25776"/>
    <cellStyle name=" _사급자재단가산출_사급및확정분공통품_가압장설계서(토목)" xfId="25760"/>
    <cellStyle name=" _사급자재단가산출_사급및확정분공통품_계약내역서(CC-16)" xfId="25761"/>
    <cellStyle name=" _사급자재단가산출_사급및확정분공통품_그래브준설 수량분개 토적표" xfId="25762"/>
    <cellStyle name=" _사급자재단가산출_사급및확정분공통품_당진화력준설설계서(REV.A)" xfId="1039"/>
    <cellStyle name=" _사급자재단가산출_사급및확정분공통품_별표" xfId="1040"/>
    <cellStyle name=" _사급자재단가산출_사급및확정분공통품_본설계내역서(CC-14)-REV.16" xfId="25763"/>
    <cellStyle name=" _사급자재단가산출_사급및확정분공통품_부두준설 딱지" xfId="25764"/>
    <cellStyle name=" _사급자재단가산출_사급및확정분공통품_부두준설 설계서" xfId="1041"/>
    <cellStyle name=" _사급자재단가산출_사급및확정분공통품_부두준설 설계서_1) 공사비산출 적정성 확인" xfId="1042"/>
    <cellStyle name=" _사급자재단가산출_사급및확정분공통품_부두준설 설계서_1) 공사비산출 적정성 확인_부두준설 설계서" xfId="1043"/>
    <cellStyle name=" _사급자재단가산출_사급및확정분공통품_부두준설 설계서_부두준설 설계서" xfId="1044"/>
    <cellStyle name=" _사급자재단가산출_사급및확정분공통품_부두준설 설계서_부두준설 설계서(현대)" xfId="1045"/>
    <cellStyle name=" _사급자재단가산출_사급및확정분공통품_부두준설 설계서_부두준설 설계서(현대)_부두준설 설계서" xfId="1046"/>
    <cellStyle name=" _사급자재단가산출_사급및확정분공통품_부두준설 설계서_부두준설 설계서_부두준설 설계서" xfId="1047"/>
    <cellStyle name=" _사급자재단가산출_사급및확정분공통품_부두준설 설계서_부두준설 설계서77" xfId="1048"/>
    <cellStyle name=" _사급자재단가산출_사급및확정분공통품_부두준설 설계서_부두준설 설계서77_부두준설 설계서" xfId="1049"/>
    <cellStyle name=" _사급자재단가산출_사급및확정분공통품_부두준설 설계서_준설 평균N치 산출서(08.01.25)-REV.1" xfId="1050"/>
    <cellStyle name=" _사급자재단가산출_사급및확정분공통품_부두준설 설계서_준설 평균N치 산출서(08.01.25)-REV.1_부두준설 설계서" xfId="1051"/>
    <cellStyle name=" _사급자재단가산출_사급및확정분공통품_부두준설 설계서-07.10.24" xfId="25765"/>
    <cellStyle name=" _사급자재단가산출_사급및확정분공통품_부두준설 수량산출서" xfId="25766"/>
    <cellStyle name=" _사급자재단가산출_사급및확정분공통품_설계서(CC-16)" xfId="25767"/>
    <cellStyle name=" _사급자재단가산출_사급및확정분공통품_옥외탱크설계내역서(071010)" xfId="25768"/>
    <cellStyle name=" _사급자재단가산출_사급및확정분공통품_자재단가" xfId="1052"/>
    <cellStyle name=" _사급자재단가산출_사급및확정분공통품_조경공사가설계1차변경" xfId="25769"/>
    <cellStyle name=" _사급자재단가산출_사급및확정분공통품_조경공사가설계1차변경(마지막최종한번더)" xfId="25770"/>
    <cellStyle name=" _사급자재단가산출_사급자재총괄표" xfId="1053"/>
    <cellStyle name=" _사급자재단가산출_사급자재총괄표_FO_pipe_rack(최종수정)" xfId="21216"/>
    <cellStyle name=" _사급자재단가산출_사급자재총괄표_계장-견적서" xfId="17276"/>
    <cellStyle name=" _사급자재단가산출_사급자재총괄표_계장-견적서_계장-견적서(re.1)" xfId="17277"/>
    <cellStyle name=" _사급자재단가산출_사급자재총괄표_계장-견적서_계장-견적서(re.1)_믿음견적(8월)-믿음부사장님 계약(내부자료)" xfId="17278"/>
    <cellStyle name=" _사급자재단가산출_사급자재총괄표_계장-견적서_믿음견적(8월)-믿음부사장님 계약(내부자료)" xfId="17279"/>
    <cellStyle name=" _사급자재단가산출_사급자재총괄표_공사비집계표(품의용)" xfId="1054"/>
    <cellStyle name=" _사급자재단가산출_사급자재총괄표_공사비집계표(품의용)_FO_pipe_rack(최종수정)" xfId="21217"/>
    <cellStyle name=" _사급자재단가산출_사급자재총괄표_공사비집계표(품의용)_계장-견적서" xfId="17280"/>
    <cellStyle name=" _사급자재단가산출_사급자재총괄표_공사비집계표(품의용)_계장-견적서_계장-견적서(re.1)" xfId="17281"/>
    <cellStyle name=" _사급자재단가산출_사급자재총괄표_공사비집계표(품의용)_계장-견적서_계장-견적서(re.1)_믿음견적(8월)-믿음부사장님 계약(내부자료)" xfId="17282"/>
    <cellStyle name=" _사급자재단가산출_사급자재총괄표_공사비집계표(품의용)_계장-견적서_믿음견적(8월)-믿음부사장님 계약(내부자료)" xfId="17283"/>
    <cellStyle name=" _사급자재단가산출_사급자재총괄표_공사비집계표(품의용)_내역서_단가확정_집계" xfId="1055"/>
    <cellStyle name=" _사급자재단가산출_사급자재총괄표_공사비집계표(품의용)_믿음견적(8월)-믿음부사장님 계약(내부자료)" xfId="17284"/>
    <cellStyle name=" _사급자재단가산출_사급자재총괄표_공사비집계표(품의용)_설계변경(최종)" xfId="41863"/>
    <cellStyle name=" _사급자재단가산출_사급자재총괄표_공사비집계표(품의용)_연돌내역서-0809" xfId="21218"/>
    <cellStyle name=" _사급자재단가산출_사급자재총괄표_공사비집계표(품의용)_염소 주입실 신축공사" xfId="41864"/>
    <cellStyle name=" _사급자재단가산출_사급자재총괄표_공사비집계표(품의용)_회처리설비 산출내역" xfId="25777"/>
    <cellStyle name=" _사급자재단가산출_사급자재총괄표_내역서_단가확정_집계" xfId="1056"/>
    <cellStyle name=" _사급자재단가산출_사급자재총괄표_믿음견적(8월)-믿음부사장님 계약(내부자료)" xfId="17285"/>
    <cellStyle name=" _사급자재단가산출_사급자재총괄표_설계변경(최종)" xfId="41865"/>
    <cellStyle name=" _사급자재단가산출_사급자재총괄표_연돌내역서-0809" xfId="21219"/>
    <cellStyle name=" _사급자재단가산출_사급자재총괄표_염소 주입실 신축공사" xfId="41866"/>
    <cellStyle name=" _사급자재단가산출_사급자재총괄표_회처리설비 산출내역" xfId="25778"/>
    <cellStyle name=" _사급자재단가산출_석고반출부두 수량산출서(CC-18)_070115" xfId="25779"/>
    <cellStyle name=" _사급자재단가산출_설계개요" xfId="1057"/>
    <cellStyle name=" _사급자재단가산출_설계개요_FO_pipe_rack(최종수정)" xfId="21220"/>
    <cellStyle name=" _사급자재단가산출_설계개요_계장-견적서" xfId="17286"/>
    <cellStyle name=" _사급자재단가산출_설계개요_계장-견적서_계장-견적서(re.1)" xfId="17287"/>
    <cellStyle name=" _사급자재단가산출_설계개요_계장-견적서_계장-견적서(re.1)_믿음견적(8월)-믿음부사장님 계약(내부자료)" xfId="17288"/>
    <cellStyle name=" _사급자재단가산출_설계개요_계장-견적서_믿음견적(8월)-믿음부사장님 계약(내부자료)" xfId="17289"/>
    <cellStyle name=" _사급자재단가산출_설계개요_공사비집계표(품의용)" xfId="1058"/>
    <cellStyle name=" _사급자재단가산출_설계개요_공사비집계표(품의용)_FO_pipe_rack(최종수정)" xfId="21221"/>
    <cellStyle name=" _사급자재단가산출_설계개요_공사비집계표(품의용)_계장-견적서" xfId="17290"/>
    <cellStyle name=" _사급자재단가산출_설계개요_공사비집계표(품의용)_계장-견적서_계장-견적서(re.1)" xfId="17291"/>
    <cellStyle name=" _사급자재단가산출_설계개요_공사비집계표(품의용)_계장-견적서_계장-견적서(re.1)_믿음견적(8월)-믿음부사장님 계약(내부자료)" xfId="17292"/>
    <cellStyle name=" _사급자재단가산출_설계개요_공사비집계표(품의용)_계장-견적서_믿음견적(8월)-믿음부사장님 계약(내부자료)" xfId="17293"/>
    <cellStyle name=" _사급자재단가산출_설계개요_공사비집계표(품의용)_내역서_단가확정_집계" xfId="1059"/>
    <cellStyle name=" _사급자재단가산출_설계개요_공사비집계표(품의용)_믿음견적(8월)-믿음부사장님 계약(내부자료)" xfId="17294"/>
    <cellStyle name=" _사급자재단가산출_설계개요_공사비집계표(품의용)_설계변경(최종)" xfId="41867"/>
    <cellStyle name=" _사급자재단가산출_설계개요_공사비집계표(품의용)_연돌내역서-0809" xfId="21222"/>
    <cellStyle name=" _사급자재단가산출_설계개요_공사비집계표(품의용)_염소 주입실 신축공사" xfId="41868"/>
    <cellStyle name=" _사급자재단가산출_설계개요_공사비집계표(품의용)_회처리설비 산출내역" xfId="25780"/>
    <cellStyle name=" _사급자재단가산출_설계개요_내역서_단가확정_집계" xfId="1060"/>
    <cellStyle name=" _사급자재단가산출_설계개요_냉각수배수로-비교" xfId="1061"/>
    <cellStyle name=" _사급자재단가산출_설계개요_냉각수배수로-비교_FO_pipe_rack(최종수정)" xfId="21223"/>
    <cellStyle name=" _사급자재단가산출_설계개요_냉각수배수로-비교_두중내역서(단가확정분)" xfId="41869"/>
    <cellStyle name=" _사급자재단가산출_설계개요_냉각수배수로-비교_두중내역서(단가확정분)_설계변경(최종)" xfId="41870"/>
    <cellStyle name=" _사급자재단가산출_설계개요_냉각수배수로-비교_설계변경(최종)" xfId="41871"/>
    <cellStyle name=" _사급자재단가산출_설계개요_냉각수배수로-비교_연돌내역서-0809" xfId="21224"/>
    <cellStyle name=" _사급자재단가산출_설계개요_냉각수배수로-비교_염소 주입실 신축공사" xfId="41872"/>
    <cellStyle name=" _사급자재단가산출_설계개요_냉각수취수펌프구조물-비교" xfId="1062"/>
    <cellStyle name=" _사급자재단가산출_설계개요_냉각수취수펌프구조물-비교_FO_pipe_rack(최종수정)" xfId="21225"/>
    <cellStyle name=" _사급자재단가산출_설계개요_냉각수취수펌프구조물-비교_두중내역서(단가확정분)" xfId="41873"/>
    <cellStyle name=" _사급자재단가산출_설계개요_냉각수취수펌프구조물-비교_두중내역서(단가확정분)_설계변경(최종)" xfId="41874"/>
    <cellStyle name=" _사급자재단가산출_설계개요_냉각수취수펌프구조물-비교_설계변경(최종)" xfId="41875"/>
    <cellStyle name=" _사급자재단가산출_설계개요_냉각수취수펌프구조물-비교_연돌내역서-0809" xfId="21226"/>
    <cellStyle name=" _사급자재단가산출_설계개요_냉각수취수펌프구조물-비교_염소 주입실 신축공사" xfId="41876"/>
    <cellStyle name=" _사급자재단가산출_설계개요_믿음견적(8월)-믿음부사장님 계약(내부자료)" xfId="17295"/>
    <cellStyle name=" _사급자재단가산출_설계개요_설계변경(최종)" xfId="41877"/>
    <cellStyle name=" _사급자재단가산출_설계개요_연돌내역서-0809" xfId="21227"/>
    <cellStyle name=" _사급자재단가산출_설계개요_염소 주입실 신축공사" xfId="41878"/>
    <cellStyle name=" _사급자재단가산출_설계개요_회처리설비 산출내역" xfId="25781"/>
    <cellStyle name=" _사급자재단가산출_설계명세서" xfId="1063"/>
    <cellStyle name=" _사급자재단가산출_설계명세서_325전기설비기초" xfId="1064"/>
    <cellStyle name=" _사급자재단가산출_설계명세서_325전기설비기초_FO_pipe_rack(최종수정)" xfId="21228"/>
    <cellStyle name=" _사급자재단가산출_설계명세서_325전기설비기초_계장-견적서" xfId="17296"/>
    <cellStyle name=" _사급자재단가산출_설계명세서_325전기설비기초_계장-견적서_계장-견적서(re.1)" xfId="17297"/>
    <cellStyle name=" _사급자재단가산출_설계명세서_325전기설비기초_계장-견적서_계장-견적서(re.1)_믿음견적(8월)-믿음부사장님 계약(내부자료)" xfId="17298"/>
    <cellStyle name=" _사급자재단가산출_설계명세서_325전기설비기초_계장-견적서_믿음견적(8월)-믿음부사장님 계약(내부자료)" xfId="17299"/>
    <cellStyle name=" _사급자재단가산출_설계명세서_325전기설비기초_공사비집계표(품의용)" xfId="1065"/>
    <cellStyle name=" _사급자재단가산출_설계명세서_325전기설비기초_공사비집계표(품의용)_FO_pipe_rack(최종수정)" xfId="21229"/>
    <cellStyle name=" _사급자재단가산출_설계명세서_325전기설비기초_공사비집계표(품의용)_계장-견적서" xfId="17300"/>
    <cellStyle name=" _사급자재단가산출_설계명세서_325전기설비기초_공사비집계표(품의용)_계장-견적서_계장-견적서(re.1)" xfId="17301"/>
    <cellStyle name=" _사급자재단가산출_설계명세서_325전기설비기초_공사비집계표(품의용)_계장-견적서_계장-견적서(re.1)_믿음견적(8월)-믿음부사장님 계약(내부자료)" xfId="17302"/>
    <cellStyle name=" _사급자재단가산출_설계명세서_325전기설비기초_공사비집계표(품의용)_계장-견적서_믿음견적(8월)-믿음부사장님 계약(내부자료)" xfId="17303"/>
    <cellStyle name=" _사급자재단가산출_설계명세서_325전기설비기초_공사비집계표(품의용)_내역서_단가확정_집계" xfId="1066"/>
    <cellStyle name=" _사급자재단가산출_설계명세서_325전기설비기초_공사비집계표(품의용)_믿음견적(8월)-믿음부사장님 계약(내부자료)" xfId="17304"/>
    <cellStyle name=" _사급자재단가산출_설계명세서_325전기설비기초_공사비집계표(품의용)_설계변경(최종)" xfId="41879"/>
    <cellStyle name=" _사급자재단가산출_설계명세서_325전기설비기초_공사비집계표(품의용)_연돌내역서-0809" xfId="21230"/>
    <cellStyle name=" _사급자재단가산출_설계명세서_325전기설비기초_공사비집계표(품의용)_염소 주입실 신축공사" xfId="41880"/>
    <cellStyle name=" _사급자재단가산출_설계명세서_325전기설비기초_공사비집계표(품의용)_회처리설비 산출내역" xfId="25782"/>
    <cellStyle name=" _사급자재단가산출_설계명세서_325전기설비기초_내역서_단가확정_집계" xfId="1067"/>
    <cellStyle name=" _사급자재단가산출_설계명세서_325전기설비기초_믿음견적(8월)-믿음부사장님 계약(내부자료)" xfId="17305"/>
    <cellStyle name=" _사급자재단가산출_설계명세서_325전기설비기초_설계변경(최종)" xfId="41881"/>
    <cellStyle name=" _사급자재단가산출_설계명세서_325전기설비기초_연돌내역서-0809" xfId="21231"/>
    <cellStyle name=" _사급자재단가산출_설계명세서_325전기설비기초_염소 주입실 신축공사" xfId="41882"/>
    <cellStyle name=" _사급자재단가산출_설계명세서_325전기설비기초_회처리설비 산출내역" xfId="25783"/>
    <cellStyle name=" _사급자재단가산출_설계명세서_FO_pipe_rack(최종수정)" xfId="21232"/>
    <cellStyle name=" _사급자재단가산출_설계명세서_계장-견적서" xfId="17306"/>
    <cellStyle name=" _사급자재단가산출_설계명세서_계장-견적서_계장-견적서(re.1)" xfId="17307"/>
    <cellStyle name=" _사급자재단가산출_설계명세서_계장-견적서_계장-견적서(re.1)_믿음견적(8월)-믿음부사장님 계약(내부자료)" xfId="17308"/>
    <cellStyle name=" _사급자재단가산출_설계명세서_계장-견적서_믿음견적(8월)-믿음부사장님 계약(내부자료)" xfId="17309"/>
    <cellStyle name=" _사급자재단가산출_설계명세서_공사비집계표(품의용)" xfId="1068"/>
    <cellStyle name=" _사급자재단가산출_설계명세서_공사비집계표(품의용)_FO_pipe_rack(최종수정)" xfId="21233"/>
    <cellStyle name=" _사급자재단가산출_설계명세서_공사비집계표(품의용)_계장-견적서" xfId="17310"/>
    <cellStyle name=" _사급자재단가산출_설계명세서_공사비집계표(품의용)_계장-견적서_계장-견적서(re.1)" xfId="17311"/>
    <cellStyle name=" _사급자재단가산출_설계명세서_공사비집계표(품의용)_계장-견적서_계장-견적서(re.1)_믿음견적(8월)-믿음부사장님 계약(내부자료)" xfId="17312"/>
    <cellStyle name=" _사급자재단가산출_설계명세서_공사비집계표(품의용)_계장-견적서_믿음견적(8월)-믿음부사장님 계약(내부자료)" xfId="17313"/>
    <cellStyle name=" _사급자재단가산출_설계명세서_공사비집계표(품의용)_내역서_단가확정_집계" xfId="1069"/>
    <cellStyle name=" _사급자재단가산출_설계명세서_공사비집계표(품의용)_믿음견적(8월)-믿음부사장님 계약(내부자료)" xfId="17314"/>
    <cellStyle name=" _사급자재단가산출_설계명세서_공사비집계표(품의용)_설계변경(최종)" xfId="41883"/>
    <cellStyle name=" _사급자재단가산출_설계명세서_공사비집계표(품의용)_연돌내역서-0809" xfId="21234"/>
    <cellStyle name=" _사급자재단가산출_설계명세서_공사비집계표(품의용)_염소 주입실 신축공사" xfId="41884"/>
    <cellStyle name=" _사급자재단가산출_설계명세서_공사비집계표(품의용)_회처리설비 산출내역" xfId="25784"/>
    <cellStyle name=" _사급자재단가산출_설계명세서_내역서_단가확정_집계" xfId="1070"/>
    <cellStyle name=" _사급자재단가산출_설계명세서_냉각수배수로-비교" xfId="1071"/>
    <cellStyle name=" _사급자재단가산출_설계명세서_냉각수배수로-비교_FO_pipe_rack(최종수정)" xfId="21235"/>
    <cellStyle name=" _사급자재단가산출_설계명세서_냉각수배수로-비교_두중내역서(단가확정분)" xfId="41885"/>
    <cellStyle name=" _사급자재단가산출_설계명세서_냉각수배수로-비교_두중내역서(단가확정분)_설계변경(최종)" xfId="41886"/>
    <cellStyle name=" _사급자재단가산출_설계명세서_냉각수배수로-비교_설계변경(최종)" xfId="41887"/>
    <cellStyle name=" _사급자재단가산출_설계명세서_냉각수배수로-비교_연돌내역서-0809" xfId="21236"/>
    <cellStyle name=" _사급자재단가산출_설계명세서_냉각수배수로-비교_염소 주입실 신축공사" xfId="41888"/>
    <cellStyle name=" _사급자재단가산출_설계명세서_냉각수취수펌프구조물-비교" xfId="1072"/>
    <cellStyle name=" _사급자재단가산출_설계명세서_냉각수취수펌프구조물-비교_FO_pipe_rack(최종수정)" xfId="21237"/>
    <cellStyle name=" _사급자재단가산출_설계명세서_냉각수취수펌프구조물-비교_두중내역서(단가확정분)" xfId="41889"/>
    <cellStyle name=" _사급자재단가산출_설계명세서_냉각수취수펌프구조물-비교_두중내역서(단가확정분)_설계변경(최종)" xfId="41890"/>
    <cellStyle name=" _사급자재단가산출_설계명세서_냉각수취수펌프구조물-비교_설계변경(최종)" xfId="41891"/>
    <cellStyle name=" _사급자재단가산출_설계명세서_냉각수취수펌프구조물-비교_연돌내역서-0809" xfId="21238"/>
    <cellStyle name=" _사급자재단가산출_설계명세서_냉각수취수펌프구조물-비교_염소 주입실 신축공사" xfId="41892"/>
    <cellStyle name=" _사급자재단가산출_설계명세서_믿음견적(8월)-믿음부사장님 계약(내부자료)" xfId="17315"/>
    <cellStyle name=" _사급자재단가산출_설계명세서_설계개요" xfId="1073"/>
    <cellStyle name=" _사급자재단가산출_설계명세서_설계개요_FO_pipe_rack(최종수정)" xfId="21239"/>
    <cellStyle name=" _사급자재단가산출_설계명세서_설계개요_계장-견적서" xfId="17316"/>
    <cellStyle name=" _사급자재단가산출_설계명세서_설계개요_계장-견적서_계장-견적서(re.1)" xfId="17317"/>
    <cellStyle name=" _사급자재단가산출_설계명세서_설계개요_계장-견적서_계장-견적서(re.1)_믿음견적(8월)-믿음부사장님 계약(내부자료)" xfId="17318"/>
    <cellStyle name=" _사급자재단가산출_설계명세서_설계개요_계장-견적서_믿음견적(8월)-믿음부사장님 계약(내부자료)" xfId="17319"/>
    <cellStyle name=" _사급자재단가산출_설계명세서_설계개요_공사비집계표(품의용)" xfId="1074"/>
    <cellStyle name=" _사급자재단가산출_설계명세서_설계개요_공사비집계표(품의용)_FO_pipe_rack(최종수정)" xfId="21240"/>
    <cellStyle name=" _사급자재단가산출_설계명세서_설계개요_공사비집계표(품의용)_계장-견적서" xfId="17320"/>
    <cellStyle name=" _사급자재단가산출_설계명세서_설계개요_공사비집계표(품의용)_계장-견적서_계장-견적서(re.1)" xfId="17321"/>
    <cellStyle name=" _사급자재단가산출_설계명세서_설계개요_공사비집계표(품의용)_계장-견적서_계장-견적서(re.1)_믿음견적(8월)-믿음부사장님 계약(내부자료)" xfId="17322"/>
    <cellStyle name=" _사급자재단가산출_설계명세서_설계개요_공사비집계표(품의용)_계장-견적서_믿음견적(8월)-믿음부사장님 계약(내부자료)" xfId="17323"/>
    <cellStyle name=" _사급자재단가산출_설계명세서_설계개요_공사비집계표(품의용)_내역서_단가확정_집계" xfId="1075"/>
    <cellStyle name=" _사급자재단가산출_설계명세서_설계개요_공사비집계표(품의용)_믿음견적(8월)-믿음부사장님 계약(내부자료)" xfId="17324"/>
    <cellStyle name=" _사급자재단가산출_설계명세서_설계개요_공사비집계표(품의용)_설계변경(최종)" xfId="41893"/>
    <cellStyle name=" _사급자재단가산출_설계명세서_설계개요_공사비집계표(품의용)_연돌내역서-0809" xfId="21241"/>
    <cellStyle name=" _사급자재단가산출_설계명세서_설계개요_공사비집계표(품의용)_염소 주입실 신축공사" xfId="41894"/>
    <cellStyle name=" _사급자재단가산출_설계명세서_설계개요_공사비집계표(품의용)_회처리설비 산출내역" xfId="25785"/>
    <cellStyle name=" _사급자재단가산출_설계명세서_설계개요_내역서_단가확정_집계" xfId="1076"/>
    <cellStyle name=" _사급자재단가산출_설계명세서_설계개요_믿음견적(8월)-믿음부사장님 계약(내부자료)" xfId="17325"/>
    <cellStyle name=" _사급자재단가산출_설계명세서_설계개요_설계변경(최종)" xfId="41895"/>
    <cellStyle name=" _사급자재단가산출_설계명세서_설계개요_연돌내역서-0809" xfId="21242"/>
    <cellStyle name=" _사급자재단가산출_설계명세서_설계개요_염소 주입실 신축공사" xfId="41896"/>
    <cellStyle name=" _사급자재단가산출_설계명세서_설계개요_회처리설비 산출내역" xfId="25786"/>
    <cellStyle name=" _사급자재단가산출_설계명세서_설계변경(최종)" xfId="41897"/>
    <cellStyle name=" _사급자재단가산출_설계명세서_연돌내역서-0809" xfId="21243"/>
    <cellStyle name=" _사급자재단가산출_설계명세서_염소 주입실 신축공사" xfId="41898"/>
    <cellStyle name=" _사급자재단가산출_설계명세서_회처리설비 산출내역" xfId="25787"/>
    <cellStyle name=" _사급자재단가산출_설계변경(최종)" xfId="41899"/>
    <cellStyle name=" _사급자재단가산출_설계서(CC-10)" xfId="25788"/>
    <cellStyle name=" _사급자재단가산출_설계서(CC-10)re2" xfId="25789"/>
    <cellStyle name=" _사급자재단가산출_설계서(CC-16)" xfId="25790"/>
    <cellStyle name=" _사급자재단가산출_수량산출서(CC-10)" xfId="25791"/>
    <cellStyle name=" _사급자재단가산출_수량산출서(CC-10)-운탄지역" xfId="25792"/>
    <cellStyle name=" _사급자재단가산출_연돌내역서-0809" xfId="21244"/>
    <cellStyle name=" _사급자재단가산출_염소 주입실 신축공사" xfId="41900"/>
    <cellStyle name=" _사급자재단가산출_영흥#3,4 터빈발전기기초(AC-04)" xfId="25793"/>
    <cellStyle name=" _사급자재단가산출_영흥34품셈" xfId="1077"/>
    <cellStyle name=" _사급자재단가산출_영흥34품셈_(참고1) 현황도 딱지" xfId="25794"/>
    <cellStyle name=" _사급자재단가산출_영흥34품셈_CC-03냉각수배수로(04.12사정)" xfId="25806"/>
    <cellStyle name=" _사급자재단가산출_영흥34품셈_CC-03냉각수배수로(04.12사정)_CC-03냉각수배수로(05.07사정)" xfId="25807"/>
    <cellStyle name=" _사급자재단가산출_영흥34품셈_CC-03냉각수배수로(04.12사정)_CC-03냉각수배수로(05.09청구)" xfId="25808"/>
    <cellStyle name=" _사급자재단가산출_영흥34품셈_CC-16 조경공사(05.10사정)" xfId="25809"/>
    <cellStyle name=" _사급자재단가산출_영흥34품셈_CC-16 조경공사(05.10청구예정)" xfId="25810"/>
    <cellStyle name=" _사급자재단가산출_영흥34품셈_CC-16조경공사(05.09사정)" xfId="25811"/>
    <cellStyle name=" _사급자재단가산출_영흥34품셈_가압장설계서(토목)" xfId="25795"/>
    <cellStyle name=" _사급자재단가산출_영흥34품셈_계약내역서(CC-16)" xfId="25796"/>
    <cellStyle name=" _사급자재단가산출_영흥34품셈_그래브준설 수량분개 토적표" xfId="25797"/>
    <cellStyle name=" _사급자재단가산출_영흥34품셈_당진화력준설설계서(REV.A)" xfId="1078"/>
    <cellStyle name=" _사급자재단가산출_영흥34품셈_별표" xfId="1079"/>
    <cellStyle name=" _사급자재단가산출_영흥34품셈_본설계내역서(CC-14)-REV.16" xfId="25798"/>
    <cellStyle name=" _사급자재단가산출_영흥34품셈_부두준설 딱지" xfId="25799"/>
    <cellStyle name=" _사급자재단가산출_영흥34품셈_부두준설 설계서" xfId="1080"/>
    <cellStyle name=" _사급자재단가산출_영흥34품셈_부두준설 설계서_1) 공사비산출 적정성 확인" xfId="1081"/>
    <cellStyle name=" _사급자재단가산출_영흥34품셈_부두준설 설계서_1) 공사비산출 적정성 확인_부두준설 설계서" xfId="1082"/>
    <cellStyle name=" _사급자재단가산출_영흥34품셈_부두준설 설계서_부두준설 설계서" xfId="1083"/>
    <cellStyle name=" _사급자재단가산출_영흥34품셈_부두준설 설계서_부두준설 설계서(현대)" xfId="1084"/>
    <cellStyle name=" _사급자재단가산출_영흥34품셈_부두준설 설계서_부두준설 설계서(현대)_부두준설 설계서" xfId="1085"/>
    <cellStyle name=" _사급자재단가산출_영흥34품셈_부두준설 설계서_부두준설 설계서_부두준설 설계서" xfId="1086"/>
    <cellStyle name=" _사급자재단가산출_영흥34품셈_부두준설 설계서_부두준설 설계서77" xfId="1087"/>
    <cellStyle name=" _사급자재단가산출_영흥34품셈_부두준설 설계서_부두준설 설계서77_부두준설 설계서" xfId="1088"/>
    <cellStyle name=" _사급자재단가산출_영흥34품셈_부두준설 설계서_준설 평균N치 산출서(08.01.25)-REV.1" xfId="1089"/>
    <cellStyle name=" _사급자재단가산출_영흥34품셈_부두준설 설계서_준설 평균N치 산출서(08.01.25)-REV.1_부두준설 설계서" xfId="1090"/>
    <cellStyle name=" _사급자재단가산출_영흥34품셈_부두준설 설계서-07.10.24" xfId="25800"/>
    <cellStyle name=" _사급자재단가산출_영흥34품셈_부두준설 수량산출서" xfId="25801"/>
    <cellStyle name=" _사급자재단가산출_영흥34품셈_설계서(CC-16)" xfId="25802"/>
    <cellStyle name=" _사급자재단가산출_영흥34품셈_옥외탱크설계내역서(071010)" xfId="25803"/>
    <cellStyle name=" _사급자재단가산출_영흥34품셈_자재단가" xfId="1091"/>
    <cellStyle name=" _사급자재단가산출_영흥34품셈_조경공사가설계1차변경" xfId="25804"/>
    <cellStyle name=" _사급자재단가산출_영흥34품셈_조경공사가설계1차변경(마지막최종한번더)" xfId="25805"/>
    <cellStyle name=" _사급자재단가산출_옥외탱크기초(단가)" xfId="1092"/>
    <cellStyle name=" _사급자재단가산출_옥외탱크기초(단가)_FO_pipe_rack(최종수정)" xfId="21245"/>
    <cellStyle name=" _사급자재단가산출_옥외탱크기초(단가)_계장-견적서" xfId="17326"/>
    <cellStyle name=" _사급자재단가산출_옥외탱크기초(단가)_계장-견적서_계장-견적서(re.1)" xfId="17327"/>
    <cellStyle name=" _사급자재단가산출_옥외탱크기초(단가)_계장-견적서_계장-견적서(re.1)_믿음견적(8월)-믿음부사장님 계약(내부자료)" xfId="17328"/>
    <cellStyle name=" _사급자재단가산출_옥외탱크기초(단가)_계장-견적서_믿음견적(8월)-믿음부사장님 계약(내부자료)" xfId="17329"/>
    <cellStyle name=" _사급자재단가산출_옥외탱크기초(단가)_공사비집계표(품의용)" xfId="1093"/>
    <cellStyle name=" _사급자재단가산출_옥외탱크기초(단가)_공사비집계표(품의용)_FO_pipe_rack(최종수정)" xfId="21246"/>
    <cellStyle name=" _사급자재단가산출_옥외탱크기초(단가)_공사비집계표(품의용)_계장-견적서" xfId="17330"/>
    <cellStyle name=" _사급자재단가산출_옥외탱크기초(단가)_공사비집계표(품의용)_계장-견적서_계장-견적서(re.1)" xfId="17331"/>
    <cellStyle name=" _사급자재단가산출_옥외탱크기초(단가)_공사비집계표(품의용)_계장-견적서_계장-견적서(re.1)_믿음견적(8월)-믿음부사장님 계약(내부자료)" xfId="17332"/>
    <cellStyle name=" _사급자재단가산출_옥외탱크기초(단가)_공사비집계표(품의용)_계장-견적서_믿음견적(8월)-믿음부사장님 계약(내부자료)" xfId="17333"/>
    <cellStyle name=" _사급자재단가산출_옥외탱크기초(단가)_공사비집계표(품의용)_내역서_단가확정_집계" xfId="1094"/>
    <cellStyle name=" _사급자재단가산출_옥외탱크기초(단가)_공사비집계표(품의용)_믿음견적(8월)-믿음부사장님 계약(내부자료)" xfId="17334"/>
    <cellStyle name=" _사급자재단가산출_옥외탱크기초(단가)_공사비집계표(품의용)_설계변경(최종)" xfId="41901"/>
    <cellStyle name=" _사급자재단가산출_옥외탱크기초(단가)_공사비집계표(품의용)_연돌내역서-0809" xfId="21247"/>
    <cellStyle name=" _사급자재단가산출_옥외탱크기초(단가)_공사비집계표(품의용)_염소 주입실 신축공사" xfId="41902"/>
    <cellStyle name=" _사급자재단가산출_옥외탱크기초(단가)_공사비집계표(품의용)_회처리설비 산출내역" xfId="25812"/>
    <cellStyle name=" _사급자재단가산출_옥외탱크기초(단가)_내역서_단가확정_집계" xfId="1095"/>
    <cellStyle name=" _사급자재단가산출_옥외탱크기초(단가)_믿음견적(8월)-믿음부사장님 계약(내부자료)" xfId="17335"/>
    <cellStyle name=" _사급자재단가산출_옥외탱크기초(단가)_설계변경(최종)" xfId="41903"/>
    <cellStyle name=" _사급자재단가산출_옥외탱크기초(단가)_연돌내역서-0809" xfId="21248"/>
    <cellStyle name=" _사급자재단가산출_옥외탱크기초(단가)_염소 주입실 신축공사" xfId="41904"/>
    <cellStyle name=" _사급자재단가산출_옥외탱크기초(단가)_회처리설비 산출내역" xfId="25813"/>
    <cellStyle name=" _사급자재단가산출_옥외탱크기초-비교" xfId="1096"/>
    <cellStyle name=" _사급자재단가산출_옥외탱크기초-비교_FO_pipe_rack(최종수정)" xfId="21249"/>
    <cellStyle name=" _사급자재단가산출_옥외탱크기초-비교_두중내역서(단가확정분)" xfId="41905"/>
    <cellStyle name=" _사급자재단가산출_옥외탱크기초-비교_두중내역서(단가확정분)_설계변경(최종)" xfId="41906"/>
    <cellStyle name=" _사급자재단가산출_옥외탱크기초-비교_설계변경(최종)" xfId="41907"/>
    <cellStyle name=" _사급자재단가산출_옥외탱크기초-비교_연돌내역서-0809" xfId="21250"/>
    <cellStyle name=" _사급자재단가산출_옥외탱크기초-비교_염소 주입실 신축공사" xfId="41908"/>
    <cellStyle name=" _사급자재단가산출_옥외탱크및기기기초(단가)" xfId="1097"/>
    <cellStyle name=" _사급자재단가산출_옥외탱크및기기기초(단가)_329전기설비기초-비교" xfId="1098"/>
    <cellStyle name=" _사급자재단가산출_옥외탱크및기기기초(단가)_329전기설비기초-비교_FO_pipe_rack(최종수정)" xfId="21251"/>
    <cellStyle name=" _사급자재단가산출_옥외탱크및기기기초(단가)_329전기설비기초-비교_두중내역서(단가확정분)" xfId="41909"/>
    <cellStyle name=" _사급자재단가산출_옥외탱크및기기기초(단가)_329전기설비기초-비교_두중내역서(단가확정분)_설계변경(최종)" xfId="41910"/>
    <cellStyle name=" _사급자재단가산출_옥외탱크및기기기초(단가)_329전기설비기초-비교_설계변경(최종)" xfId="41911"/>
    <cellStyle name=" _사급자재단가산출_옥외탱크및기기기초(단가)_329전기설비기초-비교_연돌내역서-0809" xfId="21252"/>
    <cellStyle name=" _사급자재단가산출_옥외탱크및기기기초(단가)_329전기설비기초-비교_염소 주입실 신축공사" xfId="41912"/>
    <cellStyle name=" _사급자재단가산출_옥외탱크및기기기초(단가)_FO_pipe_rack(최종수정)" xfId="21253"/>
    <cellStyle name=" _사급자재단가산출_옥외탱크및기기기초(단가)_계장-견적서" xfId="17336"/>
    <cellStyle name=" _사급자재단가산출_옥외탱크및기기기초(단가)_계장-견적서_계장-견적서(re.1)" xfId="17337"/>
    <cellStyle name=" _사급자재단가산출_옥외탱크및기기기초(단가)_계장-견적서_계장-견적서(re.1)_믿음견적(8월)-믿음부사장님 계약(내부자료)" xfId="17338"/>
    <cellStyle name=" _사급자재단가산출_옥외탱크및기기기초(단가)_계장-견적서_믿음견적(8월)-믿음부사장님 계약(내부자료)" xfId="17339"/>
    <cellStyle name=" _사급자재단가산출_옥외탱크및기기기초(단가)_공사비집계표(품의용)" xfId="1099"/>
    <cellStyle name=" _사급자재단가산출_옥외탱크및기기기초(단가)_공사비집계표(품의용)_FO_pipe_rack(최종수정)" xfId="21254"/>
    <cellStyle name=" _사급자재단가산출_옥외탱크및기기기초(단가)_공사비집계표(품의용)_계장-견적서" xfId="17340"/>
    <cellStyle name=" _사급자재단가산출_옥외탱크및기기기초(단가)_공사비집계표(품의용)_계장-견적서_계장-견적서(re.1)" xfId="17341"/>
    <cellStyle name=" _사급자재단가산출_옥외탱크및기기기초(단가)_공사비집계표(품의용)_계장-견적서_계장-견적서(re.1)_믿음견적(8월)-믿음부사장님 계약(내부자료)" xfId="17342"/>
    <cellStyle name=" _사급자재단가산출_옥외탱크및기기기초(단가)_공사비집계표(품의용)_계장-견적서_믿음견적(8월)-믿음부사장님 계약(내부자료)" xfId="17343"/>
    <cellStyle name=" _사급자재단가산출_옥외탱크및기기기초(단가)_공사비집계표(품의용)_내역서_단가확정_집계" xfId="1100"/>
    <cellStyle name=" _사급자재단가산출_옥외탱크및기기기초(단가)_공사비집계표(품의용)_믿음견적(8월)-믿음부사장님 계약(내부자료)" xfId="17344"/>
    <cellStyle name=" _사급자재단가산출_옥외탱크및기기기초(단가)_공사비집계표(품의용)_설계변경(최종)" xfId="41913"/>
    <cellStyle name=" _사급자재단가산출_옥외탱크및기기기초(단가)_공사비집계표(품의용)_연돌내역서-0809" xfId="21255"/>
    <cellStyle name=" _사급자재단가산출_옥외탱크및기기기초(단가)_공사비집계표(품의용)_염소 주입실 신축공사" xfId="41914"/>
    <cellStyle name=" _사급자재단가산출_옥외탱크및기기기초(단가)_공사비집계표(품의용)_회처리설비 산출내역" xfId="25814"/>
    <cellStyle name=" _사급자재단가산출_옥외탱크및기기기초(단가)_내역서_단가확정_집계" xfId="1101"/>
    <cellStyle name=" _사급자재단가산출_옥외탱크및기기기초(단가)_믿음견적(8월)-믿음부사장님 계약(내부자료)" xfId="17345"/>
    <cellStyle name=" _사급자재단가산출_옥외탱크및기기기초(단가)_석탄취급설비기초-비교" xfId="1102"/>
    <cellStyle name=" _사급자재단가산출_옥외탱크및기기기초(단가)_석탄취급설비기초-비교_FO_pipe_rack(최종수정)" xfId="21256"/>
    <cellStyle name=" _사급자재단가산출_옥외탱크및기기기초(단가)_석탄취급설비기초-비교_두중내역서(단가확정분)" xfId="41915"/>
    <cellStyle name=" _사급자재단가산출_옥외탱크및기기기초(단가)_석탄취급설비기초-비교_두중내역서(단가확정분)_설계변경(최종)" xfId="41916"/>
    <cellStyle name=" _사급자재단가산출_옥외탱크및기기기초(단가)_석탄취급설비기초-비교_설계변경(최종)" xfId="41917"/>
    <cellStyle name=" _사급자재단가산출_옥외탱크및기기기초(단가)_석탄취급설비기초-비교_연돌내역서-0809" xfId="21257"/>
    <cellStyle name=" _사급자재단가산출_옥외탱크및기기기초(단가)_석탄취급설비기초-비교_염소 주입실 신축공사" xfId="41918"/>
    <cellStyle name=" _사급자재단가산출_옥외탱크및기기기초(단가)_설계변경(최종)" xfId="41919"/>
    <cellStyle name=" _사급자재단가산출_옥외탱크및기기기초(단가)_연돌내역서-0809" xfId="21258"/>
    <cellStyle name=" _사급자재단가산출_옥외탱크및기기기초(단가)_염소 주입실 신축공사" xfId="41920"/>
    <cellStyle name=" _사급자재단가산출_옥외탱크및기기기초(단가)_회처리설비 산출내역" xfId="25815"/>
    <cellStyle name=" _사급자재단가산출_옥외탱크설계내역서(071010)" xfId="25816"/>
    <cellStyle name=" _사급자재단가산출_자재단가" xfId="1103"/>
    <cellStyle name=" _사급자재단가산출_저류지제방공사 품셈" xfId="1104"/>
    <cellStyle name=" _사급자재단가산출_조경(final)-비교" xfId="1105"/>
    <cellStyle name=" _사급자재단가산출_조경(final)-비교_FO_pipe_rack(최종수정)" xfId="21259"/>
    <cellStyle name=" _사급자재단가산출_조경(final)-비교_두중내역서(단가확정분)" xfId="41921"/>
    <cellStyle name=" _사급자재단가산출_조경(final)-비교_두중내역서(단가확정분)_설계변경(최종)" xfId="41922"/>
    <cellStyle name=" _사급자재단가산출_조경(final)-비교_설계변경(최종)" xfId="41923"/>
    <cellStyle name=" _사급자재단가산출_조경(final)-비교_연돌내역서-0809" xfId="21260"/>
    <cellStyle name=" _사급자재단가산출_조경(final)-비교_염소 주입실 신축공사" xfId="41924"/>
    <cellStyle name=" _사급자재단가산출_조경공사가설계1차변경" xfId="25817"/>
    <cellStyle name=" _사급자재단가산출_조경공사가설계1차변경(마지막최종한번더)" xfId="25818"/>
    <cellStyle name=" _사급자재단가산출_추가품셈1" xfId="1106"/>
    <cellStyle name=" _사급자재단가산출_추가품셈1_(참고1) 현황도 딱지" xfId="25819"/>
    <cellStyle name=" _사급자재단가산출_추가품셈1_070206 운탄설비본사설계서(PILE 수량, 최종)" xfId="25820"/>
    <cellStyle name=" _사급자재단가산출_추가품셈1_3.CC-10-2,3_방풍림조성 및 석탄침전조수량산출서" xfId="21261"/>
    <cellStyle name=" _사급자재단가산출_추가품셈1_4.CC-10-4_저탄장내배수설비수량산출서" xfId="21262"/>
    <cellStyle name=" _사급자재단가산출_추가품셈1_AC-01 보일러 설계서 수정" xfId="25846"/>
    <cellStyle name=" _사급자재단가산출_추가품셈1_AC-01 보일러 설계서 수정_AC-14(최종수정)" xfId="25847"/>
    <cellStyle name=" _사급자재단가산출_추가품셈1_AC-01 보일러 설계서 수정_AC-14(최종수정)_발전설비 보수공사" xfId="25848"/>
    <cellStyle name=" _사급자재단가산출_추가품셈1_AC-01 본관기초(가설계서 9월단가)" xfId="25849"/>
    <cellStyle name=" _사급자재단가산출_추가품셈1_AC-01 본관기초(가설계서 9월단가)_AC-14(최종수정)" xfId="25850"/>
    <cellStyle name=" _사급자재단가산출_추가품셈1_AC-01 본관기초(가설계서 9월단가)_AC-14(최종수정)_발전설비 보수공사" xfId="25851"/>
    <cellStyle name=" _사급자재단가산출_추가품셈1_AC-01 본관기초(가설계서 9월단가)-2" xfId="25852"/>
    <cellStyle name=" _사급자재단가산출_추가품셈1_AC-01 본관기초(가설계서 9월단가)-2_AC-14(최종수정)" xfId="25853"/>
    <cellStyle name=" _사급자재단가산출_추가품셈1_AC-01 본관기초(가설계서 9월단가)-2_AC-14(최종수정)_발전설비 보수공사" xfId="25854"/>
    <cellStyle name=" _사급자재단가산출_추가품셈1_AC-14건설사무소환경개선공사설계서(제출)REV10" xfId="25855"/>
    <cellStyle name=" _사급자재단가산출_추가품셈1_AC-14건설사무소환경개선공사설계서(제출)REV10_AC-14(최종수정)" xfId="25856"/>
    <cellStyle name=" _사급자재단가산출_추가품셈1_AC-14건설사무소환경개선공사설계서(제출)REV10_AC-14(최종수정)_발전설비 보수공사" xfId="25857"/>
    <cellStyle name=" _사급자재단가산출_추가품셈1_Book1" xfId="25858"/>
    <cellStyle name=" _사급자재단가산출_추가품셈1_CC-03냉각수배수로(04.12사정)" xfId="25859"/>
    <cellStyle name=" _사급자재단가산출_추가품셈1_CC-03냉각수배수로(04.12사정)_CC-03냉각수배수로(05.07사정)" xfId="25860"/>
    <cellStyle name=" _사급자재단가산출_추가품셈1_CC-03냉각수배수로(04.12사정)_CC-03냉각수배수로(05.09청구)" xfId="25861"/>
    <cellStyle name=" _사급자재단가산출_추가품셈1_CC-16 조경공사(05.10사정)" xfId="25862"/>
    <cellStyle name=" _사급자재단가산출_추가품셈1_CC-16 조경공사(05.10청구예정)" xfId="25863"/>
    <cellStyle name=" _사급자재단가산출_추가품셈1_CC-16조경공사(05.09사정)" xfId="25864"/>
    <cellStyle name=" _사급자재단가산출_추가품셈1_FO_pipe_rack(최종수정)" xfId="21263"/>
    <cellStyle name=" _사급자재단가산출_추가품셈1_YH34 운탄설비 내역서" xfId="25865"/>
    <cellStyle name=" _사급자재단가산출_추가품셈1_가압장설계서(토목)" xfId="25821"/>
    <cellStyle name=" _사급자재단가산출_추가품셈1_계약내역서(CC-16)" xfId="25822"/>
    <cellStyle name=" _사급자재단가산출_추가품셈1_계장-견적서" xfId="17346"/>
    <cellStyle name=" _사급자재단가산출_추가품셈1_계장-견적서_계장-견적서(re.1)" xfId="17347"/>
    <cellStyle name=" _사급자재단가산출_추가품셈1_계장-견적서_계장-견적서(re.1)_믿음견적(8월)-믿음부사장님 계약(내부자료)" xfId="17348"/>
    <cellStyle name=" _사급자재단가산출_추가품셈1_계장-견적서_믿음견적(8월)-믿음부사장님 계약(내부자료)" xfId="17349"/>
    <cellStyle name=" _사급자재단가산출_추가품셈1_공사비집계표" xfId="25823"/>
    <cellStyle name=" _사급자재단가산출_추가품셈1_공사비집계표(품의용)" xfId="1107"/>
    <cellStyle name=" _사급자재단가산출_추가품셈1_공사비집계표(품의용)_FO_pipe_rack(최종수정)" xfId="21264"/>
    <cellStyle name=" _사급자재단가산출_추가품셈1_공사비집계표(품의용)_계장-견적서" xfId="17350"/>
    <cellStyle name=" _사급자재단가산출_추가품셈1_공사비집계표(품의용)_계장-견적서_계장-견적서(re.1)" xfId="17351"/>
    <cellStyle name=" _사급자재단가산출_추가품셈1_공사비집계표(품의용)_계장-견적서_계장-견적서(re.1)_믿음견적(8월)-믿음부사장님 계약(내부자료)" xfId="17352"/>
    <cellStyle name=" _사급자재단가산출_추가품셈1_공사비집계표(품의용)_계장-견적서_믿음견적(8월)-믿음부사장님 계약(내부자료)" xfId="17353"/>
    <cellStyle name=" _사급자재단가산출_추가품셈1_공사비집계표(품의용)_내역서_단가확정_집계" xfId="1108"/>
    <cellStyle name=" _사급자재단가산출_추가품셈1_공사비집계표(품의용)_믿음견적(8월)-믿음부사장님 계약(내부자료)" xfId="17354"/>
    <cellStyle name=" _사급자재단가산출_추가품셈1_공사비집계표(품의용)_설계변경(최종)" xfId="41925"/>
    <cellStyle name=" _사급자재단가산출_추가품셈1_공사비집계표(품의용)_연돌내역서-0809" xfId="21265"/>
    <cellStyle name=" _사급자재단가산출_추가품셈1_공사비집계표(품의용)_염소 주입실 신축공사" xfId="41926"/>
    <cellStyle name=" _사급자재단가산출_추가품셈1_공사비집계표(품의용)_회처리설비 산출내역" xfId="25824"/>
    <cellStyle name=" _사급자재단가산출_추가품셈1_공사비집계표_AC-14(최종수정)" xfId="25825"/>
    <cellStyle name=" _사급자재단가산출_추가품셈1_공사비집계표_AC-14(최종수정)_발전설비 보수공사" xfId="25826"/>
    <cellStyle name=" _사급자재단가산출_추가품셈1_그래브준설 수량분개 토적표" xfId="25827"/>
    <cellStyle name=" _사급자재단가산출_추가품셈1_내역서_단가확정_집계" xfId="1109"/>
    <cellStyle name=" _사급자재단가산출_추가품셈1_당진화력준설설계서(REV.A)" xfId="1110"/>
    <cellStyle name=" _사급자재단가산출_추가품셈1_대비내역서" xfId="21266"/>
    <cellStyle name=" _사급자재단가산출_추가품셈1_대비내역서(rev-1)" xfId="21267"/>
    <cellStyle name=" _사급자재단가산출_추가품셈1_대비내역서(rev-1)_3.CC-10-2,3_방풍림조성 및 석탄침전조수량산출서" xfId="21268"/>
    <cellStyle name=" _사급자재단가산출_추가품셈1_대비내역서(rev-1)_4.CC-10-4_저탄장내배수설비수량산출서" xfId="21269"/>
    <cellStyle name=" _사급자재단가산출_추가품셈1_대비내역서_3.CC-10-2,3_방풍림조성 및 석탄침전조수량산출서" xfId="21270"/>
    <cellStyle name=" _사급자재단가산출_추가품셈1_대비내역서_4.CC-10-4_저탄장내배수설비수량산출서" xfId="21271"/>
    <cellStyle name=" _사급자재단가산출_추가품셈1_믿음견적(8월)-믿음부사장님 계약(내부자료)" xfId="17355"/>
    <cellStyle name=" _사급자재단가산출_추가품셈1_발전설비 보수공사" xfId="25828"/>
    <cellStyle name=" _사급자재단가산출_추가품셈1_별표" xfId="1111"/>
    <cellStyle name=" _사급자재단가산출_추가품셈1_본설계내역서(CC-14)-REV.16" xfId="25829"/>
    <cellStyle name=" _사급자재단가산출_추가품셈1_부두준설 딱지" xfId="25830"/>
    <cellStyle name=" _사급자재단가산출_추가품셈1_부두준설 설계서" xfId="1112"/>
    <cellStyle name=" _사급자재단가산출_추가품셈1_부두준설 설계서_1) 공사비산출 적정성 확인" xfId="1113"/>
    <cellStyle name=" _사급자재단가산출_추가품셈1_부두준설 설계서_1) 공사비산출 적정성 확인_부두준설 설계서" xfId="1114"/>
    <cellStyle name=" _사급자재단가산출_추가품셈1_부두준설 설계서_부두준설 설계서" xfId="1115"/>
    <cellStyle name=" _사급자재단가산출_추가품셈1_부두준설 설계서_부두준설 설계서(현대)" xfId="1116"/>
    <cellStyle name=" _사급자재단가산출_추가품셈1_부두준설 설계서_부두준설 설계서(현대)_부두준설 설계서" xfId="1117"/>
    <cellStyle name=" _사급자재단가산출_추가품셈1_부두준설 설계서_부두준설 설계서_부두준설 설계서" xfId="1118"/>
    <cellStyle name=" _사급자재단가산출_추가품셈1_부두준설 설계서_부두준설 설계서77" xfId="1119"/>
    <cellStyle name=" _사급자재단가산출_추가품셈1_부두준설 설계서_부두준설 설계서77_부두준설 설계서" xfId="1120"/>
    <cellStyle name=" _사급자재단가산출_추가품셈1_부두준설 설계서_준설 평균N치 산출서(08.01.25)-REV.1" xfId="1121"/>
    <cellStyle name=" _사급자재단가산출_추가품셈1_부두준설 설계서_준설 평균N치 산출서(08.01.25)-REV.1_부두준설 설계서" xfId="1122"/>
    <cellStyle name=" _사급자재단가산출_추가품셈1_부두준설 설계서-07.10.24" xfId="25831"/>
    <cellStyle name=" _사급자재단가산출_추가품셈1_부두준설 수량산출서" xfId="25832"/>
    <cellStyle name=" _사급자재단가산출_추가품셈1_석고반출부두 수량산출서(CC-18)_070115" xfId="25833"/>
    <cellStyle name=" _사급자재단가산출_추가품셈1_설계변경(최종)" xfId="41927"/>
    <cellStyle name=" _사급자재단가산출_추가품셈1_설계서(CC-10)" xfId="25834"/>
    <cellStyle name=" _사급자재단가산출_추가품셈1_설계서(CC-10)re2" xfId="25835"/>
    <cellStyle name=" _사급자재단가산출_추가품셈1_설계서(CC-16)" xfId="25836"/>
    <cellStyle name=" _사급자재단가산출_추가품셈1_수량산출서(CC-10)" xfId="25837"/>
    <cellStyle name=" _사급자재단가산출_추가품셈1_수량산출서(CC-10)-운탄지역" xfId="25838"/>
    <cellStyle name=" _사급자재단가산출_추가품셈1_연돌내역서-0809" xfId="21272"/>
    <cellStyle name=" _사급자재단가산출_추가품셈1_염소 주입실 신축공사" xfId="41928"/>
    <cellStyle name=" _사급자재단가산출_추가품셈1_영흥#3,4 터빈발전기기초(AC-04)" xfId="25839"/>
    <cellStyle name=" _사급자재단가산출_추가품셈1_옥외탱크설계내역서(071010)" xfId="25840"/>
    <cellStyle name=" _사급자재단가산출_추가품셈1_자재단가" xfId="1123"/>
    <cellStyle name=" _사급자재단가산출_추가품셈1_조경공사가설계1차변경" xfId="25841"/>
    <cellStyle name=" _사급자재단가산출_추가품셈1_조경공사가설계1차변경(마지막최종한번더)" xfId="25842"/>
    <cellStyle name=" _사급자재단가산출_추가품셈1_회처리가설계서용수량산출서" xfId="25843"/>
    <cellStyle name=" _사급자재단가산출_추가품셈1_회처리가설계서용수량산출서-운탄" xfId="25844"/>
    <cellStyle name=" _사급자재단가산출_추가품셈1_회처리설비 산출내역" xfId="25845"/>
    <cellStyle name=" _사급자재단가산출_추가품셈1-박" xfId="1124"/>
    <cellStyle name=" _사급자재단가산출_추가품셈1-박_FO_pipe_rack(최종수정)" xfId="21273"/>
    <cellStyle name=" _사급자재단가산출_추가품셈1-박_두중내역서(단가확정분)" xfId="41929"/>
    <cellStyle name=" _사급자재단가산출_추가품셈1-박_두중내역서(단가확정분)_설계변경(최종)" xfId="41930"/>
    <cellStyle name=" _사급자재단가산출_추가품셈1-박_설계변경(최종)" xfId="41931"/>
    <cellStyle name=" _사급자재단가산출_추가품셈1-박_연돌내역서-0809" xfId="21274"/>
    <cellStyle name=" _사급자재단가산출_추가품셈1-박_염소 주입실 신축공사" xfId="41932"/>
    <cellStyle name=" _사급자재단가산출_품셈" xfId="1125"/>
    <cellStyle name=" _사급자재단가산출_회처리가설계서용수량산출서" xfId="25866"/>
    <cellStyle name=" _사급자재단가산출_회처리가설계서용수량산출서-운탄" xfId="25867"/>
    <cellStyle name=" _사급자재단가산출_회처리설비 산출내역" xfId="25868"/>
    <cellStyle name=" _사급재료비및운반비" xfId="1130"/>
    <cellStyle name=" _사급재료비및운반비_(참고1) 현황도 딱지" xfId="25888"/>
    <cellStyle name=" _사급재료비및운반비_070206 운탄설비본사설계서(PILE 수량, 최종)" xfId="25889"/>
    <cellStyle name=" _사급재료비및운반비_1-온배수 양식장 가설계서" xfId="25890"/>
    <cellStyle name=" _사급재료비및운반비_AC-01 보일러 설계서 수정" xfId="26039"/>
    <cellStyle name=" _사급재료비및운반비_AC-01 보일러 설계서 수정_1-온배수 양식장 가설계서" xfId="26040"/>
    <cellStyle name=" _사급재료비및운반비_AC-01 보일러 설계서 수정_AC-14(최종수정)" xfId="26060"/>
    <cellStyle name=" _사급재료비및운반비_AC-01 보일러 설계서 수정_AC-14(최종수정)_1-온배수 양식장 가설계서" xfId="26061"/>
    <cellStyle name=" _사급재료비및운반비_AC-01 보일러 설계서 수정_AC-14(최종수정)_경상정비 가설계서(12.07)" xfId="26062"/>
    <cellStyle name=" _사급재료비및운반비_AC-01 보일러 설계서 수정_AC-14(최종수정)_경상정비 설계서(최종결재본)" xfId="26063"/>
    <cellStyle name=" _사급재료비및운반비_AC-01 보일러 설계서 수정_AC-14(최종수정)_경상정비 설계서(최종분11월19)" xfId="26064"/>
    <cellStyle name=" _사급재료비및운반비_AC-01 보일러 설계서 수정_AC-14(최종수정)_공사비대비표(중산-수정)" xfId="26065"/>
    <cellStyle name=" _사급재료비및운반비_AC-01 보일러 설계서 수정_AC-14(최종수정)_공사비대비표(중산-수정)_1-온배수 양식장 가설계서" xfId="26066"/>
    <cellStyle name=" _사급재료비및운반비_AC-01 보일러 설계서 수정_AC-14(최종수정)_공사비대비표(중산-수정)_경상정비 가설계서(12.07)" xfId="26067"/>
    <cellStyle name=" _사급재료비및운반비_AC-01 보일러 설계서 수정_AC-14(최종수정)_공사비대비표(중산-수정)_경상정비 설계서(최종결재본)" xfId="26068"/>
    <cellStyle name=" _사급재료비및운반비_AC-01 보일러 설계서 수정_AC-14(최종수정)_공사비대비표(중산-수정)_경상정비 설계서(최종분11월19)" xfId="26069"/>
    <cellStyle name=" _사급재료비및운반비_AC-01 보일러 설계서 수정_AC-14(최종수정)_공사비대비표(중산-수정)_부품" xfId="26070"/>
    <cellStyle name=" _사급재료비및운반비_AC-01 보일러 설계서 수정_AC-14(최종수정)_내역서" xfId="26071"/>
    <cellStyle name=" _사급재료비및운반비_AC-01 보일러 설계서 수정_AC-14(최종수정)_발전설비 보수공사" xfId="26072"/>
    <cellStyle name=" _사급재료비및운반비_AC-01 보일러 설계서 수정_AC-14(최종수정)_발전설비 보수공사_1-온배수 양식장 가설계서" xfId="26073"/>
    <cellStyle name=" _사급재료비및운반비_AC-01 보일러 설계서 수정_AC-14(최종수정)_발전설비 보수공사_경상정비 가설계서(12.07)" xfId="26074"/>
    <cellStyle name=" _사급재료비및운반비_AC-01 보일러 설계서 수정_AC-14(최종수정)_발전설비 보수공사_경상정비 설계서(최종결재본)" xfId="26075"/>
    <cellStyle name=" _사급재료비및운반비_AC-01 보일러 설계서 수정_AC-14(최종수정)_발전설비 보수공사_경상정비 설계서(최종분11월19)" xfId="26076"/>
    <cellStyle name=" _사급재료비및운반비_AC-01 보일러 설계서 수정_AC-14(최종수정)_발전설비 보수공사_공사비대비표(중산-수정)" xfId="26077"/>
    <cellStyle name=" _사급재료비및운반비_AC-01 보일러 설계서 수정_AC-14(최종수정)_발전설비 보수공사_공사비대비표(중산-수정)_1-온배수 양식장 가설계서" xfId="26078"/>
    <cellStyle name=" _사급재료비및운반비_AC-01 보일러 설계서 수정_AC-14(최종수정)_발전설비 보수공사_공사비대비표(중산-수정)_경상정비 가설계서(12.07)" xfId="26079"/>
    <cellStyle name=" _사급재료비및운반비_AC-01 보일러 설계서 수정_AC-14(최종수정)_발전설비 보수공사_공사비대비표(중산-수정)_경상정비 설계서(최종결재본)" xfId="26080"/>
    <cellStyle name=" _사급재료비및운반비_AC-01 보일러 설계서 수정_AC-14(최종수정)_발전설비 보수공사_공사비대비표(중산-수정)_경상정비 설계서(최종분11월19)" xfId="26081"/>
    <cellStyle name=" _사급재료비및운반비_AC-01 보일러 설계서 수정_AC-14(최종수정)_발전설비 보수공사_공사비대비표(중산-수정)_부품" xfId="26082"/>
    <cellStyle name=" _사급재료비및운반비_AC-01 보일러 설계서 수정_AC-14(최종수정)_발전설비 보수공사_내역서" xfId="26083"/>
    <cellStyle name=" _사급재료비및운반비_AC-01 보일러 설계서 수정_AC-14(최종수정)_발전설비 보수공사_부품" xfId="26084"/>
    <cellStyle name=" _사급재료비및운반비_AC-01 보일러 설계서 수정_AC-14(최종수정)_발전설비 보수공사_수량집계표" xfId="26085"/>
    <cellStyle name=" _사급재료비및운반비_AC-01 보일러 설계서 수정_AC-14(최종수정)_발전설비 보수공사_수량집계표_1-온배수 양식장 가설계서" xfId="26086"/>
    <cellStyle name=" _사급재료비및운반비_AC-01 보일러 설계서 수정_AC-14(최종수정)_발전설비 보수공사_수량집계표_경상정비 가설계서(12.07)" xfId="26087"/>
    <cellStyle name=" _사급재료비및운반비_AC-01 보일러 설계서 수정_AC-14(최종수정)_발전설비 보수공사_수량집계표_경상정비 설계서(최종결재본)" xfId="26088"/>
    <cellStyle name=" _사급재료비및운반비_AC-01 보일러 설계서 수정_AC-14(최종수정)_발전설비 보수공사_수량집계표_경상정비 설계서(최종분11월19)" xfId="26089"/>
    <cellStyle name=" _사급재료비및운반비_AC-01 보일러 설계서 수정_AC-14(최종수정)_발전설비 보수공사_수량집계표_부품" xfId="26090"/>
    <cellStyle name=" _사급재료비및운반비_AC-01 보일러 설계서 수정_AC-14(최종수정)_발전설비 보수공사_연돌축조 가설계서 (rev. 1) 수정" xfId="26091"/>
    <cellStyle name=" _사급재료비및운반비_AC-01 보일러 설계서 수정_AC-14(최종수정)_발전설비 보수공사_품" xfId="26092"/>
    <cellStyle name=" _사급재료비및운반비_AC-01 보일러 설계서 수정_AC-14(최종수정)_부품" xfId="26093"/>
    <cellStyle name=" _사급재료비및운반비_AC-01 보일러 설계서 수정_AC-14(최종수정)_수량집계표" xfId="26094"/>
    <cellStyle name=" _사급재료비및운반비_AC-01 보일러 설계서 수정_AC-14(최종수정)_수량집계표_1-온배수 양식장 가설계서" xfId="26095"/>
    <cellStyle name=" _사급재료비및운반비_AC-01 보일러 설계서 수정_AC-14(최종수정)_수량집계표_경상정비 가설계서(12.07)" xfId="26096"/>
    <cellStyle name=" _사급재료비및운반비_AC-01 보일러 설계서 수정_AC-14(최종수정)_수량집계표_경상정비 설계서(최종결재본)" xfId="26097"/>
    <cellStyle name=" _사급재료비및운반비_AC-01 보일러 설계서 수정_AC-14(최종수정)_수량집계표_경상정비 설계서(최종분11월19)" xfId="26098"/>
    <cellStyle name=" _사급재료비및운반비_AC-01 보일러 설계서 수정_AC-14(최종수정)_수량집계표_부품" xfId="26099"/>
    <cellStyle name=" _사급재료비및운반비_AC-01 보일러 설계서 수정_AC-14(최종수정)_연돌축조 가설계서 (rev. 1) 수정" xfId="26100"/>
    <cellStyle name=" _사급재료비및운반비_AC-01 보일러 설계서 수정_AC-14(최종수정)_품" xfId="26101"/>
    <cellStyle name=" _사급재료비및운반비_AC-01 보일러 설계서 수정_경상정비 가설계서(12.07)" xfId="26041"/>
    <cellStyle name=" _사급재료비및운반비_AC-01 보일러 설계서 수정_경상정비 설계서(최종결재본)" xfId="26042"/>
    <cellStyle name=" _사급재료비및운반비_AC-01 보일러 설계서 수정_경상정비 설계서(최종분11월19)" xfId="26043"/>
    <cellStyle name=" _사급재료비및운반비_AC-01 보일러 설계서 수정_공사비대비표(중산-수정)" xfId="26044"/>
    <cellStyle name=" _사급재료비및운반비_AC-01 보일러 설계서 수정_공사비대비표(중산-수정)_1-온배수 양식장 가설계서" xfId="26045"/>
    <cellStyle name=" _사급재료비및운반비_AC-01 보일러 설계서 수정_공사비대비표(중산-수정)_경상정비 가설계서(12.07)" xfId="26046"/>
    <cellStyle name=" _사급재료비및운반비_AC-01 보일러 설계서 수정_공사비대비표(중산-수정)_경상정비 설계서(최종결재본)" xfId="26047"/>
    <cellStyle name=" _사급재료비및운반비_AC-01 보일러 설계서 수정_공사비대비표(중산-수정)_경상정비 설계서(최종분11월19)" xfId="26048"/>
    <cellStyle name=" _사급재료비및운반비_AC-01 보일러 설계서 수정_공사비대비표(중산-수정)_부품" xfId="26049"/>
    <cellStyle name=" _사급재료비및운반비_AC-01 보일러 설계서 수정_내역서" xfId="26050"/>
    <cellStyle name=" _사급재료비및운반비_AC-01 보일러 설계서 수정_부품" xfId="26051"/>
    <cellStyle name=" _사급재료비및운반비_AC-01 보일러 설계서 수정_수량집계표" xfId="26052"/>
    <cellStyle name=" _사급재료비및운반비_AC-01 보일러 설계서 수정_수량집계표_1-온배수 양식장 가설계서" xfId="26053"/>
    <cellStyle name=" _사급재료비및운반비_AC-01 보일러 설계서 수정_수량집계표_경상정비 가설계서(12.07)" xfId="26054"/>
    <cellStyle name=" _사급재료비및운반비_AC-01 보일러 설계서 수정_수량집계표_경상정비 설계서(최종결재본)" xfId="26055"/>
    <cellStyle name=" _사급재료비및운반비_AC-01 보일러 설계서 수정_수량집계표_경상정비 설계서(최종분11월19)" xfId="26056"/>
    <cellStyle name=" _사급재료비및운반비_AC-01 보일러 설계서 수정_수량집계표_부품" xfId="26057"/>
    <cellStyle name=" _사급재료비및운반비_AC-01 보일러 설계서 수정_연돌축조 가설계서 (rev. 1) 수정" xfId="26058"/>
    <cellStyle name=" _사급재료비및운반비_AC-01 보일러 설계서 수정_품" xfId="26059"/>
    <cellStyle name=" _사급재료비및운반비_AC-01 본관기초(가설계서 9월단가)" xfId="26102"/>
    <cellStyle name=" _사급재료비및운반비_AC-01 본관기초(가설계서 9월단가)_1-온배수 양식장 가설계서" xfId="26103"/>
    <cellStyle name=" _사급재료비및운반비_AC-01 본관기초(가설계서 9월단가)_AC-14(최종수정)" xfId="26123"/>
    <cellStyle name=" _사급재료비및운반비_AC-01 본관기초(가설계서 9월단가)_AC-14(최종수정)_1-온배수 양식장 가설계서" xfId="26124"/>
    <cellStyle name=" _사급재료비및운반비_AC-01 본관기초(가설계서 9월단가)_AC-14(최종수정)_경상정비 가설계서(12.07)" xfId="26125"/>
    <cellStyle name=" _사급재료비및운반비_AC-01 본관기초(가설계서 9월단가)_AC-14(최종수정)_경상정비 설계서(최종결재본)" xfId="26126"/>
    <cellStyle name=" _사급재료비및운반비_AC-01 본관기초(가설계서 9월단가)_AC-14(최종수정)_경상정비 설계서(최종분11월19)" xfId="26127"/>
    <cellStyle name=" _사급재료비및운반비_AC-01 본관기초(가설계서 9월단가)_AC-14(최종수정)_공사비대비표(중산-수정)" xfId="26128"/>
    <cellStyle name=" _사급재료비및운반비_AC-01 본관기초(가설계서 9월단가)_AC-14(최종수정)_공사비대비표(중산-수정)_1-온배수 양식장 가설계서" xfId="26129"/>
    <cellStyle name=" _사급재료비및운반비_AC-01 본관기초(가설계서 9월단가)_AC-14(최종수정)_공사비대비표(중산-수정)_경상정비 가설계서(12.07)" xfId="26130"/>
    <cellStyle name=" _사급재료비및운반비_AC-01 본관기초(가설계서 9월단가)_AC-14(최종수정)_공사비대비표(중산-수정)_경상정비 설계서(최종결재본)" xfId="26131"/>
    <cellStyle name=" _사급재료비및운반비_AC-01 본관기초(가설계서 9월단가)_AC-14(최종수정)_공사비대비표(중산-수정)_경상정비 설계서(최종분11월19)" xfId="26132"/>
    <cellStyle name=" _사급재료비및운반비_AC-01 본관기초(가설계서 9월단가)_AC-14(최종수정)_공사비대비표(중산-수정)_부품" xfId="26133"/>
    <cellStyle name=" _사급재료비및운반비_AC-01 본관기초(가설계서 9월단가)_AC-14(최종수정)_내역서" xfId="26134"/>
    <cellStyle name=" _사급재료비및운반비_AC-01 본관기초(가설계서 9월단가)_AC-14(최종수정)_발전설비 보수공사" xfId="26135"/>
    <cellStyle name=" _사급재료비및운반비_AC-01 본관기초(가설계서 9월단가)_AC-14(최종수정)_발전설비 보수공사_1-온배수 양식장 가설계서" xfId="26136"/>
    <cellStyle name=" _사급재료비및운반비_AC-01 본관기초(가설계서 9월단가)_AC-14(최종수정)_발전설비 보수공사_경상정비 가설계서(12.07)" xfId="26137"/>
    <cellStyle name=" _사급재료비및운반비_AC-01 본관기초(가설계서 9월단가)_AC-14(최종수정)_발전설비 보수공사_경상정비 설계서(최종결재본)" xfId="26138"/>
    <cellStyle name=" _사급재료비및운반비_AC-01 본관기초(가설계서 9월단가)_AC-14(최종수정)_발전설비 보수공사_경상정비 설계서(최종분11월19)" xfId="26139"/>
    <cellStyle name=" _사급재료비및운반비_AC-01 본관기초(가설계서 9월단가)_AC-14(최종수정)_발전설비 보수공사_공사비대비표(중산-수정)" xfId="26140"/>
    <cellStyle name=" _사급재료비및운반비_AC-01 본관기초(가설계서 9월단가)_AC-14(최종수정)_발전설비 보수공사_공사비대비표(중산-수정)_1-온배수 양식장 가설계서" xfId="26141"/>
    <cellStyle name=" _사급재료비및운반비_AC-01 본관기초(가설계서 9월단가)_AC-14(최종수정)_발전설비 보수공사_공사비대비표(중산-수정)_경상정비 가설계서(12.07)" xfId="26142"/>
    <cellStyle name=" _사급재료비및운반비_AC-01 본관기초(가설계서 9월단가)_AC-14(최종수정)_발전설비 보수공사_공사비대비표(중산-수정)_경상정비 설계서(최종결재본)" xfId="26143"/>
    <cellStyle name=" _사급재료비및운반비_AC-01 본관기초(가설계서 9월단가)_AC-14(최종수정)_발전설비 보수공사_공사비대비표(중산-수정)_경상정비 설계서(최종분11월19)" xfId="26144"/>
    <cellStyle name=" _사급재료비및운반비_AC-01 본관기초(가설계서 9월단가)_AC-14(최종수정)_발전설비 보수공사_공사비대비표(중산-수정)_부품" xfId="26145"/>
    <cellStyle name=" _사급재료비및운반비_AC-01 본관기초(가설계서 9월단가)_AC-14(최종수정)_발전설비 보수공사_내역서" xfId="26146"/>
    <cellStyle name=" _사급재료비및운반비_AC-01 본관기초(가설계서 9월단가)_AC-14(최종수정)_발전설비 보수공사_부품" xfId="26147"/>
    <cellStyle name=" _사급재료비및운반비_AC-01 본관기초(가설계서 9월단가)_AC-14(최종수정)_발전설비 보수공사_수량집계표" xfId="26148"/>
    <cellStyle name=" _사급재료비및운반비_AC-01 본관기초(가설계서 9월단가)_AC-14(최종수정)_발전설비 보수공사_수량집계표_1-온배수 양식장 가설계서" xfId="26149"/>
    <cellStyle name=" _사급재료비및운반비_AC-01 본관기초(가설계서 9월단가)_AC-14(최종수정)_발전설비 보수공사_수량집계표_경상정비 가설계서(12.07)" xfId="26150"/>
    <cellStyle name=" _사급재료비및운반비_AC-01 본관기초(가설계서 9월단가)_AC-14(최종수정)_발전설비 보수공사_수량집계표_경상정비 설계서(최종결재본)" xfId="26151"/>
    <cellStyle name=" _사급재료비및운반비_AC-01 본관기초(가설계서 9월단가)_AC-14(최종수정)_발전설비 보수공사_수량집계표_경상정비 설계서(최종분11월19)" xfId="26152"/>
    <cellStyle name=" _사급재료비및운반비_AC-01 본관기초(가설계서 9월단가)_AC-14(최종수정)_발전설비 보수공사_수량집계표_부품" xfId="26153"/>
    <cellStyle name=" _사급재료비및운반비_AC-01 본관기초(가설계서 9월단가)_AC-14(최종수정)_발전설비 보수공사_연돌축조 가설계서 (rev. 1) 수정" xfId="26154"/>
    <cellStyle name=" _사급재료비및운반비_AC-01 본관기초(가설계서 9월단가)_AC-14(최종수정)_발전설비 보수공사_품" xfId="26155"/>
    <cellStyle name=" _사급재료비및운반비_AC-01 본관기초(가설계서 9월단가)_AC-14(최종수정)_부품" xfId="26156"/>
    <cellStyle name=" _사급재료비및운반비_AC-01 본관기초(가설계서 9월단가)_AC-14(최종수정)_수량집계표" xfId="26157"/>
    <cellStyle name=" _사급재료비및운반비_AC-01 본관기초(가설계서 9월단가)_AC-14(최종수정)_수량집계표_1-온배수 양식장 가설계서" xfId="26158"/>
    <cellStyle name=" _사급재료비및운반비_AC-01 본관기초(가설계서 9월단가)_AC-14(최종수정)_수량집계표_경상정비 가설계서(12.07)" xfId="26159"/>
    <cellStyle name=" _사급재료비및운반비_AC-01 본관기초(가설계서 9월단가)_AC-14(최종수정)_수량집계표_경상정비 설계서(최종결재본)" xfId="26160"/>
    <cellStyle name=" _사급재료비및운반비_AC-01 본관기초(가설계서 9월단가)_AC-14(최종수정)_수량집계표_경상정비 설계서(최종분11월19)" xfId="26161"/>
    <cellStyle name=" _사급재료비및운반비_AC-01 본관기초(가설계서 9월단가)_AC-14(최종수정)_수량집계표_부품" xfId="26162"/>
    <cellStyle name=" _사급재료비및운반비_AC-01 본관기초(가설계서 9월단가)_AC-14(최종수정)_연돌축조 가설계서 (rev. 1) 수정" xfId="26163"/>
    <cellStyle name=" _사급재료비및운반비_AC-01 본관기초(가설계서 9월단가)_AC-14(최종수정)_품" xfId="26164"/>
    <cellStyle name=" _사급재료비및운반비_AC-01 본관기초(가설계서 9월단가)_경상정비 가설계서(12.07)" xfId="26104"/>
    <cellStyle name=" _사급재료비및운반비_AC-01 본관기초(가설계서 9월단가)_경상정비 설계서(최종결재본)" xfId="26105"/>
    <cellStyle name=" _사급재료비및운반비_AC-01 본관기초(가설계서 9월단가)_경상정비 설계서(최종분11월19)" xfId="26106"/>
    <cellStyle name=" _사급재료비및운반비_AC-01 본관기초(가설계서 9월단가)_공사비대비표(중산-수정)" xfId="26107"/>
    <cellStyle name=" _사급재료비및운반비_AC-01 본관기초(가설계서 9월단가)_공사비대비표(중산-수정)_1-온배수 양식장 가설계서" xfId="26108"/>
    <cellStyle name=" _사급재료비및운반비_AC-01 본관기초(가설계서 9월단가)_공사비대비표(중산-수정)_경상정비 가설계서(12.07)" xfId="26109"/>
    <cellStyle name=" _사급재료비및운반비_AC-01 본관기초(가설계서 9월단가)_공사비대비표(중산-수정)_경상정비 설계서(최종결재본)" xfId="26110"/>
    <cellStyle name=" _사급재료비및운반비_AC-01 본관기초(가설계서 9월단가)_공사비대비표(중산-수정)_경상정비 설계서(최종분11월19)" xfId="26111"/>
    <cellStyle name=" _사급재료비및운반비_AC-01 본관기초(가설계서 9월단가)_공사비대비표(중산-수정)_부품" xfId="26112"/>
    <cellStyle name=" _사급재료비및운반비_AC-01 본관기초(가설계서 9월단가)_내역서" xfId="26113"/>
    <cellStyle name=" _사급재료비및운반비_AC-01 본관기초(가설계서 9월단가)_부품" xfId="26114"/>
    <cellStyle name=" _사급재료비및운반비_AC-01 본관기초(가설계서 9월단가)_수량집계표" xfId="26115"/>
    <cellStyle name=" _사급재료비및운반비_AC-01 본관기초(가설계서 9월단가)_수량집계표_1-온배수 양식장 가설계서" xfId="26116"/>
    <cellStyle name=" _사급재료비및운반비_AC-01 본관기초(가설계서 9월단가)_수량집계표_경상정비 가설계서(12.07)" xfId="26117"/>
    <cellStyle name=" _사급재료비및운반비_AC-01 본관기초(가설계서 9월단가)_수량집계표_경상정비 설계서(최종결재본)" xfId="26118"/>
    <cellStyle name=" _사급재료비및운반비_AC-01 본관기초(가설계서 9월단가)_수량집계표_경상정비 설계서(최종분11월19)" xfId="26119"/>
    <cellStyle name=" _사급재료비및운반비_AC-01 본관기초(가설계서 9월단가)_수량집계표_부품" xfId="26120"/>
    <cellStyle name=" _사급재료비및운반비_AC-01 본관기초(가설계서 9월단가)_연돌축조 가설계서 (rev. 1) 수정" xfId="26121"/>
    <cellStyle name=" _사급재료비및운반비_AC-01 본관기초(가설계서 9월단가)_품" xfId="26122"/>
    <cellStyle name=" _사급재료비및운반비_AC-01 본관기초(가설계서 9월단가)-2" xfId="26165"/>
    <cellStyle name=" _사급재료비및운반비_AC-01 본관기초(가설계서 9월단가)-2_1-온배수 양식장 가설계서" xfId="26166"/>
    <cellStyle name=" _사급재료비및운반비_AC-01 본관기초(가설계서 9월단가)-2_AC-14(최종수정)" xfId="26186"/>
    <cellStyle name=" _사급재료비및운반비_AC-01 본관기초(가설계서 9월단가)-2_AC-14(최종수정)_1-온배수 양식장 가설계서" xfId="26187"/>
    <cellStyle name=" _사급재료비및운반비_AC-01 본관기초(가설계서 9월단가)-2_AC-14(최종수정)_경상정비 가설계서(12.07)" xfId="26188"/>
    <cellStyle name=" _사급재료비및운반비_AC-01 본관기초(가설계서 9월단가)-2_AC-14(최종수정)_경상정비 설계서(최종결재본)" xfId="26189"/>
    <cellStyle name=" _사급재료비및운반비_AC-01 본관기초(가설계서 9월단가)-2_AC-14(최종수정)_경상정비 설계서(최종분11월19)" xfId="26190"/>
    <cellStyle name=" _사급재료비및운반비_AC-01 본관기초(가설계서 9월단가)-2_AC-14(최종수정)_공사비대비표(중산-수정)" xfId="26191"/>
    <cellStyle name=" _사급재료비및운반비_AC-01 본관기초(가설계서 9월단가)-2_AC-14(최종수정)_공사비대비표(중산-수정)_1-온배수 양식장 가설계서" xfId="26192"/>
    <cellStyle name=" _사급재료비및운반비_AC-01 본관기초(가설계서 9월단가)-2_AC-14(최종수정)_공사비대비표(중산-수정)_경상정비 가설계서(12.07)" xfId="26193"/>
    <cellStyle name=" _사급재료비및운반비_AC-01 본관기초(가설계서 9월단가)-2_AC-14(최종수정)_공사비대비표(중산-수정)_경상정비 설계서(최종결재본)" xfId="26194"/>
    <cellStyle name=" _사급재료비및운반비_AC-01 본관기초(가설계서 9월단가)-2_AC-14(최종수정)_공사비대비표(중산-수정)_경상정비 설계서(최종분11월19)" xfId="26195"/>
    <cellStyle name=" _사급재료비및운반비_AC-01 본관기초(가설계서 9월단가)-2_AC-14(최종수정)_공사비대비표(중산-수정)_부품" xfId="26196"/>
    <cellStyle name=" _사급재료비및운반비_AC-01 본관기초(가설계서 9월단가)-2_AC-14(최종수정)_내역서" xfId="26197"/>
    <cellStyle name=" _사급재료비및운반비_AC-01 본관기초(가설계서 9월단가)-2_AC-14(최종수정)_발전설비 보수공사" xfId="26198"/>
    <cellStyle name=" _사급재료비및운반비_AC-01 본관기초(가설계서 9월단가)-2_AC-14(최종수정)_발전설비 보수공사_1-온배수 양식장 가설계서" xfId="26199"/>
    <cellStyle name=" _사급재료비및운반비_AC-01 본관기초(가설계서 9월단가)-2_AC-14(최종수정)_발전설비 보수공사_경상정비 가설계서(12.07)" xfId="26200"/>
    <cellStyle name=" _사급재료비및운반비_AC-01 본관기초(가설계서 9월단가)-2_AC-14(최종수정)_발전설비 보수공사_경상정비 설계서(최종결재본)" xfId="26201"/>
    <cellStyle name=" _사급재료비및운반비_AC-01 본관기초(가설계서 9월단가)-2_AC-14(최종수정)_발전설비 보수공사_경상정비 설계서(최종분11월19)" xfId="26202"/>
    <cellStyle name=" _사급재료비및운반비_AC-01 본관기초(가설계서 9월단가)-2_AC-14(최종수정)_발전설비 보수공사_공사비대비표(중산-수정)" xfId="26203"/>
    <cellStyle name=" _사급재료비및운반비_AC-01 본관기초(가설계서 9월단가)-2_AC-14(최종수정)_발전설비 보수공사_공사비대비표(중산-수정)_1-온배수 양식장 가설계서" xfId="26204"/>
    <cellStyle name=" _사급재료비및운반비_AC-01 본관기초(가설계서 9월단가)-2_AC-14(최종수정)_발전설비 보수공사_공사비대비표(중산-수정)_경상정비 가설계서(12.07)" xfId="26205"/>
    <cellStyle name=" _사급재료비및운반비_AC-01 본관기초(가설계서 9월단가)-2_AC-14(최종수정)_발전설비 보수공사_공사비대비표(중산-수정)_경상정비 설계서(최종결재본)" xfId="26206"/>
    <cellStyle name=" _사급재료비및운반비_AC-01 본관기초(가설계서 9월단가)-2_AC-14(최종수정)_발전설비 보수공사_공사비대비표(중산-수정)_경상정비 설계서(최종분11월19)" xfId="26207"/>
    <cellStyle name=" _사급재료비및운반비_AC-01 본관기초(가설계서 9월단가)-2_AC-14(최종수정)_발전설비 보수공사_공사비대비표(중산-수정)_부품" xfId="26208"/>
    <cellStyle name=" _사급재료비및운반비_AC-01 본관기초(가설계서 9월단가)-2_AC-14(최종수정)_발전설비 보수공사_내역서" xfId="26209"/>
    <cellStyle name=" _사급재료비및운반비_AC-01 본관기초(가설계서 9월단가)-2_AC-14(최종수정)_발전설비 보수공사_부품" xfId="26210"/>
    <cellStyle name=" _사급재료비및운반비_AC-01 본관기초(가설계서 9월단가)-2_AC-14(최종수정)_발전설비 보수공사_수량집계표" xfId="26211"/>
    <cellStyle name=" _사급재료비및운반비_AC-01 본관기초(가설계서 9월단가)-2_AC-14(최종수정)_발전설비 보수공사_수량집계표_1-온배수 양식장 가설계서" xfId="26212"/>
    <cellStyle name=" _사급재료비및운반비_AC-01 본관기초(가설계서 9월단가)-2_AC-14(최종수정)_발전설비 보수공사_수량집계표_경상정비 가설계서(12.07)" xfId="26213"/>
    <cellStyle name=" _사급재료비및운반비_AC-01 본관기초(가설계서 9월단가)-2_AC-14(최종수정)_발전설비 보수공사_수량집계표_경상정비 설계서(최종결재본)" xfId="26214"/>
    <cellStyle name=" _사급재료비및운반비_AC-01 본관기초(가설계서 9월단가)-2_AC-14(최종수정)_발전설비 보수공사_수량집계표_경상정비 설계서(최종분11월19)" xfId="26215"/>
    <cellStyle name=" _사급재료비및운반비_AC-01 본관기초(가설계서 9월단가)-2_AC-14(최종수정)_발전설비 보수공사_수량집계표_부품" xfId="26216"/>
    <cellStyle name=" _사급재료비및운반비_AC-01 본관기초(가설계서 9월단가)-2_AC-14(최종수정)_발전설비 보수공사_연돌축조 가설계서 (rev. 1) 수정" xfId="26217"/>
    <cellStyle name=" _사급재료비및운반비_AC-01 본관기초(가설계서 9월단가)-2_AC-14(최종수정)_발전설비 보수공사_품" xfId="26218"/>
    <cellStyle name=" _사급재료비및운반비_AC-01 본관기초(가설계서 9월단가)-2_AC-14(최종수정)_부품" xfId="26219"/>
    <cellStyle name=" _사급재료비및운반비_AC-01 본관기초(가설계서 9월단가)-2_AC-14(최종수정)_수량집계표" xfId="26220"/>
    <cellStyle name=" _사급재료비및운반비_AC-01 본관기초(가설계서 9월단가)-2_AC-14(최종수정)_수량집계표_1-온배수 양식장 가설계서" xfId="26221"/>
    <cellStyle name=" _사급재료비및운반비_AC-01 본관기초(가설계서 9월단가)-2_AC-14(최종수정)_수량집계표_경상정비 가설계서(12.07)" xfId="26222"/>
    <cellStyle name=" _사급재료비및운반비_AC-01 본관기초(가설계서 9월단가)-2_AC-14(최종수정)_수량집계표_경상정비 설계서(최종결재본)" xfId="26223"/>
    <cellStyle name=" _사급재료비및운반비_AC-01 본관기초(가설계서 9월단가)-2_AC-14(최종수정)_수량집계표_경상정비 설계서(최종분11월19)" xfId="26224"/>
    <cellStyle name=" _사급재료비및운반비_AC-01 본관기초(가설계서 9월단가)-2_AC-14(최종수정)_수량집계표_부품" xfId="26225"/>
    <cellStyle name=" _사급재료비및운반비_AC-01 본관기초(가설계서 9월단가)-2_AC-14(최종수정)_연돌축조 가설계서 (rev. 1) 수정" xfId="26226"/>
    <cellStyle name=" _사급재료비및운반비_AC-01 본관기초(가설계서 9월단가)-2_AC-14(최종수정)_품" xfId="26227"/>
    <cellStyle name=" _사급재료비및운반비_AC-01 본관기초(가설계서 9월단가)-2_경상정비 가설계서(12.07)" xfId="26167"/>
    <cellStyle name=" _사급재료비및운반비_AC-01 본관기초(가설계서 9월단가)-2_경상정비 설계서(최종결재본)" xfId="26168"/>
    <cellStyle name=" _사급재료비및운반비_AC-01 본관기초(가설계서 9월단가)-2_경상정비 설계서(최종분11월19)" xfId="26169"/>
    <cellStyle name=" _사급재료비및운반비_AC-01 본관기초(가설계서 9월단가)-2_공사비대비표(중산-수정)" xfId="26170"/>
    <cellStyle name=" _사급재료비및운반비_AC-01 본관기초(가설계서 9월단가)-2_공사비대비표(중산-수정)_1-온배수 양식장 가설계서" xfId="26171"/>
    <cellStyle name=" _사급재료비및운반비_AC-01 본관기초(가설계서 9월단가)-2_공사비대비표(중산-수정)_경상정비 가설계서(12.07)" xfId="26172"/>
    <cellStyle name=" _사급재료비및운반비_AC-01 본관기초(가설계서 9월단가)-2_공사비대비표(중산-수정)_경상정비 설계서(최종결재본)" xfId="26173"/>
    <cellStyle name=" _사급재료비및운반비_AC-01 본관기초(가설계서 9월단가)-2_공사비대비표(중산-수정)_경상정비 설계서(최종분11월19)" xfId="26174"/>
    <cellStyle name=" _사급재료비및운반비_AC-01 본관기초(가설계서 9월단가)-2_공사비대비표(중산-수정)_부품" xfId="26175"/>
    <cellStyle name=" _사급재료비및운반비_AC-01 본관기초(가설계서 9월단가)-2_내역서" xfId="26176"/>
    <cellStyle name=" _사급재료비및운반비_AC-01 본관기초(가설계서 9월단가)-2_부품" xfId="26177"/>
    <cellStyle name=" _사급재료비및운반비_AC-01 본관기초(가설계서 9월단가)-2_수량집계표" xfId="26178"/>
    <cellStyle name=" _사급재료비및운반비_AC-01 본관기초(가설계서 9월단가)-2_수량집계표_1-온배수 양식장 가설계서" xfId="26179"/>
    <cellStyle name=" _사급재료비및운반비_AC-01 본관기초(가설계서 9월단가)-2_수량집계표_경상정비 가설계서(12.07)" xfId="26180"/>
    <cellStyle name=" _사급재료비및운반비_AC-01 본관기초(가설계서 9월단가)-2_수량집계표_경상정비 설계서(최종결재본)" xfId="26181"/>
    <cellStyle name=" _사급재료비및운반비_AC-01 본관기초(가설계서 9월단가)-2_수량집계표_경상정비 설계서(최종분11월19)" xfId="26182"/>
    <cellStyle name=" _사급재료비및운반비_AC-01 본관기초(가설계서 9월단가)-2_수량집계표_부품" xfId="26183"/>
    <cellStyle name=" _사급재료비및운반비_AC-01 본관기초(가설계서 9월단가)-2_연돌축조 가설계서 (rev. 1) 수정" xfId="26184"/>
    <cellStyle name=" _사급재료비및운반비_AC-01 본관기초(가설계서 9월단가)-2_품" xfId="26185"/>
    <cellStyle name=" _사급재료비및운반비_AC-01터빈주제어및보일러기초" xfId="26228"/>
    <cellStyle name=" _사급재료비및운반비_AC-01터빈주제어및보일러기초_AC-07용수환경건물" xfId="41964"/>
    <cellStyle name=" _사급재료비및운반비_AC-01터빈주제어및보일러기초_AC-07용수환경건물_설계변경(최종)" xfId="41965"/>
    <cellStyle name=" _사급재료비및운반비_AC-01터빈주제어및보일러기초_설계변경(최종)" xfId="41963"/>
    <cellStyle name=" _사급재료비및운반비_AC-04터빈발전기기초" xfId="41966"/>
    <cellStyle name=" _사급재료비및운반비_AC-04터빈발전기기초_설계변경(최종)" xfId="41967"/>
    <cellStyle name=" _사급재료비및운반비_AC-05옥내기기기초" xfId="1154"/>
    <cellStyle name=" _사급재료비및운반비_AC-05옥내기기기초_FO_pipe_rack(최종수정)" xfId="21275"/>
    <cellStyle name=" _사급재료비및운반비_AC-05옥내기기기초_계장-견적서" xfId="17405"/>
    <cellStyle name=" _사급재료비및운반비_AC-05옥내기기기초_계장-견적서_계장-견적서(re.1)" xfId="17406"/>
    <cellStyle name=" _사급재료비및운반비_AC-05옥내기기기초_계장-견적서_계장-견적서(re.1)_믿음견적(8월)-믿음부사장님 계약(내부자료)" xfId="17407"/>
    <cellStyle name=" _사급재료비및운반비_AC-05옥내기기기초_계장-견적서_믿음견적(8월)-믿음부사장님 계약(내부자료)" xfId="17408"/>
    <cellStyle name=" _사급재료비및운반비_AC-05옥내기기기초_내역서_단가확정_집계" xfId="1155"/>
    <cellStyle name=" _사급재료비및운반비_AC-05옥내기기기초_믿음견적(8월)-믿음부사장님 계약(내부자료)" xfId="17409"/>
    <cellStyle name=" _사급재료비및운반비_AC-05옥내기기기초_설계변경(최종)" xfId="41968"/>
    <cellStyle name=" _사급재료비및운반비_AC-05옥내기기기초_연돌내역서-0809" xfId="21276"/>
    <cellStyle name=" _사급재료비및운반비_AC-05옥내기기기초_염소 주입실 신축공사" xfId="41969"/>
    <cellStyle name=" _사급재료비및운반비_AC-07용수환경건물" xfId="41970"/>
    <cellStyle name=" _사급재료비및운반비_AC-07용수환경건물_1" xfId="41971"/>
    <cellStyle name=" _사급재료비및운반비_AC-07용수환경건물_1_설계변경(최종)" xfId="41972"/>
    <cellStyle name=" _사급재료비및운반비_AC-07용수환경건물_설계변경(최종)" xfId="41973"/>
    <cellStyle name=" _사급재료비및운반비_AC-08염소주입실" xfId="41974"/>
    <cellStyle name=" _사급재료비및운반비_AC-08염소주입실_설계변경(최종)" xfId="41975"/>
    <cellStyle name=" _사급재료비및운반비_AC-09석탄취급제어건물" xfId="41976"/>
    <cellStyle name=" _사급재료비및운반비_AC-09석탄취급제어건물_설계변경(최종)" xfId="41977"/>
    <cellStyle name=" _사급재료비및운반비_AC-12보안시설" xfId="41978"/>
    <cellStyle name=" _사급재료비및운반비_AC-12보안시설_설계변경(최종)" xfId="41979"/>
    <cellStyle name=" _사급재료비및운반비_AC-14건설사무소환경개선공사설계서(제출)REV10" xfId="26229"/>
    <cellStyle name=" _사급재료비및운반비_AC-14건설사무소환경개선공사설계서(제출)REV10_1-온배수 양식장 가설계서" xfId="26230"/>
    <cellStyle name=" _사급재료비및운반비_AC-14건설사무소환경개선공사설계서(제출)REV10_AC-14(최종수정)" xfId="26250"/>
    <cellStyle name=" _사급재료비및운반비_AC-14건설사무소환경개선공사설계서(제출)REV10_AC-14(최종수정)_1-온배수 양식장 가설계서" xfId="26251"/>
    <cellStyle name=" _사급재료비및운반비_AC-14건설사무소환경개선공사설계서(제출)REV10_AC-14(최종수정)_경상정비 가설계서(12.07)" xfId="26252"/>
    <cellStyle name=" _사급재료비및운반비_AC-14건설사무소환경개선공사설계서(제출)REV10_AC-14(최종수정)_경상정비 설계서(최종결재본)" xfId="26253"/>
    <cellStyle name=" _사급재료비및운반비_AC-14건설사무소환경개선공사설계서(제출)REV10_AC-14(최종수정)_경상정비 설계서(최종분11월19)" xfId="26254"/>
    <cellStyle name=" _사급재료비및운반비_AC-14건설사무소환경개선공사설계서(제출)REV10_AC-14(최종수정)_공사비대비표(중산-수정)" xfId="26255"/>
    <cellStyle name=" _사급재료비및운반비_AC-14건설사무소환경개선공사설계서(제출)REV10_AC-14(최종수정)_공사비대비표(중산-수정)_1-온배수 양식장 가설계서" xfId="26256"/>
    <cellStyle name=" _사급재료비및운반비_AC-14건설사무소환경개선공사설계서(제출)REV10_AC-14(최종수정)_공사비대비표(중산-수정)_경상정비 가설계서(12.07)" xfId="26257"/>
    <cellStyle name=" _사급재료비및운반비_AC-14건설사무소환경개선공사설계서(제출)REV10_AC-14(최종수정)_공사비대비표(중산-수정)_경상정비 설계서(최종결재본)" xfId="26258"/>
    <cellStyle name=" _사급재료비및운반비_AC-14건설사무소환경개선공사설계서(제출)REV10_AC-14(최종수정)_공사비대비표(중산-수정)_경상정비 설계서(최종분11월19)" xfId="26259"/>
    <cellStyle name=" _사급재료비및운반비_AC-14건설사무소환경개선공사설계서(제출)REV10_AC-14(최종수정)_공사비대비표(중산-수정)_부품" xfId="26260"/>
    <cellStyle name=" _사급재료비및운반비_AC-14건설사무소환경개선공사설계서(제출)REV10_AC-14(최종수정)_내역서" xfId="26261"/>
    <cellStyle name=" _사급재료비및운반비_AC-14건설사무소환경개선공사설계서(제출)REV10_AC-14(최종수정)_발전설비 보수공사" xfId="26262"/>
    <cellStyle name=" _사급재료비및운반비_AC-14건설사무소환경개선공사설계서(제출)REV10_AC-14(최종수정)_발전설비 보수공사_1-온배수 양식장 가설계서" xfId="26263"/>
    <cellStyle name=" _사급재료비및운반비_AC-14건설사무소환경개선공사설계서(제출)REV10_AC-14(최종수정)_발전설비 보수공사_경상정비 가설계서(12.07)" xfId="26264"/>
    <cellStyle name=" _사급재료비및운반비_AC-14건설사무소환경개선공사설계서(제출)REV10_AC-14(최종수정)_발전설비 보수공사_경상정비 설계서(최종결재본)" xfId="26265"/>
    <cellStyle name=" _사급재료비및운반비_AC-14건설사무소환경개선공사설계서(제출)REV10_AC-14(최종수정)_발전설비 보수공사_경상정비 설계서(최종분11월19)" xfId="26266"/>
    <cellStyle name=" _사급재료비및운반비_AC-14건설사무소환경개선공사설계서(제출)REV10_AC-14(최종수정)_발전설비 보수공사_공사비대비표(중산-수정)" xfId="26267"/>
    <cellStyle name=" _사급재료비및운반비_AC-14건설사무소환경개선공사설계서(제출)REV10_AC-14(최종수정)_발전설비 보수공사_공사비대비표(중산-수정)_1-온배수 양식장 가설계서" xfId="26268"/>
    <cellStyle name=" _사급재료비및운반비_AC-14건설사무소환경개선공사설계서(제출)REV10_AC-14(최종수정)_발전설비 보수공사_공사비대비표(중산-수정)_경상정비 가설계서(12.07)" xfId="26269"/>
    <cellStyle name=" _사급재료비및운반비_AC-14건설사무소환경개선공사설계서(제출)REV10_AC-14(최종수정)_발전설비 보수공사_공사비대비표(중산-수정)_경상정비 설계서(최종결재본)" xfId="26270"/>
    <cellStyle name=" _사급재료비및운반비_AC-14건설사무소환경개선공사설계서(제출)REV10_AC-14(최종수정)_발전설비 보수공사_공사비대비표(중산-수정)_경상정비 설계서(최종분11월19)" xfId="26271"/>
    <cellStyle name=" _사급재료비및운반비_AC-14건설사무소환경개선공사설계서(제출)REV10_AC-14(최종수정)_발전설비 보수공사_공사비대비표(중산-수정)_부품" xfId="26272"/>
    <cellStyle name=" _사급재료비및운반비_AC-14건설사무소환경개선공사설계서(제출)REV10_AC-14(최종수정)_발전설비 보수공사_내역서" xfId="26273"/>
    <cellStyle name=" _사급재료비및운반비_AC-14건설사무소환경개선공사설계서(제출)REV10_AC-14(최종수정)_발전설비 보수공사_부품" xfId="26274"/>
    <cellStyle name=" _사급재료비및운반비_AC-14건설사무소환경개선공사설계서(제출)REV10_AC-14(최종수정)_발전설비 보수공사_수량집계표" xfId="26275"/>
    <cellStyle name=" _사급재료비및운반비_AC-14건설사무소환경개선공사설계서(제출)REV10_AC-14(최종수정)_발전설비 보수공사_수량집계표_1-온배수 양식장 가설계서" xfId="26276"/>
    <cellStyle name=" _사급재료비및운반비_AC-14건설사무소환경개선공사설계서(제출)REV10_AC-14(최종수정)_발전설비 보수공사_수량집계표_경상정비 가설계서(12.07)" xfId="26277"/>
    <cellStyle name=" _사급재료비및운반비_AC-14건설사무소환경개선공사설계서(제출)REV10_AC-14(최종수정)_발전설비 보수공사_수량집계표_경상정비 설계서(최종결재본)" xfId="26278"/>
    <cellStyle name=" _사급재료비및운반비_AC-14건설사무소환경개선공사설계서(제출)REV10_AC-14(최종수정)_발전설비 보수공사_수량집계표_경상정비 설계서(최종분11월19)" xfId="26279"/>
    <cellStyle name=" _사급재료비및운반비_AC-14건설사무소환경개선공사설계서(제출)REV10_AC-14(최종수정)_발전설비 보수공사_수량집계표_부품" xfId="26280"/>
    <cellStyle name=" _사급재료비및운반비_AC-14건설사무소환경개선공사설계서(제출)REV10_AC-14(최종수정)_발전설비 보수공사_연돌축조 가설계서 (rev. 1) 수정" xfId="26281"/>
    <cellStyle name=" _사급재료비및운반비_AC-14건설사무소환경개선공사설계서(제출)REV10_AC-14(최종수정)_발전설비 보수공사_품" xfId="26282"/>
    <cellStyle name=" _사급재료비및운반비_AC-14건설사무소환경개선공사설계서(제출)REV10_AC-14(최종수정)_부품" xfId="26283"/>
    <cellStyle name=" _사급재료비및운반비_AC-14건설사무소환경개선공사설계서(제출)REV10_AC-14(최종수정)_수량집계표" xfId="26284"/>
    <cellStyle name=" _사급재료비및운반비_AC-14건설사무소환경개선공사설계서(제출)REV10_AC-14(최종수정)_수량집계표_1-온배수 양식장 가설계서" xfId="26285"/>
    <cellStyle name=" _사급재료비및운반비_AC-14건설사무소환경개선공사설계서(제출)REV10_AC-14(최종수정)_수량집계표_경상정비 가설계서(12.07)" xfId="26286"/>
    <cellStyle name=" _사급재료비및운반비_AC-14건설사무소환경개선공사설계서(제출)REV10_AC-14(최종수정)_수량집계표_경상정비 설계서(최종결재본)" xfId="26287"/>
    <cellStyle name=" _사급재료비및운반비_AC-14건설사무소환경개선공사설계서(제출)REV10_AC-14(최종수정)_수량집계표_경상정비 설계서(최종분11월19)" xfId="26288"/>
    <cellStyle name=" _사급재료비및운반비_AC-14건설사무소환경개선공사설계서(제출)REV10_AC-14(최종수정)_수량집계표_부품" xfId="26289"/>
    <cellStyle name=" _사급재료비및운반비_AC-14건설사무소환경개선공사설계서(제출)REV10_AC-14(최종수정)_연돌축조 가설계서 (rev. 1) 수정" xfId="26290"/>
    <cellStyle name=" _사급재료비및운반비_AC-14건설사무소환경개선공사설계서(제출)REV10_AC-14(최종수정)_품" xfId="26291"/>
    <cellStyle name=" _사급재료비및운반비_AC-14건설사무소환경개선공사설계서(제출)REV10_경상정비 가설계서(12.07)" xfId="26231"/>
    <cellStyle name=" _사급재료비및운반비_AC-14건설사무소환경개선공사설계서(제출)REV10_경상정비 설계서(최종결재본)" xfId="26232"/>
    <cellStyle name=" _사급재료비및운반비_AC-14건설사무소환경개선공사설계서(제출)REV10_경상정비 설계서(최종분11월19)" xfId="26233"/>
    <cellStyle name=" _사급재료비및운반비_AC-14건설사무소환경개선공사설계서(제출)REV10_공사비대비표(중산-수정)" xfId="26234"/>
    <cellStyle name=" _사급재료비및운반비_AC-14건설사무소환경개선공사설계서(제출)REV10_공사비대비표(중산-수정)_1-온배수 양식장 가설계서" xfId="26235"/>
    <cellStyle name=" _사급재료비및운반비_AC-14건설사무소환경개선공사설계서(제출)REV10_공사비대비표(중산-수정)_경상정비 가설계서(12.07)" xfId="26236"/>
    <cellStyle name=" _사급재료비및운반비_AC-14건설사무소환경개선공사설계서(제출)REV10_공사비대비표(중산-수정)_경상정비 설계서(최종결재본)" xfId="26237"/>
    <cellStyle name=" _사급재료비및운반비_AC-14건설사무소환경개선공사설계서(제출)REV10_공사비대비표(중산-수정)_경상정비 설계서(최종분11월19)" xfId="26238"/>
    <cellStyle name=" _사급재료비및운반비_AC-14건설사무소환경개선공사설계서(제출)REV10_공사비대비표(중산-수정)_부품" xfId="26239"/>
    <cellStyle name=" _사급재료비및운반비_AC-14건설사무소환경개선공사설계서(제출)REV10_내역서" xfId="26240"/>
    <cellStyle name=" _사급재료비및운반비_AC-14건설사무소환경개선공사설계서(제출)REV10_부품" xfId="26241"/>
    <cellStyle name=" _사급재료비및운반비_AC-14건설사무소환경개선공사설계서(제출)REV10_수량집계표" xfId="26242"/>
    <cellStyle name=" _사급재료비및운반비_AC-14건설사무소환경개선공사설계서(제출)REV10_수량집계표_1-온배수 양식장 가설계서" xfId="26243"/>
    <cellStyle name=" _사급재료비및운반비_AC-14건설사무소환경개선공사설계서(제출)REV10_수량집계표_경상정비 가설계서(12.07)" xfId="26244"/>
    <cellStyle name=" _사급재료비및운반비_AC-14건설사무소환경개선공사설계서(제출)REV10_수량집계표_경상정비 설계서(최종결재본)" xfId="26245"/>
    <cellStyle name=" _사급재료비및운반비_AC-14건설사무소환경개선공사설계서(제출)REV10_수량집계표_경상정비 설계서(최종분11월19)" xfId="26246"/>
    <cellStyle name=" _사급재료비및운반비_AC-14건설사무소환경개선공사설계서(제출)REV10_수량집계표_부품" xfId="26247"/>
    <cellStyle name=" _사급재료비및운반비_AC-14건설사무소환경개선공사설계서(제출)REV10_연돌축조 가설계서 (rev. 1) 수정" xfId="26248"/>
    <cellStyle name=" _사급재료비및운반비_AC-14건설사무소환경개선공사설계서(제출)REV10_품" xfId="26249"/>
    <cellStyle name=" _사급재료비및운반비_Book1" xfId="26292"/>
    <cellStyle name=" _사급재료비및운반비_CC-03냉각수배수로(04.12사정)" xfId="26293"/>
    <cellStyle name=" _사급재료비및운반비_CC-03냉각수배수로(04.12사정)_CC-03냉각수배수로(05.07사정)" xfId="26294"/>
    <cellStyle name=" _사급재료비및운반비_CC-03냉각수배수로(04.12사정)_CC-03냉각수배수로(05.09청구)" xfId="26295"/>
    <cellStyle name=" _사급재료비및운반비_CC-16 조경공사(05.10사정)" xfId="26296"/>
    <cellStyle name=" _사급재료비및운반비_CC-16 조경공사(05.10청구예정)" xfId="26297"/>
    <cellStyle name=" _사급재료비및운반비_CC-16조경공사(05.09사정)" xfId="26298"/>
    <cellStyle name=" _사급재료비및운반비_FO_pipe_rack(최종수정)" xfId="21277"/>
    <cellStyle name=" _사급재료비및운반비_YH34 운탄설비 내역서" xfId="26299"/>
    <cellStyle name=" _사급재료비및운반비_가압장설계서(토목)" xfId="25891"/>
    <cellStyle name=" _사급재료비및운반비_건축_개산_보령78" xfId="25892"/>
    <cellStyle name=" _사급재료비및운반비_건축내역" xfId="25893"/>
    <cellStyle name=" _사급재료비및운반비_건축내역-공종분개" xfId="25894"/>
    <cellStyle name=" _사급재료비및운반비_건축실행(보령78)" xfId="25895"/>
    <cellStyle name=" _사급재료비및운반비_경상정비 가설계서(12.07)" xfId="25896"/>
    <cellStyle name=" _사급재료비및운반비_경상정비 설계서(최종결재본)" xfId="25897"/>
    <cellStyle name=" _사급재료비및운반비_경상정비 설계서(최종분11월19)" xfId="25898"/>
    <cellStyle name=" _사급재료비및운반비_계약내역서(CC-16)" xfId="25899"/>
    <cellStyle name=" _사급재료비및운반비_계장-견적서" xfId="17356"/>
    <cellStyle name=" _사급재료비및운반비_계장-견적서_계장-견적서(re.1)" xfId="17357"/>
    <cellStyle name=" _사급재료비및운반비_계장-견적서_계장-견적서(re.1)_믿음견적(8월)-믿음부사장님 계약(내부자료)" xfId="17358"/>
    <cellStyle name=" _사급재료비및운반비_계장-견적서_믿음견적(8월)-믿음부사장님 계약(내부자료)" xfId="17359"/>
    <cellStyle name=" _사급재료비및운반비_공사비대비표(중산-수정)" xfId="25900"/>
    <cellStyle name=" _사급재료비및운반비_공사비대비표(중산-수정)_1-온배수 양식장 가설계서" xfId="25901"/>
    <cellStyle name=" _사급재료비및운반비_공사비대비표(중산-수정)_경상정비 가설계서(12.07)" xfId="25902"/>
    <cellStyle name=" _사급재료비및운반비_공사비대비표(중산-수정)_경상정비 설계서(최종결재본)" xfId="25903"/>
    <cellStyle name=" _사급재료비및운반비_공사비대비표(중산-수정)_경상정비 설계서(최종분11월19)" xfId="25904"/>
    <cellStyle name=" _사급재료비및운반비_공사비대비표(중산-수정)_부품" xfId="25905"/>
    <cellStyle name=" _사급재료비및운반비_공사비집계표" xfId="25906"/>
    <cellStyle name=" _사급재료비및운반비_공사비집계표_1-온배수 양식장 가설계서" xfId="25907"/>
    <cellStyle name=" _사급재료비및운반비_공사비집계표_AC-14(최종수정)" xfId="25927"/>
    <cellStyle name=" _사급재료비및운반비_공사비집계표_AC-14(최종수정)_1-온배수 양식장 가설계서" xfId="25928"/>
    <cellStyle name=" _사급재료비및운반비_공사비집계표_AC-14(최종수정)_경상정비 가설계서(12.07)" xfId="25929"/>
    <cellStyle name=" _사급재료비및운반비_공사비집계표_AC-14(최종수정)_경상정비 설계서(최종결재본)" xfId="25930"/>
    <cellStyle name=" _사급재료비및운반비_공사비집계표_AC-14(최종수정)_경상정비 설계서(최종분11월19)" xfId="25931"/>
    <cellStyle name=" _사급재료비및운반비_공사비집계표_AC-14(최종수정)_공사비대비표(중산-수정)" xfId="25932"/>
    <cellStyle name=" _사급재료비및운반비_공사비집계표_AC-14(최종수정)_공사비대비표(중산-수정)_1-온배수 양식장 가설계서" xfId="25933"/>
    <cellStyle name=" _사급재료비및운반비_공사비집계표_AC-14(최종수정)_공사비대비표(중산-수정)_경상정비 가설계서(12.07)" xfId="25934"/>
    <cellStyle name=" _사급재료비및운반비_공사비집계표_AC-14(최종수정)_공사비대비표(중산-수정)_경상정비 설계서(최종결재본)" xfId="25935"/>
    <cellStyle name=" _사급재료비및운반비_공사비집계표_AC-14(최종수정)_공사비대비표(중산-수정)_경상정비 설계서(최종분11월19)" xfId="25936"/>
    <cellStyle name=" _사급재료비및운반비_공사비집계표_AC-14(최종수정)_공사비대비표(중산-수정)_부품" xfId="25937"/>
    <cellStyle name=" _사급재료비및운반비_공사비집계표_AC-14(최종수정)_내역서" xfId="25938"/>
    <cellStyle name=" _사급재료비및운반비_공사비집계표_AC-14(최종수정)_발전설비 보수공사" xfId="25939"/>
    <cellStyle name=" _사급재료비및운반비_공사비집계표_AC-14(최종수정)_발전설비 보수공사_1-온배수 양식장 가설계서" xfId="25940"/>
    <cellStyle name=" _사급재료비및운반비_공사비집계표_AC-14(최종수정)_발전설비 보수공사_경상정비 가설계서(12.07)" xfId="25941"/>
    <cellStyle name=" _사급재료비및운반비_공사비집계표_AC-14(최종수정)_발전설비 보수공사_경상정비 설계서(최종결재본)" xfId="25942"/>
    <cellStyle name=" _사급재료비및운반비_공사비집계표_AC-14(최종수정)_발전설비 보수공사_경상정비 설계서(최종분11월19)" xfId="25943"/>
    <cellStyle name=" _사급재료비및운반비_공사비집계표_AC-14(최종수정)_발전설비 보수공사_공사비대비표(중산-수정)" xfId="25944"/>
    <cellStyle name=" _사급재료비및운반비_공사비집계표_AC-14(최종수정)_발전설비 보수공사_공사비대비표(중산-수정)_1-온배수 양식장 가설계서" xfId="25945"/>
    <cellStyle name=" _사급재료비및운반비_공사비집계표_AC-14(최종수정)_발전설비 보수공사_공사비대비표(중산-수정)_경상정비 가설계서(12.07)" xfId="25946"/>
    <cellStyle name=" _사급재료비및운반비_공사비집계표_AC-14(최종수정)_발전설비 보수공사_공사비대비표(중산-수정)_경상정비 설계서(최종결재본)" xfId="25947"/>
    <cellStyle name=" _사급재료비및운반비_공사비집계표_AC-14(최종수정)_발전설비 보수공사_공사비대비표(중산-수정)_경상정비 설계서(최종분11월19)" xfId="25948"/>
    <cellStyle name=" _사급재료비및운반비_공사비집계표_AC-14(최종수정)_발전설비 보수공사_공사비대비표(중산-수정)_부품" xfId="25949"/>
    <cellStyle name=" _사급재료비및운반비_공사비집계표_AC-14(최종수정)_발전설비 보수공사_내역서" xfId="25950"/>
    <cellStyle name=" _사급재료비및운반비_공사비집계표_AC-14(최종수정)_발전설비 보수공사_부품" xfId="25951"/>
    <cellStyle name=" _사급재료비및운반비_공사비집계표_AC-14(최종수정)_발전설비 보수공사_수량집계표" xfId="25952"/>
    <cellStyle name=" _사급재료비및운반비_공사비집계표_AC-14(최종수정)_발전설비 보수공사_수량집계표_1-온배수 양식장 가설계서" xfId="25953"/>
    <cellStyle name=" _사급재료비및운반비_공사비집계표_AC-14(최종수정)_발전설비 보수공사_수량집계표_경상정비 가설계서(12.07)" xfId="25954"/>
    <cellStyle name=" _사급재료비및운반비_공사비집계표_AC-14(최종수정)_발전설비 보수공사_수량집계표_경상정비 설계서(최종결재본)" xfId="25955"/>
    <cellStyle name=" _사급재료비및운반비_공사비집계표_AC-14(최종수정)_발전설비 보수공사_수량집계표_경상정비 설계서(최종분11월19)" xfId="25956"/>
    <cellStyle name=" _사급재료비및운반비_공사비집계표_AC-14(최종수정)_발전설비 보수공사_수량집계표_부품" xfId="25957"/>
    <cellStyle name=" _사급재료비및운반비_공사비집계표_AC-14(최종수정)_발전설비 보수공사_연돌축조 가설계서 (rev. 1) 수정" xfId="25958"/>
    <cellStyle name=" _사급재료비및운반비_공사비집계표_AC-14(최종수정)_발전설비 보수공사_품" xfId="25959"/>
    <cellStyle name=" _사급재료비및운반비_공사비집계표_AC-14(최종수정)_부품" xfId="25960"/>
    <cellStyle name=" _사급재료비및운반비_공사비집계표_AC-14(최종수정)_수량집계표" xfId="25961"/>
    <cellStyle name=" _사급재료비및운반비_공사비집계표_AC-14(최종수정)_수량집계표_1-온배수 양식장 가설계서" xfId="25962"/>
    <cellStyle name=" _사급재료비및운반비_공사비집계표_AC-14(최종수정)_수량집계표_경상정비 가설계서(12.07)" xfId="25963"/>
    <cellStyle name=" _사급재료비및운반비_공사비집계표_AC-14(최종수정)_수량집계표_경상정비 설계서(최종결재본)" xfId="25964"/>
    <cellStyle name=" _사급재료비및운반비_공사비집계표_AC-14(최종수정)_수량집계표_경상정비 설계서(최종분11월19)" xfId="25965"/>
    <cellStyle name=" _사급재료비및운반비_공사비집계표_AC-14(최종수정)_수량집계표_부품" xfId="25966"/>
    <cellStyle name=" _사급재료비및운반비_공사비집계표_AC-14(최종수정)_연돌축조 가설계서 (rev. 1) 수정" xfId="25967"/>
    <cellStyle name=" _사급재료비및운반비_공사비집계표_AC-14(최종수정)_품" xfId="25968"/>
    <cellStyle name=" _사급재료비및운반비_공사비집계표_경상정비 가설계서(12.07)" xfId="25908"/>
    <cellStyle name=" _사급재료비및운반비_공사비집계표_경상정비 설계서(최종결재본)" xfId="25909"/>
    <cellStyle name=" _사급재료비및운반비_공사비집계표_경상정비 설계서(최종분11월19)" xfId="25910"/>
    <cellStyle name=" _사급재료비및운반비_공사비집계표_공사비대비표(중산-수정)" xfId="25911"/>
    <cellStyle name=" _사급재료비및운반비_공사비집계표_공사비대비표(중산-수정)_1-온배수 양식장 가설계서" xfId="25912"/>
    <cellStyle name=" _사급재료비및운반비_공사비집계표_공사비대비표(중산-수정)_경상정비 가설계서(12.07)" xfId="25913"/>
    <cellStyle name=" _사급재료비및운반비_공사비집계표_공사비대비표(중산-수정)_경상정비 설계서(최종결재본)" xfId="25914"/>
    <cellStyle name=" _사급재료비및운반비_공사비집계표_공사비대비표(중산-수정)_경상정비 설계서(최종분11월19)" xfId="25915"/>
    <cellStyle name=" _사급재료비및운반비_공사비집계표_공사비대비표(중산-수정)_부품" xfId="25916"/>
    <cellStyle name=" _사급재료비및운반비_공사비집계표_내역서" xfId="25917"/>
    <cellStyle name=" _사급재료비및운반비_공사비집계표_부품" xfId="25918"/>
    <cellStyle name=" _사급재료비및운반비_공사비집계표_수량집계표" xfId="25919"/>
    <cellStyle name=" _사급재료비및운반비_공사비집계표_수량집계표_1-온배수 양식장 가설계서" xfId="25920"/>
    <cellStyle name=" _사급재료비및운반비_공사비집계표_수량집계표_경상정비 가설계서(12.07)" xfId="25921"/>
    <cellStyle name=" _사급재료비및운반비_공사비집계표_수량집계표_경상정비 설계서(최종결재본)" xfId="25922"/>
    <cellStyle name=" _사급재료비및운반비_공사비집계표_수량집계표_경상정비 설계서(최종분11월19)" xfId="25923"/>
    <cellStyle name=" _사급재료비및운반비_공사비집계표_수량집계표_부품" xfId="25924"/>
    <cellStyle name=" _사급재료비및운반비_공사비집계표_연돌축조 가설계서 (rev. 1) 수정" xfId="25925"/>
    <cellStyle name=" _사급재료비및운반비_공사비집계표_품" xfId="25926"/>
    <cellStyle name=" _사급재료비및운반비_그래브준설 수량분개 토적표" xfId="25969"/>
    <cellStyle name=" _사급재료비및운반비_내역서" xfId="25970"/>
    <cellStyle name=" _사급재료비및운반비_내역서_단가확정_집계" xfId="1131"/>
    <cellStyle name=" _사급재료비및운반비_당진화력준설설계서(REV.A)" xfId="1132"/>
    <cellStyle name=" _사급재료비및운반비_믿음견적(8월)-믿음부사장님 계약(내부자료)" xfId="17360"/>
    <cellStyle name=" _사급재료비및운반비_발전설비 보수공사" xfId="25971"/>
    <cellStyle name=" _사급재료비및운반비_발전설비 보수공사_1-온배수 양식장 가설계서" xfId="25972"/>
    <cellStyle name=" _사급재료비및운반비_발전설비 보수공사_경상정비 가설계서(12.07)" xfId="25973"/>
    <cellStyle name=" _사급재료비및운반비_발전설비 보수공사_경상정비 설계서(최종결재본)" xfId="25974"/>
    <cellStyle name=" _사급재료비및운반비_발전설비 보수공사_경상정비 설계서(최종분11월19)" xfId="25975"/>
    <cellStyle name=" _사급재료비및운반비_발전설비 보수공사_공사비대비표(중산-수정)" xfId="25976"/>
    <cellStyle name=" _사급재료비및운반비_발전설비 보수공사_공사비대비표(중산-수정)_1-온배수 양식장 가설계서" xfId="25977"/>
    <cellStyle name=" _사급재료비및운반비_발전설비 보수공사_공사비대비표(중산-수정)_경상정비 가설계서(12.07)" xfId="25978"/>
    <cellStyle name=" _사급재료비및운반비_발전설비 보수공사_공사비대비표(중산-수정)_경상정비 설계서(최종결재본)" xfId="25979"/>
    <cellStyle name=" _사급재료비및운반비_발전설비 보수공사_공사비대비표(중산-수정)_경상정비 설계서(최종분11월19)" xfId="25980"/>
    <cellStyle name=" _사급재료비및운반비_발전설비 보수공사_공사비대비표(중산-수정)_부품" xfId="25981"/>
    <cellStyle name=" _사급재료비및운반비_발전설비 보수공사_내역서" xfId="25982"/>
    <cellStyle name=" _사급재료비및운반비_발전설비 보수공사_부품" xfId="25983"/>
    <cellStyle name=" _사급재료비및운반비_발전설비 보수공사_수량집계표" xfId="25984"/>
    <cellStyle name=" _사급재료비및운반비_발전설비 보수공사_수량집계표_1-온배수 양식장 가설계서" xfId="25985"/>
    <cellStyle name=" _사급재료비및운반비_발전설비 보수공사_수량집계표_경상정비 가설계서(12.07)" xfId="25986"/>
    <cellStyle name=" _사급재료비및운반비_발전설비 보수공사_수량집계표_경상정비 설계서(최종결재본)" xfId="25987"/>
    <cellStyle name=" _사급재료비및운반비_발전설비 보수공사_수량집계표_경상정비 설계서(최종분11월19)" xfId="25988"/>
    <cellStyle name=" _사급재료비및운반비_발전설비 보수공사_수량집계표_부품" xfId="25989"/>
    <cellStyle name=" _사급재료비및운반비_발전설비 보수공사_연돌축조 가설계서 (rev. 1) 수정" xfId="25990"/>
    <cellStyle name=" _사급재료비및운반비_발전설비 보수공사_품" xfId="25991"/>
    <cellStyle name=" _사급재료비및운반비_별표" xfId="1133"/>
    <cellStyle name=" _사급재료비및운반비_본설계내역서(CC-14)-REV.16" xfId="25992"/>
    <cellStyle name=" _사급재료비및운반비_부두준설 딱지" xfId="25993"/>
    <cellStyle name=" _사급재료비및운반비_부두준설 설계서" xfId="1134"/>
    <cellStyle name=" _사급재료비및운반비_부두준설 설계서_1) 공사비산출 적정성 확인" xfId="1135"/>
    <cellStyle name=" _사급재료비및운반비_부두준설 설계서_1) 공사비산출 적정성 확인_부두준설 설계서" xfId="1136"/>
    <cellStyle name=" _사급재료비및운반비_부두준설 설계서_부두준설 설계서" xfId="1137"/>
    <cellStyle name=" _사급재료비및운반비_부두준설 설계서_부두준설 설계서(현대)" xfId="1138"/>
    <cellStyle name=" _사급재료비및운반비_부두준설 설계서_부두준설 설계서(현대)_부두준설 설계서" xfId="1139"/>
    <cellStyle name=" _사급재료비및운반비_부두준설 설계서_부두준설 설계서_부두준설 설계서" xfId="1140"/>
    <cellStyle name=" _사급재료비및운반비_부두준설 설계서_부두준설 설계서77" xfId="1141"/>
    <cellStyle name=" _사급재료비및운반비_부두준설 설계서_부두준설 설계서77_부두준설 설계서" xfId="1142"/>
    <cellStyle name=" _사급재료비및운반비_부두준설 설계서_준설 평균N치 산출서(08.01.25)-REV.1" xfId="1143"/>
    <cellStyle name=" _사급재료비및운반비_부두준설 설계서_준설 평균N치 산출서(08.01.25)-REV.1_부두준설 설계서" xfId="1144"/>
    <cellStyle name=" _사급재료비및운반비_부두준설 설계서-07.10.24" xfId="25994"/>
    <cellStyle name=" _사급재료비및운반비_부두준설 수량산출서" xfId="25995"/>
    <cellStyle name=" _사급재료비및운반비_부품" xfId="25996"/>
    <cellStyle name=" _사급재료비및운반비_석고반출부두 수량산출서(CC-18)_070115" xfId="25997"/>
    <cellStyle name=" _사급재료비및운반비_설계변경(최종)" xfId="41933"/>
    <cellStyle name=" _사급재료비및운반비_설계서(CC-10)" xfId="25998"/>
    <cellStyle name=" _사급재료비및운반비_설계서(CC-10)re2" xfId="25999"/>
    <cellStyle name=" _사급재료비및운반비_설계서(CC-16)" xfId="26000"/>
    <cellStyle name=" _사급재료비및운반비_수량산출서(CC-10)" xfId="26001"/>
    <cellStyle name=" _사급재료비및운반비_수량산출서(CC-10)-운탄지역" xfId="26002"/>
    <cellStyle name=" _사급재료비및운반비_수량집계표" xfId="26003"/>
    <cellStyle name=" _사급재료비및운반비_수량집계표_1-온배수 양식장 가설계서" xfId="26004"/>
    <cellStyle name=" _사급재료비및운반비_수량집계표_경상정비 가설계서(12.07)" xfId="26005"/>
    <cellStyle name=" _사급재료비및운반비_수량집계표_경상정비 설계서(최종결재본)" xfId="26006"/>
    <cellStyle name=" _사급재료비및운반비_수량집계표_경상정비 설계서(최종분11월19)" xfId="26007"/>
    <cellStyle name=" _사급재료비및운반비_수량집계표_부품" xfId="26008"/>
    <cellStyle name=" _사급재료비및운반비_실행집계표_보령7,8" xfId="26009"/>
    <cellStyle name=" _사급재료비및운반비_연돌내역서-0809" xfId="21278"/>
    <cellStyle name=" _사급재료비및운반비_연돌축조 가설계서 (rev. 1) 수정" xfId="26010"/>
    <cellStyle name=" _사급재료비및운반비_염소 주입실 신축공사" xfId="41934"/>
    <cellStyle name=" _사급재료비및운반비_영흥#3,4 터빈발전기기초(AC-04)" xfId="26011"/>
    <cellStyle name=" _사급재료비및운반비_영흥#3,4 터빈발전기기초(AC-04)_1-온배수 양식장 가설계서" xfId="26012"/>
    <cellStyle name=" _사급재료비및운반비_영흥#3,4 터빈발전기기초(AC-04)_경상정비 가설계서(12.07)" xfId="26013"/>
    <cellStyle name=" _사급재료비및운반비_영흥#3,4 터빈발전기기초(AC-04)_경상정비 설계서(최종결재본)" xfId="26014"/>
    <cellStyle name=" _사급재료비및운반비_영흥#3,4 터빈발전기기초(AC-04)_경상정비 설계서(최종분11월19)" xfId="26015"/>
    <cellStyle name=" _사급재료비및운반비_영흥#3,4 터빈발전기기초(AC-04)_공사비대비표(중산-수정)" xfId="26016"/>
    <cellStyle name=" _사급재료비및운반비_영흥#3,4 터빈발전기기초(AC-04)_공사비대비표(중산-수정)_1-온배수 양식장 가설계서" xfId="26017"/>
    <cellStyle name=" _사급재료비및운반비_영흥#3,4 터빈발전기기초(AC-04)_공사비대비표(중산-수정)_경상정비 가설계서(12.07)" xfId="26018"/>
    <cellStyle name=" _사급재료비및운반비_영흥#3,4 터빈발전기기초(AC-04)_공사비대비표(중산-수정)_경상정비 설계서(최종결재본)" xfId="26019"/>
    <cellStyle name=" _사급재료비및운반비_영흥#3,4 터빈발전기기초(AC-04)_공사비대비표(중산-수정)_경상정비 설계서(최종분11월19)" xfId="26020"/>
    <cellStyle name=" _사급재료비및운반비_영흥#3,4 터빈발전기기초(AC-04)_공사비대비표(중산-수정)_부품" xfId="26021"/>
    <cellStyle name=" _사급재료비및운반비_영흥#3,4 터빈발전기기초(AC-04)_내역서" xfId="26022"/>
    <cellStyle name=" _사급재료비및운반비_영흥#3,4 터빈발전기기초(AC-04)_부품" xfId="26023"/>
    <cellStyle name=" _사급재료비및운반비_영흥#3,4 터빈발전기기초(AC-04)_수량집계표" xfId="26024"/>
    <cellStyle name=" _사급재료비및운반비_영흥#3,4 터빈발전기기초(AC-04)_수량집계표_1-온배수 양식장 가설계서" xfId="26025"/>
    <cellStyle name=" _사급재료비및운반비_영흥#3,4 터빈발전기기초(AC-04)_수량집계표_경상정비 가설계서(12.07)" xfId="26026"/>
    <cellStyle name=" _사급재료비및운반비_영흥#3,4 터빈발전기기초(AC-04)_수량집계표_경상정비 설계서(최종결재본)" xfId="26027"/>
    <cellStyle name=" _사급재료비및운반비_영흥#3,4 터빈발전기기초(AC-04)_수량집계표_경상정비 설계서(최종분11월19)" xfId="26028"/>
    <cellStyle name=" _사급재료비및운반비_영흥#3,4 터빈발전기기초(AC-04)_수량집계표_부품" xfId="26029"/>
    <cellStyle name=" _사급재료비및운반비_영흥#3,4 터빈발전기기초(AC-04)_연돌축조 가설계서 (rev. 1) 수정" xfId="26030"/>
    <cellStyle name=" _사급재료비및운반비_영흥#3,4 터빈발전기기초(AC-04)_품" xfId="26031"/>
    <cellStyle name=" _사급재료비및운반비_옥외탱크설계내역서(071010)" xfId="26032"/>
    <cellStyle name=" _사급재료비및운반비_자재단가" xfId="1145"/>
    <cellStyle name=" _사급재료비및운반비_재료비" xfId="26033"/>
    <cellStyle name=" _사급재료비및운반비_조경공사가설계1차변경" xfId="26034"/>
    <cellStyle name=" _사급재료비및운반비_조경공사가설계1차변경(마지막최종한번더)" xfId="26035"/>
    <cellStyle name=" _사급재료비및운반비_터빈발전기기초(단가)" xfId="1146"/>
    <cellStyle name=" _사급재료비및운반비_터빈발전기기초(단가)_1" xfId="1147"/>
    <cellStyle name=" _사급재료비및운반비_터빈발전기기초(단가)_1_3.단가확정분-집계표" xfId="41935"/>
    <cellStyle name=" _사급재료비및운반비_터빈발전기기초(단가)_1_3.단가확정분-집계표_설계변경(최종)" xfId="41936"/>
    <cellStyle name=" _사급재료비및운반비_터빈발전기기초(단가)_1_AC-05옥내기기기초" xfId="1149"/>
    <cellStyle name=" _사급재료비및운반비_터빈발전기기초(단가)_1_AC-05옥내기기기초_3.단가확정분-집계표" xfId="41942"/>
    <cellStyle name=" _사급재료비및운반비_터빈발전기기초(단가)_1_AC-05옥내기기기초_3.단가확정분-집계표_설계변경(최종)" xfId="41943"/>
    <cellStyle name=" _사급재료비및운반비_터빈발전기기초(단가)_1_AC-05옥내기기기초_FO_pipe_rack(최종수정)" xfId="21279"/>
    <cellStyle name=" _사급재료비및운반비_터빈발전기기초(단가)_1_AC-05옥내기기기초_계장-견적서" xfId="17372"/>
    <cellStyle name=" _사급재료비및운반비_터빈발전기기초(단가)_1_AC-05옥내기기기초_계장-견적서_계장-견적서(re.1)" xfId="17373"/>
    <cellStyle name=" _사급재료비및운반비_터빈발전기기초(단가)_1_AC-05옥내기기기초_계장-견적서_계장-견적서(re.1)_믿음견적(8월)-믿음부사장님 계약(내부자료)" xfId="17374"/>
    <cellStyle name=" _사급재료비및운반비_터빈발전기기초(단가)_1_AC-05옥내기기기초_계장-견적서_믿음견적(8월)-믿음부사장님 계약(내부자료)" xfId="17375"/>
    <cellStyle name=" _사급재료비및운반비_터빈발전기기초(단가)_1_AC-05옥내기기기초_내역서_단가확정_집계" xfId="1150"/>
    <cellStyle name=" _사급재료비및운반비_터빈발전기기초(단가)_1_AC-05옥내기기기초_믿음견적(8월)-믿음부사장님 계약(내부자료)" xfId="17376"/>
    <cellStyle name=" _사급재료비및운반비_터빈발전기기초(단가)_1_AC-05옥내기기기초_설계변경(최종)" xfId="41944"/>
    <cellStyle name=" _사급재료비및운반비_터빈발전기기초(단가)_1_AC-05옥내기기기초_연돌내역서-0809" xfId="21280"/>
    <cellStyle name=" _사급재료비및운반비_터빈발전기기초(단가)_1_AC-05옥내기기기초_염소 주입실 신축공사" xfId="41945"/>
    <cellStyle name=" _사급재료비및운반비_터빈발전기기초(단가)_1_AC-05옥내기기기초_전기실행" xfId="17377"/>
    <cellStyle name=" _사급재료비및운반비_터빈발전기기초(단가)_1_AC-05옥내기기기초_전기실행_계장-견적서" xfId="17378"/>
    <cellStyle name=" _사급재료비및운반비_터빈발전기기초(단가)_1_AC-05옥내기기기초_전기실행_계장-견적서_계장-견적서(re.1)" xfId="17379"/>
    <cellStyle name=" _사급재료비및운반비_터빈발전기기초(단가)_1_AC-05옥내기기기초_전기실행_계장-견적서_계장-견적서(re.1)_믿음견적(8월)-믿음부사장님 계약(내부자료)" xfId="17380"/>
    <cellStyle name=" _사급재료비및운반비_터빈발전기기초(단가)_1_AC-05옥내기기기초_전기실행_계장-견적서_믿음견적(8월)-믿음부사장님 계약(내부자료)" xfId="17381"/>
    <cellStyle name=" _사급재료비및운반비_터빈발전기기초(단가)_1_AC-05옥내기기기초_전기실행_믿음견적(8월)-믿음부사장님 계약(내부자료)" xfId="17382"/>
    <cellStyle name=" _사급재료비및운반비_터빈발전기기초(단가)_1_AC-05옥내기기기초_토목공사-부대입찰내역서(08.11)" xfId="41946"/>
    <cellStyle name=" _사급재료비및운반비_터빈발전기기초(단가)_1_AC-05옥내기기기초_토목공사-부대입찰내역서(08.11)_설계변경(최종)" xfId="41947"/>
    <cellStyle name=" _사급재료비및운반비_터빈발전기기초(단가)_1_AC-05옥내기기기초_토목공사-부대입찰내역서(08.11)_염소 주입실 신축공사" xfId="41948"/>
    <cellStyle name=" _사급재료비및운반비_터빈발전기기초(단가)_1_FO_pipe_rack(최종수정)" xfId="21281"/>
    <cellStyle name=" _사급재료비및운반비_터빈발전기기초(단가)_1_계장-견적서" xfId="17361"/>
    <cellStyle name=" _사급재료비및운반비_터빈발전기기초(단가)_1_계장-견적서_계장-견적서(re.1)" xfId="17362"/>
    <cellStyle name=" _사급재료비및운반비_터빈발전기기초(단가)_1_계장-견적서_계장-견적서(re.1)_믿음견적(8월)-믿음부사장님 계약(내부자료)" xfId="17363"/>
    <cellStyle name=" _사급재료비및운반비_터빈발전기기초(단가)_1_계장-견적서_믿음견적(8월)-믿음부사장님 계약(내부자료)" xfId="17364"/>
    <cellStyle name=" _사급재료비및운반비_터빈발전기기초(단가)_1_내역서_단가확정_집계" xfId="1148"/>
    <cellStyle name=" _사급재료비및운반비_터빈발전기기초(단가)_1_믿음견적(8월)-믿음부사장님 계약(내부자료)" xfId="17365"/>
    <cellStyle name=" _사급재료비및운반비_터빈발전기기초(단가)_1_설계변경(최종)" xfId="41937"/>
    <cellStyle name=" _사급재료비및운반비_터빈발전기기초(단가)_1_연돌내역서-0809" xfId="21282"/>
    <cellStyle name=" _사급재료비및운반비_터빈발전기기초(단가)_1_염소 주입실 신축공사" xfId="41938"/>
    <cellStyle name=" _사급재료비및운반비_터빈발전기기초(단가)_1_전기실행" xfId="17366"/>
    <cellStyle name=" _사급재료비및운반비_터빈발전기기초(단가)_1_전기실행_계장-견적서" xfId="17367"/>
    <cellStyle name=" _사급재료비및운반비_터빈발전기기초(단가)_1_전기실행_계장-견적서_계장-견적서(re.1)" xfId="17368"/>
    <cellStyle name=" _사급재료비및운반비_터빈발전기기초(단가)_1_전기실행_계장-견적서_계장-견적서(re.1)_믿음견적(8월)-믿음부사장님 계약(내부자료)" xfId="17369"/>
    <cellStyle name=" _사급재료비및운반비_터빈발전기기초(단가)_1_전기실행_계장-견적서_믿음견적(8월)-믿음부사장님 계약(내부자료)" xfId="17370"/>
    <cellStyle name=" _사급재료비및운반비_터빈발전기기초(단가)_1_전기실행_믿음견적(8월)-믿음부사장님 계약(내부자료)" xfId="17371"/>
    <cellStyle name=" _사급재료비및운반비_터빈발전기기초(단가)_1_토목공사-부대입찰내역서(08.11)" xfId="41939"/>
    <cellStyle name=" _사급재료비및운반비_터빈발전기기초(단가)_1_토목공사-부대입찰내역서(08.11)_설계변경(최종)" xfId="41940"/>
    <cellStyle name=" _사급재료비및운반비_터빈발전기기초(단가)_1_토목공사-부대입찰내역서(08.11)_염소 주입실 신축공사" xfId="41941"/>
    <cellStyle name=" _사급재료비및운반비_터빈발전기기초(단가)_3.단가확정분-집계표" xfId="41949"/>
    <cellStyle name=" _사급재료비및운반비_터빈발전기기초(단가)_3.단가확정분-집계표_설계변경(최종)" xfId="41950"/>
    <cellStyle name=" _사급재료비및운반비_터빈발전기기초(단가)_AC-05옥내기기기초" xfId="1152"/>
    <cellStyle name=" _사급재료비및운반비_터빈발전기기초(단가)_AC-05옥내기기기초_3.단가확정분-집계표" xfId="41956"/>
    <cellStyle name=" _사급재료비및운반비_터빈발전기기초(단가)_AC-05옥내기기기초_3.단가확정분-집계표_설계변경(최종)" xfId="41957"/>
    <cellStyle name=" _사급재료비및운반비_터빈발전기기초(단가)_AC-05옥내기기기초_FO_pipe_rack(최종수정)" xfId="21283"/>
    <cellStyle name=" _사급재료비및운반비_터빈발전기기초(단가)_AC-05옥내기기기초_계장-견적서" xfId="17394"/>
    <cellStyle name=" _사급재료비및운반비_터빈발전기기초(단가)_AC-05옥내기기기초_계장-견적서_계장-견적서(re.1)" xfId="17395"/>
    <cellStyle name=" _사급재료비및운반비_터빈발전기기초(단가)_AC-05옥내기기기초_계장-견적서_계장-견적서(re.1)_믿음견적(8월)-믿음부사장님 계약(내부자료)" xfId="17396"/>
    <cellStyle name=" _사급재료비및운반비_터빈발전기기초(단가)_AC-05옥내기기기초_계장-견적서_믿음견적(8월)-믿음부사장님 계약(내부자료)" xfId="17397"/>
    <cellStyle name=" _사급재료비및운반비_터빈발전기기초(단가)_AC-05옥내기기기초_내역서_단가확정_집계" xfId="1153"/>
    <cellStyle name=" _사급재료비및운반비_터빈발전기기초(단가)_AC-05옥내기기기초_믿음견적(8월)-믿음부사장님 계약(내부자료)" xfId="17398"/>
    <cellStyle name=" _사급재료비및운반비_터빈발전기기초(단가)_AC-05옥내기기기초_설계변경(최종)" xfId="41958"/>
    <cellStyle name=" _사급재료비및운반비_터빈발전기기초(단가)_AC-05옥내기기기초_연돌내역서-0809" xfId="21284"/>
    <cellStyle name=" _사급재료비및운반비_터빈발전기기초(단가)_AC-05옥내기기기초_염소 주입실 신축공사" xfId="41959"/>
    <cellStyle name=" _사급재료비및운반비_터빈발전기기초(단가)_AC-05옥내기기기초_전기실행" xfId="17399"/>
    <cellStyle name=" _사급재료비및운반비_터빈발전기기초(단가)_AC-05옥내기기기초_전기실행_계장-견적서" xfId="17400"/>
    <cellStyle name=" _사급재료비및운반비_터빈발전기기초(단가)_AC-05옥내기기기초_전기실행_계장-견적서_계장-견적서(re.1)" xfId="17401"/>
    <cellStyle name=" _사급재료비및운반비_터빈발전기기초(단가)_AC-05옥내기기기초_전기실행_계장-견적서_계장-견적서(re.1)_믿음견적(8월)-믿음부사장님 계약(내부자료)" xfId="17402"/>
    <cellStyle name=" _사급재료비및운반비_터빈발전기기초(단가)_AC-05옥내기기기초_전기실행_계장-견적서_믿음견적(8월)-믿음부사장님 계약(내부자료)" xfId="17403"/>
    <cellStyle name=" _사급재료비및운반비_터빈발전기기초(단가)_AC-05옥내기기기초_전기실행_믿음견적(8월)-믿음부사장님 계약(내부자료)" xfId="17404"/>
    <cellStyle name=" _사급재료비및운반비_터빈발전기기초(단가)_AC-05옥내기기기초_토목공사-부대입찰내역서(08.11)" xfId="41960"/>
    <cellStyle name=" _사급재료비및운반비_터빈발전기기초(단가)_AC-05옥내기기기초_토목공사-부대입찰내역서(08.11)_설계변경(최종)" xfId="41961"/>
    <cellStyle name=" _사급재료비및운반비_터빈발전기기초(단가)_AC-05옥내기기기초_토목공사-부대입찰내역서(08.11)_염소 주입실 신축공사" xfId="41962"/>
    <cellStyle name=" _사급재료비및운반비_터빈발전기기초(단가)_FO_pipe_rack(최종수정)" xfId="21285"/>
    <cellStyle name=" _사급재료비및운반비_터빈발전기기초(단가)_계장-견적서" xfId="17383"/>
    <cellStyle name=" _사급재료비및운반비_터빈발전기기초(단가)_계장-견적서_계장-견적서(re.1)" xfId="17384"/>
    <cellStyle name=" _사급재료비및운반비_터빈발전기기초(단가)_계장-견적서_계장-견적서(re.1)_믿음견적(8월)-믿음부사장님 계약(내부자료)" xfId="17385"/>
    <cellStyle name=" _사급재료비및운반비_터빈발전기기초(단가)_계장-견적서_믿음견적(8월)-믿음부사장님 계약(내부자료)" xfId="17386"/>
    <cellStyle name=" _사급재료비및운반비_터빈발전기기초(단가)_내역서_단가확정_집계" xfId="1151"/>
    <cellStyle name=" _사급재료비및운반비_터빈발전기기초(단가)_믿음견적(8월)-믿음부사장님 계약(내부자료)" xfId="17387"/>
    <cellStyle name=" _사급재료비및운반비_터빈발전기기초(단가)_설계변경(최종)" xfId="41951"/>
    <cellStyle name=" _사급재료비및운반비_터빈발전기기초(단가)_연돌내역서-0809" xfId="21286"/>
    <cellStyle name=" _사급재료비및운반비_터빈발전기기초(단가)_염소 주입실 신축공사" xfId="41952"/>
    <cellStyle name=" _사급재료비및운반비_터빈발전기기초(단가)_전기실행" xfId="17388"/>
    <cellStyle name=" _사급재료비및운반비_터빈발전기기초(단가)_전기실행_계장-견적서" xfId="17389"/>
    <cellStyle name=" _사급재료비및운반비_터빈발전기기초(단가)_전기실행_계장-견적서_계장-견적서(re.1)" xfId="17390"/>
    <cellStyle name=" _사급재료비및운반비_터빈발전기기초(단가)_전기실행_계장-견적서_계장-견적서(re.1)_믿음견적(8월)-믿음부사장님 계약(내부자료)" xfId="17391"/>
    <cellStyle name=" _사급재료비및운반비_터빈발전기기초(단가)_전기실행_계장-견적서_믿음견적(8월)-믿음부사장님 계약(내부자료)" xfId="17392"/>
    <cellStyle name=" _사급재료비및운반비_터빈발전기기초(단가)_전기실행_믿음견적(8월)-믿음부사장님 계약(내부자료)" xfId="17393"/>
    <cellStyle name=" _사급재료비및운반비_터빈발전기기초(단가)_토목공사-부대입찰내역서(08.11)" xfId="41953"/>
    <cellStyle name=" _사급재료비및운반비_터빈발전기기초(단가)_토목공사-부대입찰내역서(08.11)_설계변경(최종)" xfId="41954"/>
    <cellStyle name=" _사급재료비및운반비_터빈발전기기초(단가)_토목공사-부대입찰내역서(08.11)_염소 주입실 신축공사" xfId="41955"/>
    <cellStyle name=" _사급재료비및운반비_품" xfId="26036"/>
    <cellStyle name=" _사급재료비및운반비_회처리가설계서용수량산출서" xfId="26037"/>
    <cellStyle name=" _사급재료비및운반비_회처리가설계서용수량산출서-운탄" xfId="26038"/>
    <cellStyle name=" _사무실포장가실행" xfId="1156"/>
    <cellStyle name=" _사무실포장가실행 10" xfId="26300"/>
    <cellStyle name=" _사무실포장가실행 2" xfId="1157"/>
    <cellStyle name=" _사무실포장가실행 3" xfId="1158"/>
    <cellStyle name=" _사무실포장가실행 4" xfId="17410"/>
    <cellStyle name=" _사무실포장가실행 5" xfId="26301"/>
    <cellStyle name=" _사무실포장가실행 6" xfId="26302"/>
    <cellStyle name=" _사무실포장가실행 7" xfId="26303"/>
    <cellStyle name=" _사무실포장가실행 8" xfId="26304"/>
    <cellStyle name=" _사무실포장가실행 9" xfId="26305"/>
    <cellStyle name=" _석고반출부두 수량산출서(CC-18)_070115" xfId="26306"/>
    <cellStyle name=" _석탄취급설비기초-비교" xfId="1159"/>
    <cellStyle name=" _설계명세서" xfId="1160"/>
    <cellStyle name=" _설계명세서_(참고1) 현황도 딱지" xfId="26307"/>
    <cellStyle name=" _설계명세서_070206 운탄설비본사설계서(PILE 수량, 최종)" xfId="26308"/>
    <cellStyle name=" _설계명세서_1" xfId="1161"/>
    <cellStyle name=" _설계명세서_1_(참고1) 현황도 딱지" xfId="26309"/>
    <cellStyle name=" _설계명세서_1_329전기설비기초-비교" xfId="1162"/>
    <cellStyle name=" _설계명세서_1_329전기설비기초-비교_두중내역서(단가확정분)" xfId="41980"/>
    <cellStyle name=" _설계명세서_1_CC-03냉각수배수로(04.12사정)" xfId="26339"/>
    <cellStyle name=" _설계명세서_1_CC-03냉각수배수로(04.12사정)_CC-03냉각수배수로(05.07사정)" xfId="26340"/>
    <cellStyle name=" _설계명세서_1_CC-03냉각수배수로(04.12사정)_CC-03냉각수배수로(05.09청구)" xfId="26341"/>
    <cellStyle name=" _설계명세서_1_CC-16 조경공사(05.10사정)" xfId="26342"/>
    <cellStyle name=" _설계명세서_1_CC-16 조경공사(05.10청구예정)" xfId="26343"/>
    <cellStyle name=" _설계명세서_1_CC-16조경공사(05.09사정)" xfId="26344"/>
    <cellStyle name=" _설계명세서_1_가압장설계서(토목)" xfId="26310"/>
    <cellStyle name=" _설계명세서_1_계약내역서(CC-16)" xfId="26311"/>
    <cellStyle name=" _설계명세서_1_그래브준설 수량분개 토적표" xfId="26312"/>
    <cellStyle name=" _설계명세서_1_냉각수배수로-비교" xfId="1163"/>
    <cellStyle name=" _설계명세서_1_냉각수배수로-비교_두중내역서(단가확정분)" xfId="41981"/>
    <cellStyle name=" _설계명세서_1_냉각수취수펌프구조물-비교" xfId="1164"/>
    <cellStyle name=" _설계명세서_1_냉각수취수펌프구조물-비교_두중내역서(단가확정분)" xfId="41982"/>
    <cellStyle name=" _설계명세서_1_당진화력준설설계서(REV.A)" xfId="1165"/>
    <cellStyle name=" _설계명세서_1_별표" xfId="1166"/>
    <cellStyle name=" _설계명세서_1_본설계내역서(CC-14)-REV.16" xfId="26313"/>
    <cellStyle name=" _설계명세서_1_부두준설 딱지" xfId="26314"/>
    <cellStyle name=" _설계명세서_1_부두준설 설계서" xfId="1167"/>
    <cellStyle name=" _설계명세서_1_부두준설 설계서_1) 공사비산출 적정성 확인" xfId="1168"/>
    <cellStyle name=" _설계명세서_1_부두준설 설계서_1) 공사비산출 적정성 확인_부두준설 설계서" xfId="1169"/>
    <cellStyle name=" _설계명세서_1_부두준설 설계서_부두준설 설계서" xfId="1170"/>
    <cellStyle name=" _설계명세서_1_부두준설 설계서_부두준설 설계서(현대)" xfId="1171"/>
    <cellStyle name=" _설계명세서_1_부두준설 설계서_부두준설 설계서(현대)_부두준설 설계서" xfId="1172"/>
    <cellStyle name=" _설계명세서_1_부두준설 설계서_부두준설 설계서_부두준설 설계서" xfId="1173"/>
    <cellStyle name=" _설계명세서_1_부두준설 설계서_부두준설 설계서77" xfId="1174"/>
    <cellStyle name=" _설계명세서_1_부두준설 설계서_부두준설 설계서77_부두준설 설계서" xfId="1175"/>
    <cellStyle name=" _설계명세서_1_부두준설 설계서_준설 평균N치 산출서(08.01.25)-REV.1" xfId="1176"/>
    <cellStyle name=" _설계명세서_1_부두준설 설계서_준설 평균N치 산출서(08.01.25)-REV.1_부두준설 설계서" xfId="1177"/>
    <cellStyle name=" _설계명세서_1_부두준설 설계서-07.10.24" xfId="26315"/>
    <cellStyle name=" _설계명세서_1_부두준설 수량산출서" xfId="26316"/>
    <cellStyle name=" _설계명세서_1_설계서(CC-16)" xfId="26317"/>
    <cellStyle name=" _설계명세서_1_옥외탱크설계내역서(071010)" xfId="26318"/>
    <cellStyle name=" _설계명세서_1_자재단가" xfId="1178"/>
    <cellStyle name=" _설계명세서_1_전기설비기초-FF" xfId="1179"/>
    <cellStyle name=" _설계명세서_1_전기설비기초-FF_(참고1) 현황도 딱지" xfId="26319"/>
    <cellStyle name=" _설계명세서_1_전기설비기초-FF_CC-03냉각수배수로(04.12사정)" xfId="26331"/>
    <cellStyle name=" _설계명세서_1_전기설비기초-FF_CC-03냉각수배수로(04.12사정)_CC-03냉각수배수로(05.07사정)" xfId="26332"/>
    <cellStyle name=" _설계명세서_1_전기설비기초-FF_CC-03냉각수배수로(04.12사정)_CC-03냉각수배수로(05.09청구)" xfId="26333"/>
    <cellStyle name=" _설계명세서_1_전기설비기초-FF_CC-16 조경공사(05.10사정)" xfId="26334"/>
    <cellStyle name=" _설계명세서_1_전기설비기초-FF_CC-16 조경공사(05.10청구예정)" xfId="26335"/>
    <cellStyle name=" _설계명세서_1_전기설비기초-FF_CC-16조경공사(05.09사정)" xfId="26336"/>
    <cellStyle name=" _설계명세서_1_전기설비기초-FF_가압장설계서(토목)" xfId="26320"/>
    <cellStyle name=" _설계명세서_1_전기설비기초-FF_계약내역서(CC-16)" xfId="26321"/>
    <cellStyle name=" _설계명세서_1_전기설비기초-FF_그래브준설 수량분개 토적표" xfId="26322"/>
    <cellStyle name=" _설계명세서_1_전기설비기초-FF_당진화력준설설계서(REV.A)" xfId="1180"/>
    <cellStyle name=" _설계명세서_1_전기설비기초-FF_별표" xfId="1181"/>
    <cellStyle name=" _설계명세서_1_전기설비기초-FF_본설계내역서(CC-14)-REV.16" xfId="26323"/>
    <cellStyle name=" _설계명세서_1_전기설비기초-FF_부두준설 딱지" xfId="26324"/>
    <cellStyle name=" _설계명세서_1_전기설비기초-FF_부두준설 설계서" xfId="1182"/>
    <cellStyle name=" _설계명세서_1_전기설비기초-FF_부두준설 설계서_1) 공사비산출 적정성 확인" xfId="1183"/>
    <cellStyle name=" _설계명세서_1_전기설비기초-FF_부두준설 설계서_1) 공사비산출 적정성 확인_부두준설 설계서" xfId="1184"/>
    <cellStyle name=" _설계명세서_1_전기설비기초-FF_부두준설 설계서_부두준설 설계서" xfId="1185"/>
    <cellStyle name=" _설계명세서_1_전기설비기초-FF_부두준설 설계서_부두준설 설계서(현대)" xfId="1186"/>
    <cellStyle name=" _설계명세서_1_전기설비기초-FF_부두준설 설계서_부두준설 설계서(현대)_부두준설 설계서" xfId="1187"/>
    <cellStyle name=" _설계명세서_1_전기설비기초-FF_부두준설 설계서_부두준설 설계서_부두준설 설계서" xfId="1188"/>
    <cellStyle name=" _설계명세서_1_전기설비기초-FF_부두준설 설계서_부두준설 설계서77" xfId="1189"/>
    <cellStyle name=" _설계명세서_1_전기설비기초-FF_부두준설 설계서_부두준설 설계서77_부두준설 설계서" xfId="1190"/>
    <cellStyle name=" _설계명세서_1_전기설비기초-FF_부두준설 설계서_준설 평균N치 산출서(08.01.25)-REV.1" xfId="1191"/>
    <cellStyle name=" _설계명세서_1_전기설비기초-FF_부두준설 설계서_준설 평균N치 산출서(08.01.25)-REV.1_부두준설 설계서" xfId="1192"/>
    <cellStyle name=" _설계명세서_1_전기설비기초-FF_부두준설 설계서-07.10.24" xfId="26325"/>
    <cellStyle name=" _설계명세서_1_전기설비기초-FF_부두준설 수량산출서" xfId="26326"/>
    <cellStyle name=" _설계명세서_1_전기설비기초-FF_설계서(CC-16)" xfId="26327"/>
    <cellStyle name=" _설계명세서_1_전기설비기초-FF_옥외탱크설계내역서(071010)" xfId="26328"/>
    <cellStyle name=" _설계명세서_1_전기설비기초-FF_자재단가" xfId="1193"/>
    <cellStyle name=" _설계명세서_1_전기설비기초-FF_조경공사가설계1차변경" xfId="26329"/>
    <cellStyle name=" _설계명세서_1_전기설비기초-FF_조경공사가설계1차변경(마지막최종한번더)" xfId="26330"/>
    <cellStyle name=" _설계명세서_1_조경(final)-비교" xfId="1194"/>
    <cellStyle name=" _설계명세서_1_조경(final)-비교_두중내역서(단가확정분)" xfId="41983"/>
    <cellStyle name=" _설계명세서_1_조경공사가설계1차변경" xfId="26337"/>
    <cellStyle name=" _설계명세서_1_조경공사가설계1차변경(마지막최종한번더)" xfId="26338"/>
    <cellStyle name=" _설계명세서_3.CC-10-2,3_방풍림조성 및 석탄침전조수량산출서" xfId="21287"/>
    <cellStyle name=" _설계명세서_4.CC-10-4_저탄장내배수설비수량산출서" xfId="21288"/>
    <cellStyle name=" _설계명세서_AC-01 보일러 설계서 수정" xfId="26370"/>
    <cellStyle name=" _설계명세서_AC-01 보일러 설계서 수정_AC-14(최종수정)" xfId="26371"/>
    <cellStyle name=" _설계명세서_AC-01 보일러 설계서 수정_AC-14(최종수정)_발전설비 보수공사" xfId="26372"/>
    <cellStyle name=" _설계명세서_AC-01 본관기초(가설계서 9월단가)" xfId="26373"/>
    <cellStyle name=" _설계명세서_AC-01 본관기초(가설계서 9월단가)_AC-14(최종수정)" xfId="26374"/>
    <cellStyle name=" _설계명세서_AC-01 본관기초(가설계서 9월단가)_AC-14(최종수정)_발전설비 보수공사" xfId="26375"/>
    <cellStyle name=" _설계명세서_AC-01 본관기초(가설계서 9월단가)-2" xfId="26376"/>
    <cellStyle name=" _설계명세서_AC-01 본관기초(가설계서 9월단가)-2_AC-14(최종수정)" xfId="26377"/>
    <cellStyle name=" _설계명세서_AC-01 본관기초(가설계서 9월단가)-2_AC-14(최종수정)_발전설비 보수공사" xfId="26378"/>
    <cellStyle name=" _설계명세서_AC-14건설사무소환경개선공사설계서(제출)REV10" xfId="26379"/>
    <cellStyle name=" _설계명세서_AC-14건설사무소환경개선공사설계서(제출)REV10_AC-14(최종수정)" xfId="26380"/>
    <cellStyle name=" _설계명세서_AC-14건설사무소환경개선공사설계서(제출)REV10_AC-14(최종수정)_발전설비 보수공사" xfId="26381"/>
    <cellStyle name=" _설계명세서_Book1" xfId="26382"/>
    <cellStyle name=" _설계명세서_CC-03냉각수배수로(04.12사정)" xfId="26383"/>
    <cellStyle name=" _설계명세서_CC-03냉각수배수로(04.12사정)_CC-03냉각수배수로(05.07사정)" xfId="26384"/>
    <cellStyle name=" _설계명세서_CC-03냉각수배수로(04.12사정)_CC-03냉각수배수로(05.09청구)" xfId="26385"/>
    <cellStyle name=" _설계명세서_CC06 석탄취급설비" xfId="1216"/>
    <cellStyle name=" _설계명세서_CC-10저탄장조성 및 비탄방지설비공사(최종)11.28" xfId="1217"/>
    <cellStyle name=" _설계명세서_CC-16 조경공사(05.10사정)" xfId="26386"/>
    <cellStyle name=" _설계명세서_CC-16 조경공사(05.10청구예정)" xfId="26387"/>
    <cellStyle name=" _설계명세서_CC-16조경공사(05.09사정)" xfId="26388"/>
    <cellStyle name=" _설계명세서_FO_pipe_rack(최종수정)" xfId="21289"/>
    <cellStyle name=" _설계명세서_YH34 운탄_구조물 수량" xfId="1218"/>
    <cellStyle name=" _설계명세서_YH34 운탄설비 내역서" xfId="1219"/>
    <cellStyle name=" _설계명세서_가압장설계서(토목)" xfId="26345"/>
    <cellStyle name=" _설계명세서_계약내역서(CC-16)" xfId="26346"/>
    <cellStyle name=" _설계명세서_계장-견적서" xfId="17411"/>
    <cellStyle name=" _설계명세서_계장-견적서_계장-견적서(re.1)" xfId="17412"/>
    <cellStyle name=" _설계명세서_계장-견적서_계장-견적서(re.1)_믿음견적(8월)-믿음부사장님 계약(내부자료)" xfId="17413"/>
    <cellStyle name=" _설계명세서_계장-견적서_믿음견적(8월)-믿음부사장님 계약(내부자료)" xfId="17414"/>
    <cellStyle name=" _설계명세서_공사비집계표" xfId="26347"/>
    <cellStyle name=" _설계명세서_공사비집계표(품의용)" xfId="1195"/>
    <cellStyle name=" _설계명세서_공사비집계표(품의용)_FO_pipe_rack(최종수정)" xfId="21290"/>
    <cellStyle name=" _설계명세서_공사비집계표(품의용)_계장-견적서" xfId="17415"/>
    <cellStyle name=" _설계명세서_공사비집계표(품의용)_계장-견적서_계장-견적서(re.1)" xfId="17416"/>
    <cellStyle name=" _설계명세서_공사비집계표(품의용)_계장-견적서_계장-견적서(re.1)_믿음견적(8월)-믿음부사장님 계약(내부자료)" xfId="17417"/>
    <cellStyle name=" _설계명세서_공사비집계표(품의용)_계장-견적서_믿음견적(8월)-믿음부사장님 계약(내부자료)" xfId="17418"/>
    <cellStyle name=" _설계명세서_공사비집계표(품의용)_내역서_단가확정_집계" xfId="1196"/>
    <cellStyle name=" _설계명세서_공사비집계표(품의용)_믿음견적(8월)-믿음부사장님 계약(내부자료)" xfId="17419"/>
    <cellStyle name=" _설계명세서_공사비집계표(품의용)_설계변경(최종)" xfId="41984"/>
    <cellStyle name=" _설계명세서_공사비집계표(품의용)_연돌내역서-0809" xfId="21291"/>
    <cellStyle name=" _설계명세서_공사비집계표(품의용)_염소 주입실 신축공사" xfId="41985"/>
    <cellStyle name=" _설계명세서_공사비집계표(품의용)_회처리설비 산출내역" xfId="26348"/>
    <cellStyle name=" _설계명세서_공사비집계표_AC-14(최종수정)" xfId="26349"/>
    <cellStyle name=" _설계명세서_공사비집계표_AC-14(최종수정)_발전설비 보수공사" xfId="26350"/>
    <cellStyle name=" _설계명세서_그래브준설 수량분개 토적표" xfId="26351"/>
    <cellStyle name=" _설계명세서_내역서_단가확정_집계" xfId="1197"/>
    <cellStyle name=" _설계명세서_당진화력준설설계서(REV.A)" xfId="1198"/>
    <cellStyle name=" _설계명세서_대비내역서" xfId="21292"/>
    <cellStyle name=" _설계명세서_대비내역서(rev-1)" xfId="21293"/>
    <cellStyle name=" _설계명세서_대비내역서(rev-1)_3.CC-10-2,3_방풍림조성 및 석탄침전조수량산출서" xfId="21294"/>
    <cellStyle name=" _설계명세서_대비내역서(rev-1)_4.CC-10-4_저탄장내배수설비수량산출서" xfId="21295"/>
    <cellStyle name=" _설계명세서_대비내역서_3.CC-10-2,3_방풍림조성 및 석탄침전조수량산출서" xfId="21296"/>
    <cellStyle name=" _설계명세서_대비내역서_4.CC-10-4_저탄장내배수설비수량산출서" xfId="21297"/>
    <cellStyle name=" _설계명세서_믿음견적(8월)-믿음부사장님 계약(내부자료)" xfId="17420"/>
    <cellStyle name=" _설계명세서_발전설비 보수공사" xfId="26352"/>
    <cellStyle name=" _설계명세서_별표" xfId="1199"/>
    <cellStyle name=" _설계명세서_본설계내역서(CC-14)-REV.16" xfId="26353"/>
    <cellStyle name=" _설계명세서_부두준설 딱지" xfId="26354"/>
    <cellStyle name=" _설계명세서_부두준설 설계서" xfId="1200"/>
    <cellStyle name=" _설계명세서_부두준설 설계서_1) 공사비산출 적정성 확인" xfId="1201"/>
    <cellStyle name=" _설계명세서_부두준설 설계서_1) 공사비산출 적정성 확인_부두준설 설계서" xfId="1202"/>
    <cellStyle name=" _설계명세서_부두준설 설계서_부두준설 설계서" xfId="1203"/>
    <cellStyle name=" _설계명세서_부두준설 설계서_부두준설 설계서(현대)" xfId="1204"/>
    <cellStyle name=" _설계명세서_부두준설 설계서_부두준설 설계서(현대)_부두준설 설계서" xfId="1205"/>
    <cellStyle name=" _설계명세서_부두준설 설계서_부두준설 설계서_부두준설 설계서" xfId="1206"/>
    <cellStyle name=" _설계명세서_부두준설 설계서_부두준설 설계서77" xfId="1207"/>
    <cellStyle name=" _설계명세서_부두준설 설계서_부두준설 설계서77_부두준설 설계서" xfId="1208"/>
    <cellStyle name=" _설계명세서_부두준설 설계서_준설 평균N치 산출서(08.01.25)-REV.1" xfId="1209"/>
    <cellStyle name=" _설계명세서_부두준설 설계서_준설 평균N치 산출서(08.01.25)-REV.1_부두준설 설계서" xfId="1210"/>
    <cellStyle name=" _설계명세서_부두준설 설계서-07.10.24" xfId="26355"/>
    <cellStyle name=" _설계명세서_부두준설 수량산출서" xfId="26356"/>
    <cellStyle name=" _설계명세서_부표" xfId="1211"/>
    <cellStyle name=" _설계명세서_석고반출부두 수량산출서(CC-18)_070115" xfId="26357"/>
    <cellStyle name=" _설계명세서_설계변경(최종)" xfId="41986"/>
    <cellStyle name=" _설계명세서_설계서(CC-10)" xfId="26358"/>
    <cellStyle name=" _설계명세서_설계서(CC-10)re2" xfId="26359"/>
    <cellStyle name=" _설계명세서_설계서(CC-16)" xfId="26360"/>
    <cellStyle name=" _설계명세서_수량산출서(CC-10)" xfId="26361"/>
    <cellStyle name=" _설계명세서_수량산출서(CC-10)-운탄지역" xfId="26362"/>
    <cellStyle name=" _설계명세서_연돌내역서-0809" xfId="21298"/>
    <cellStyle name=" _설계명세서_염소 주입실 신축공사" xfId="41987"/>
    <cellStyle name=" _설계명세서_영흥#3,4 터빈발전기기초(AC-04)" xfId="26363"/>
    <cellStyle name=" _설계명세서_옥외탱크설계내역서(071010)" xfId="26364"/>
    <cellStyle name=" _설계명세서_자재단가" xfId="1212"/>
    <cellStyle name=" _설계명세서_저류지제방공사 품셈" xfId="1213"/>
    <cellStyle name=" _설계명세서_조경공사가설계1차변경" xfId="26365"/>
    <cellStyle name=" _설계명세서_조경공사가설계1차변경(마지막최종한번더)" xfId="26366"/>
    <cellStyle name=" _설계명세서_추가품셈1-박" xfId="1214"/>
    <cellStyle name=" _설계명세서_추가품셈1-박_FO_pipe_rack(최종수정)" xfId="21299"/>
    <cellStyle name=" _설계명세서_추가품셈1-박_설계변경(최종)" xfId="41988"/>
    <cellStyle name=" _설계명세서_추가품셈1-박_연돌내역서-0809" xfId="21300"/>
    <cellStyle name=" _설계명세서_추가품셈1-박_염소 주입실 신축공사" xfId="41989"/>
    <cellStyle name=" _설계명세서_품셈" xfId="1215"/>
    <cellStyle name=" _설계명세서_회처리가설계서용수량산출서" xfId="26367"/>
    <cellStyle name=" _설계명세서_회처리가설계서용수량산출서-운탄" xfId="26368"/>
    <cellStyle name=" _설계명세서_회처리설비 산출내역" xfId="26369"/>
    <cellStyle name=" _설계변경내역(20041122)" xfId="1220"/>
    <cellStyle name=" _설계변경조서" xfId="1221"/>
    <cellStyle name=" _설계변경조서(CC-02정산최종)" xfId="1223"/>
    <cellStyle name=" _설계변경조서(CC-04,최종)" xfId="26389"/>
    <cellStyle name=" _설계변경조서(최종)(삼성)" xfId="1222"/>
    <cellStyle name=" _설계변경조서_당진화력준설설계서(REV.A)" xfId="1224"/>
    <cellStyle name=" _설계변경조서_별표" xfId="1225"/>
    <cellStyle name=" _설계변경조서_자재단가" xfId="1226"/>
    <cellStyle name=" _설계서(CC-10)" xfId="26390"/>
    <cellStyle name=" _설계서(CC-10)re2" xfId="26391"/>
    <cellStyle name=" _설계서(F.C)" xfId="1227"/>
    <cellStyle name=" _소나무가이식 하도급대상금액대비" xfId="1228"/>
    <cellStyle name=" _소화수(REV.1)" xfId="1229"/>
    <cellStyle name=" _소화수(REV.1)_당진화력준설설계서(REV.A)" xfId="1230"/>
    <cellStyle name=" _소화수(REV.1)_별표" xfId="1231"/>
    <cellStyle name=" _소화수(REV.1)_자재단가" xfId="1232"/>
    <cellStyle name=" _수량및 단가 산출내용표" xfId="1233"/>
    <cellStyle name=" _수량및 단가 산출내용표_(참고1) 현황도 딱지" xfId="26392"/>
    <cellStyle name=" _수량및 단가 산출내용표_060202 대양2차변경안" xfId="1234"/>
    <cellStyle name=" _수량및 단가 산출내용표_060202 대양2차변경안_그래브준설 수량분개 토적표" xfId="26393"/>
    <cellStyle name=" _수량및 단가 산출내용표_060202 대양2차변경안_부두준설 설계서" xfId="1235"/>
    <cellStyle name=" _수량및 단가 산출내용표_060202 대양2차변경안_부두준설 설계서_1) 공사비산출 적정성 확인" xfId="1236"/>
    <cellStyle name=" _수량및 단가 산출내용표_060202 대양2차변경안_부두준설 설계서_1) 공사비산출 적정성 확인_부두준설 설계서" xfId="1237"/>
    <cellStyle name=" _수량및 단가 산출내용표_060202 대양2차변경안_부두준설 설계서_부두준설 설계서" xfId="1238"/>
    <cellStyle name=" _수량및 단가 산출내용표_060202 대양2차변경안_부두준설 설계서_부두준설 설계서(현대)" xfId="1239"/>
    <cellStyle name=" _수량및 단가 산출내용표_060202 대양2차변경안_부두준설 설계서_부두준설 설계서(현대)_부두준설 설계서" xfId="1240"/>
    <cellStyle name=" _수량및 단가 산출내용표_060202 대양2차변경안_부두준설 설계서_부두준설 설계서_부두준설 설계서" xfId="1241"/>
    <cellStyle name=" _수량및 단가 산출내용표_060202 대양2차변경안_부두준설 설계서_부두준설 설계서77" xfId="1242"/>
    <cellStyle name=" _수량및 단가 산출내용표_060202 대양2차변경안_부두준설 설계서_부두준설 설계서77_부두준설 설계서" xfId="1243"/>
    <cellStyle name=" _수량및 단가 산출내용표_060202 대양2차변경안_부두준설 설계서_준설 평균N치 산출서(08.01.25)-REV.1" xfId="1244"/>
    <cellStyle name=" _수량및 단가 산출내용표_060202 대양2차변경안_부두준설 설계서_준설 평균N치 산출서(08.01.25)-REV.1_부두준설 설계서" xfId="1245"/>
    <cellStyle name=" _수량및 단가 산출내용표_060202 대양2차변경안_부두준설 설계서-07.10.24" xfId="26394"/>
    <cellStyle name=" _수량및 단가 산출내용표_060202 대양2차변경안_부두준설 수량산출서" xfId="26395"/>
    <cellStyle name=" _수량및 단가 산출내용표_070206 운탄설비본사설계서(PILE 수량, 최종)" xfId="26396"/>
    <cellStyle name=" _수량및 단가 산출내용표_1-온배수 양식장 가설계서" xfId="26397"/>
    <cellStyle name=" _수량및 단가 산출내용표_20030310150903590-E1C865BF" xfId="1246"/>
    <cellStyle name=" _수량및 단가 산출내용표_20030310150903590-E1C865BF_(참고1) 현황도 딱지" xfId="26398"/>
    <cellStyle name=" _수량및 단가 산출내용표_20030310150903590-E1C865BF_070206 운탄설비본사설계서(PILE 수량, 최종)" xfId="26399"/>
    <cellStyle name=" _수량및 단가 산출내용표_20030310150903590-E1C865BF_3.CC-10-2,3_방풍림조성 및 석탄침전조수량산출서" xfId="21301"/>
    <cellStyle name=" _수량및 단가 산출내용표_20030310150903590-E1C865BF_4.CC-10-4_저탄장내배수설비수량산출서" xfId="21302"/>
    <cellStyle name=" _수량및 단가 산출내용표_20030310150903590-E1C865BF_AC-01 보일러 설계서 수정" xfId="26425"/>
    <cellStyle name=" _수량및 단가 산출내용표_20030310150903590-E1C865BF_AC-01 보일러 설계서 수정_AC-14(최종수정)" xfId="26426"/>
    <cellStyle name=" _수량및 단가 산출내용표_20030310150903590-E1C865BF_AC-01 보일러 설계서 수정_AC-14(최종수정)_발전설비 보수공사" xfId="26427"/>
    <cellStyle name=" _수량및 단가 산출내용표_20030310150903590-E1C865BF_AC-01 본관기초(가설계서 9월단가)" xfId="26428"/>
    <cellStyle name=" _수량및 단가 산출내용표_20030310150903590-E1C865BF_AC-01 본관기초(가설계서 9월단가)_AC-14(최종수정)" xfId="26429"/>
    <cellStyle name=" _수량및 단가 산출내용표_20030310150903590-E1C865BF_AC-01 본관기초(가설계서 9월단가)_AC-14(최종수정)_발전설비 보수공사" xfId="26430"/>
    <cellStyle name=" _수량및 단가 산출내용표_20030310150903590-E1C865BF_AC-01 본관기초(가설계서 9월단가)-2" xfId="26431"/>
    <cellStyle name=" _수량및 단가 산출내용표_20030310150903590-E1C865BF_AC-01 본관기초(가설계서 9월단가)-2_AC-14(최종수정)" xfId="26432"/>
    <cellStyle name=" _수량및 단가 산출내용표_20030310150903590-E1C865BF_AC-01 본관기초(가설계서 9월단가)-2_AC-14(최종수정)_발전설비 보수공사" xfId="26433"/>
    <cellStyle name=" _수량및 단가 산출내용표_20030310150903590-E1C865BF_AC-14건설사무소환경개선공사설계서(제출)REV10" xfId="26434"/>
    <cellStyle name=" _수량및 단가 산출내용표_20030310150903590-E1C865BF_AC-14건설사무소환경개선공사설계서(제출)REV10_AC-14(최종수정)" xfId="26435"/>
    <cellStyle name=" _수량및 단가 산출내용표_20030310150903590-E1C865BF_AC-14건설사무소환경개선공사설계서(제출)REV10_AC-14(최종수정)_발전설비 보수공사" xfId="26436"/>
    <cellStyle name=" _수량및 단가 산출내용표_20030310150903590-E1C865BF_Book1" xfId="26437"/>
    <cellStyle name=" _수량및 단가 산출내용표_20030310150903590-E1C865BF_CC-03냉각수배수로(04.12사정)" xfId="26438"/>
    <cellStyle name=" _수량및 단가 산출내용표_20030310150903590-E1C865BF_CC-03냉각수배수로(04.12사정)_CC-03냉각수배수로(05.07사정)" xfId="26439"/>
    <cellStyle name=" _수량및 단가 산출내용표_20030310150903590-E1C865BF_CC-03냉각수배수로(04.12사정)_CC-03냉각수배수로(05.09청구)" xfId="26440"/>
    <cellStyle name=" _수량및 단가 산출내용표_20030310150903590-E1C865BF_CC-16 조경공사(05.10사정)" xfId="26441"/>
    <cellStyle name=" _수량및 단가 산출내용표_20030310150903590-E1C865BF_CC-16 조경공사(05.10청구예정)" xfId="26442"/>
    <cellStyle name=" _수량및 단가 산출내용표_20030310150903590-E1C865BF_CC-16조경공사(05.09사정)" xfId="26443"/>
    <cellStyle name=" _수량및 단가 산출내용표_20030310150903590-E1C865BF_FO_pipe_rack(최종수정)" xfId="21303"/>
    <cellStyle name=" _수량및 단가 산출내용표_20030310150903590-E1C865BF_YH34 운탄설비 내역서" xfId="26444"/>
    <cellStyle name=" _수량및 단가 산출내용표_20030310150903590-E1C865BF_가압장설계서(토목)" xfId="26400"/>
    <cellStyle name=" _수량및 단가 산출내용표_20030310150903590-E1C865BF_계약내역서(CC-16)" xfId="26401"/>
    <cellStyle name=" _수량및 단가 산출내용표_20030310150903590-E1C865BF_계장-견적서" xfId="17421"/>
    <cellStyle name=" _수량및 단가 산출내용표_20030310150903590-E1C865BF_계장-견적서_계장-견적서(re.1)" xfId="17422"/>
    <cellStyle name=" _수량및 단가 산출내용표_20030310150903590-E1C865BF_계장-견적서_계장-견적서(re.1)_믿음견적(8월)-믿음부사장님 계약(내부자료)" xfId="17423"/>
    <cellStyle name=" _수량및 단가 산출내용표_20030310150903590-E1C865BF_계장-견적서_믿음견적(8월)-믿음부사장님 계약(내부자료)" xfId="17424"/>
    <cellStyle name=" _수량및 단가 산출내용표_20030310150903590-E1C865BF_공사비집계표" xfId="26402"/>
    <cellStyle name=" _수량및 단가 산출내용표_20030310150903590-E1C865BF_공사비집계표(품의용)" xfId="1247"/>
    <cellStyle name=" _수량및 단가 산출내용표_20030310150903590-E1C865BF_공사비집계표(품의용)_FO_pipe_rack(최종수정)" xfId="21304"/>
    <cellStyle name=" _수량및 단가 산출내용표_20030310150903590-E1C865BF_공사비집계표(품의용)_계장-견적서" xfId="17425"/>
    <cellStyle name=" _수량및 단가 산출내용표_20030310150903590-E1C865BF_공사비집계표(품의용)_계장-견적서_계장-견적서(re.1)" xfId="17426"/>
    <cellStyle name=" _수량및 단가 산출내용표_20030310150903590-E1C865BF_공사비집계표(품의용)_계장-견적서_계장-견적서(re.1)_믿음견적(8월)-믿음부사장님 계약(내부자료)" xfId="17427"/>
    <cellStyle name=" _수량및 단가 산출내용표_20030310150903590-E1C865BF_공사비집계표(품의용)_계장-견적서_믿음견적(8월)-믿음부사장님 계약(내부자료)" xfId="17428"/>
    <cellStyle name=" _수량및 단가 산출내용표_20030310150903590-E1C865BF_공사비집계표(품의용)_내역서_단가확정_집계" xfId="1248"/>
    <cellStyle name=" _수량및 단가 산출내용표_20030310150903590-E1C865BF_공사비집계표(품의용)_믿음견적(8월)-믿음부사장님 계약(내부자료)" xfId="17429"/>
    <cellStyle name=" _수량및 단가 산출내용표_20030310150903590-E1C865BF_공사비집계표(품의용)_설계변경(최종)" xfId="41990"/>
    <cellStyle name=" _수량및 단가 산출내용표_20030310150903590-E1C865BF_공사비집계표(품의용)_연돌내역서-0809" xfId="21305"/>
    <cellStyle name=" _수량및 단가 산출내용표_20030310150903590-E1C865BF_공사비집계표(품의용)_염소 주입실 신축공사" xfId="41991"/>
    <cellStyle name=" _수량및 단가 산출내용표_20030310150903590-E1C865BF_공사비집계표(품의용)_회처리설비 산출내역" xfId="26403"/>
    <cellStyle name=" _수량및 단가 산출내용표_20030310150903590-E1C865BF_공사비집계표_AC-14(최종수정)" xfId="26404"/>
    <cellStyle name=" _수량및 단가 산출내용표_20030310150903590-E1C865BF_공사비집계표_AC-14(최종수정)_발전설비 보수공사" xfId="26405"/>
    <cellStyle name=" _수량및 단가 산출내용표_20030310150903590-E1C865BF_그래브준설 수량분개 토적표" xfId="26406"/>
    <cellStyle name=" _수량및 단가 산출내용표_20030310150903590-E1C865BF_내역서_단가확정_집계" xfId="1249"/>
    <cellStyle name=" _수량및 단가 산출내용표_20030310150903590-E1C865BF_당진화력준설설계서(REV.A)" xfId="1250"/>
    <cellStyle name=" _수량및 단가 산출내용표_20030310150903590-E1C865BF_대비내역서" xfId="21306"/>
    <cellStyle name=" _수량및 단가 산출내용표_20030310150903590-E1C865BF_대비내역서(rev-1)" xfId="21307"/>
    <cellStyle name=" _수량및 단가 산출내용표_20030310150903590-E1C865BF_대비내역서(rev-1)_3.CC-10-2,3_방풍림조성 및 석탄침전조수량산출서" xfId="21308"/>
    <cellStyle name=" _수량및 단가 산출내용표_20030310150903590-E1C865BF_대비내역서(rev-1)_4.CC-10-4_저탄장내배수설비수량산출서" xfId="21309"/>
    <cellStyle name=" _수량및 단가 산출내용표_20030310150903590-E1C865BF_대비내역서_3.CC-10-2,3_방풍림조성 및 석탄침전조수량산출서" xfId="21310"/>
    <cellStyle name=" _수량및 단가 산출내용표_20030310150903590-E1C865BF_대비내역서_4.CC-10-4_저탄장내배수설비수량산출서" xfId="21311"/>
    <cellStyle name=" _수량및 단가 산출내용표_20030310150903590-E1C865BF_믿음견적(8월)-믿음부사장님 계약(내부자료)" xfId="17430"/>
    <cellStyle name=" _수량및 단가 산출내용표_20030310150903590-E1C865BF_발전설비 보수공사" xfId="26407"/>
    <cellStyle name=" _수량및 단가 산출내용표_20030310150903590-E1C865BF_별표" xfId="1251"/>
    <cellStyle name=" _수량및 단가 산출내용표_20030310150903590-E1C865BF_본설계내역서(CC-14)-REV.16" xfId="26408"/>
    <cellStyle name=" _수량및 단가 산출내용표_20030310150903590-E1C865BF_부두준설 딱지" xfId="26409"/>
    <cellStyle name=" _수량및 단가 산출내용표_20030310150903590-E1C865BF_부두준설 설계서" xfId="1252"/>
    <cellStyle name=" _수량및 단가 산출내용표_20030310150903590-E1C865BF_부두준설 설계서_1) 공사비산출 적정성 확인" xfId="1253"/>
    <cellStyle name=" _수량및 단가 산출내용표_20030310150903590-E1C865BF_부두준설 설계서_1) 공사비산출 적정성 확인_부두준설 설계서" xfId="1254"/>
    <cellStyle name=" _수량및 단가 산출내용표_20030310150903590-E1C865BF_부두준설 설계서_부두준설 설계서" xfId="1255"/>
    <cellStyle name=" _수량및 단가 산출내용표_20030310150903590-E1C865BF_부두준설 설계서_부두준설 설계서(현대)" xfId="1256"/>
    <cellStyle name=" _수량및 단가 산출내용표_20030310150903590-E1C865BF_부두준설 설계서_부두준설 설계서(현대)_부두준설 설계서" xfId="1257"/>
    <cellStyle name=" _수량및 단가 산출내용표_20030310150903590-E1C865BF_부두준설 설계서_부두준설 설계서_부두준설 설계서" xfId="1258"/>
    <cellStyle name=" _수량및 단가 산출내용표_20030310150903590-E1C865BF_부두준설 설계서_부두준설 설계서77" xfId="1259"/>
    <cellStyle name=" _수량및 단가 산출내용표_20030310150903590-E1C865BF_부두준설 설계서_부두준설 설계서77_부두준설 설계서" xfId="1260"/>
    <cellStyle name=" _수량및 단가 산출내용표_20030310150903590-E1C865BF_부두준설 설계서_준설 평균N치 산출서(08.01.25)-REV.1" xfId="1261"/>
    <cellStyle name=" _수량및 단가 산출내용표_20030310150903590-E1C865BF_부두준설 설계서_준설 평균N치 산출서(08.01.25)-REV.1_부두준설 설계서" xfId="1262"/>
    <cellStyle name=" _수량및 단가 산출내용표_20030310150903590-E1C865BF_부두준설 설계서-07.10.24" xfId="26410"/>
    <cellStyle name=" _수량및 단가 산출내용표_20030310150903590-E1C865BF_부두준설 수량산출서" xfId="26411"/>
    <cellStyle name=" _수량및 단가 산출내용표_20030310150903590-E1C865BF_석고반출부두 수량산출서(CC-18)_070115" xfId="26412"/>
    <cellStyle name=" _수량및 단가 산출내용표_20030310150903590-E1C865BF_설계변경(최종)" xfId="41992"/>
    <cellStyle name=" _수량및 단가 산출내용표_20030310150903590-E1C865BF_설계서(CC-10)" xfId="26413"/>
    <cellStyle name=" _수량및 단가 산출내용표_20030310150903590-E1C865BF_설계서(CC-10)re2" xfId="26414"/>
    <cellStyle name=" _수량및 단가 산출내용표_20030310150903590-E1C865BF_설계서(CC-16)" xfId="26415"/>
    <cellStyle name=" _수량및 단가 산출내용표_20030310150903590-E1C865BF_수량산출서(CC-10)" xfId="26416"/>
    <cellStyle name=" _수량및 단가 산출내용표_20030310150903590-E1C865BF_수량산출서(CC-10)-운탄지역" xfId="26417"/>
    <cellStyle name=" _수량및 단가 산출내용표_20030310150903590-E1C865BF_연돌내역서-0809" xfId="21312"/>
    <cellStyle name=" _수량및 단가 산출내용표_20030310150903590-E1C865BF_염소 주입실 신축공사" xfId="41993"/>
    <cellStyle name=" _수량및 단가 산출내용표_20030310150903590-E1C865BF_영흥#3,4 터빈발전기기초(AC-04)" xfId="26418"/>
    <cellStyle name=" _수량및 단가 산출내용표_20030310150903590-E1C865BF_옥외탱크설계내역서(071010)" xfId="26419"/>
    <cellStyle name=" _수량및 단가 산출내용표_20030310150903590-E1C865BF_자재단가" xfId="1263"/>
    <cellStyle name=" _수량및 단가 산출내용표_20030310150903590-E1C865BF_조경공사가설계1차변경" xfId="26420"/>
    <cellStyle name=" _수량및 단가 산출내용표_20030310150903590-E1C865BF_조경공사가설계1차변경(마지막최종한번더)" xfId="26421"/>
    <cellStyle name=" _수량및 단가 산출내용표_20030310150903590-E1C865BF_회처리가설계서용수량산출서" xfId="26422"/>
    <cellStyle name=" _수량및 단가 산출내용표_20030310150903590-E1C865BF_회처리가설계서용수량산출서-운탄" xfId="26423"/>
    <cellStyle name=" _수량및 단가 산출내용표_20030310150903590-E1C865BF_회처리설비 산출내역" xfId="26424"/>
    <cellStyle name=" _수량및 단가 산출내용표_3.CC-10-2,3_방풍림조성 및 석탄침전조수량산출서" xfId="21313"/>
    <cellStyle name=" _수량및 단가 산출내용표_3.단가확정분-집계표" xfId="41994"/>
    <cellStyle name=" _수량및 단가 산출내용표_3.단가확정분-집계표_설계변경(최종)" xfId="41995"/>
    <cellStyle name=" _수량및 단가 산출내용표_329전기설비기초-비교" xfId="1264"/>
    <cellStyle name=" _수량및 단가 산출내용표_329전기설비기초-비교_FO_pipe_rack(최종수정)" xfId="21314"/>
    <cellStyle name=" _수량및 단가 산출내용표_329전기설비기초-비교_설계변경(최종)" xfId="41996"/>
    <cellStyle name=" _수량및 단가 산출내용표_329전기설비기초-비교_연돌내역서-0809" xfId="21315"/>
    <cellStyle name=" _수량및 단가 산출내용표_329전기설비기초-비교_염소 주입실 신축공사" xfId="41997"/>
    <cellStyle name=" _수량및 단가 산출내용표_4.CC-10-4_저탄장내배수설비수량산출서" xfId="21316"/>
    <cellStyle name=" _수량및 단가 산출내용표_AC-01 보일러 설계서 수정" xfId="27043"/>
    <cellStyle name=" _수량및 단가 산출내용표_AC-01 보일러 설계서 수정_1-온배수 양식장 가설계서" xfId="27044"/>
    <cellStyle name=" _수량및 단가 산출내용표_AC-01 보일러 설계서 수정_AC-14(최종수정)" xfId="27049"/>
    <cellStyle name=" _수량및 단가 산출내용표_AC-01 보일러 설계서 수정_AC-14(최종수정)_1-온배수 양식장 가설계서" xfId="27050"/>
    <cellStyle name=" _수량및 단가 산출내용표_AC-01 보일러 설계서 수정_AC-14(최종수정)_경상정비 가설계서(12.07)" xfId="27051"/>
    <cellStyle name=" _수량및 단가 산출내용표_AC-01 보일러 설계서 수정_AC-14(최종수정)_경상정비 설계서(최종결재본)" xfId="27052"/>
    <cellStyle name=" _수량및 단가 산출내용표_AC-01 보일러 설계서 수정_AC-14(최종수정)_경상정비 설계서(최종분11월19)" xfId="27053"/>
    <cellStyle name=" _수량및 단가 산출내용표_AC-01 보일러 설계서 수정_AC-14(최종수정)_발전설비 보수공사" xfId="27054"/>
    <cellStyle name=" _수량및 단가 산출내용표_AC-01 보일러 설계서 수정_AC-14(최종수정)_발전설비 보수공사_1-온배수 양식장 가설계서" xfId="27055"/>
    <cellStyle name=" _수량및 단가 산출내용표_AC-01 보일러 설계서 수정_AC-14(최종수정)_발전설비 보수공사_경상정비 가설계서(12.07)" xfId="27056"/>
    <cellStyle name=" _수량및 단가 산출내용표_AC-01 보일러 설계서 수정_AC-14(최종수정)_발전설비 보수공사_경상정비 설계서(최종결재본)" xfId="27057"/>
    <cellStyle name=" _수량및 단가 산출내용표_AC-01 보일러 설계서 수정_AC-14(최종수정)_발전설비 보수공사_경상정비 설계서(최종분11월19)" xfId="27058"/>
    <cellStyle name=" _수량및 단가 산출내용표_AC-01 보일러 설계서 수정_AC-14(최종수정)_발전설비 보수공사_부품" xfId="27059"/>
    <cellStyle name=" _수량및 단가 산출내용표_AC-01 보일러 설계서 수정_AC-14(최종수정)_부품" xfId="27060"/>
    <cellStyle name=" _수량및 단가 산출내용표_AC-01 보일러 설계서 수정_경상정비 가설계서(12.07)" xfId="27045"/>
    <cellStyle name=" _수량및 단가 산출내용표_AC-01 보일러 설계서 수정_경상정비 설계서(최종결재본)" xfId="27046"/>
    <cellStyle name=" _수량및 단가 산출내용표_AC-01 보일러 설계서 수정_경상정비 설계서(최종분11월19)" xfId="27047"/>
    <cellStyle name=" _수량및 단가 산출내용표_AC-01 보일러 설계서 수정_부품" xfId="27048"/>
    <cellStyle name=" _수량및 단가 산출내용표_AC-01 본관기초(가설계서 9월단가)" xfId="27061"/>
    <cellStyle name=" _수량및 단가 산출내용표_AC-01 본관기초(가설계서 9월단가)_1-온배수 양식장 가설계서" xfId="27062"/>
    <cellStyle name=" _수량및 단가 산출내용표_AC-01 본관기초(가설계서 9월단가)_AC-14(최종수정)" xfId="27067"/>
    <cellStyle name=" _수량및 단가 산출내용표_AC-01 본관기초(가설계서 9월단가)_AC-14(최종수정)_1-온배수 양식장 가설계서" xfId="27068"/>
    <cellStyle name=" _수량및 단가 산출내용표_AC-01 본관기초(가설계서 9월단가)_AC-14(최종수정)_경상정비 가설계서(12.07)" xfId="27069"/>
    <cellStyle name=" _수량및 단가 산출내용표_AC-01 본관기초(가설계서 9월단가)_AC-14(최종수정)_경상정비 설계서(최종결재본)" xfId="27070"/>
    <cellStyle name=" _수량및 단가 산출내용표_AC-01 본관기초(가설계서 9월단가)_AC-14(최종수정)_경상정비 설계서(최종분11월19)" xfId="27071"/>
    <cellStyle name=" _수량및 단가 산출내용표_AC-01 본관기초(가설계서 9월단가)_AC-14(최종수정)_발전설비 보수공사" xfId="27072"/>
    <cellStyle name=" _수량및 단가 산출내용표_AC-01 본관기초(가설계서 9월단가)_AC-14(최종수정)_발전설비 보수공사_1-온배수 양식장 가설계서" xfId="27073"/>
    <cellStyle name=" _수량및 단가 산출내용표_AC-01 본관기초(가설계서 9월단가)_AC-14(최종수정)_발전설비 보수공사_경상정비 가설계서(12.07)" xfId="27074"/>
    <cellStyle name=" _수량및 단가 산출내용표_AC-01 본관기초(가설계서 9월단가)_AC-14(최종수정)_발전설비 보수공사_경상정비 설계서(최종결재본)" xfId="27075"/>
    <cellStyle name=" _수량및 단가 산출내용표_AC-01 본관기초(가설계서 9월단가)_AC-14(최종수정)_발전설비 보수공사_경상정비 설계서(최종분11월19)" xfId="27076"/>
    <cellStyle name=" _수량및 단가 산출내용표_AC-01 본관기초(가설계서 9월단가)_AC-14(최종수정)_발전설비 보수공사_부품" xfId="27077"/>
    <cellStyle name=" _수량및 단가 산출내용표_AC-01 본관기초(가설계서 9월단가)_AC-14(최종수정)_부품" xfId="27078"/>
    <cellStyle name=" _수량및 단가 산출내용표_AC-01 본관기초(가설계서 9월단가)_경상정비 가설계서(12.07)" xfId="27063"/>
    <cellStyle name=" _수량및 단가 산출내용표_AC-01 본관기초(가설계서 9월단가)_경상정비 설계서(최종결재본)" xfId="27064"/>
    <cellStyle name=" _수량및 단가 산출내용표_AC-01 본관기초(가설계서 9월단가)_경상정비 설계서(최종분11월19)" xfId="27065"/>
    <cellStyle name=" _수량및 단가 산출내용표_AC-01 본관기초(가설계서 9월단가)_부품" xfId="27066"/>
    <cellStyle name=" _수량및 단가 산출내용표_AC-01 본관기초(가설계서 9월단가)-2" xfId="27079"/>
    <cellStyle name=" _수량및 단가 산출내용표_AC-01 본관기초(가설계서 9월단가)-2_1-온배수 양식장 가설계서" xfId="27080"/>
    <cellStyle name=" _수량및 단가 산출내용표_AC-01 본관기초(가설계서 9월단가)-2_AC-14(최종수정)" xfId="27085"/>
    <cellStyle name=" _수량및 단가 산출내용표_AC-01 본관기초(가설계서 9월단가)-2_AC-14(최종수정)_1-온배수 양식장 가설계서" xfId="27086"/>
    <cellStyle name=" _수량및 단가 산출내용표_AC-01 본관기초(가설계서 9월단가)-2_AC-14(최종수정)_경상정비 가설계서(12.07)" xfId="27087"/>
    <cellStyle name=" _수량및 단가 산출내용표_AC-01 본관기초(가설계서 9월단가)-2_AC-14(최종수정)_경상정비 설계서(최종결재본)" xfId="27088"/>
    <cellStyle name=" _수량및 단가 산출내용표_AC-01 본관기초(가설계서 9월단가)-2_AC-14(최종수정)_경상정비 설계서(최종분11월19)" xfId="27089"/>
    <cellStyle name=" _수량및 단가 산출내용표_AC-01 본관기초(가설계서 9월단가)-2_AC-14(최종수정)_발전설비 보수공사" xfId="27090"/>
    <cellStyle name=" _수량및 단가 산출내용표_AC-01 본관기초(가설계서 9월단가)-2_AC-14(최종수정)_발전설비 보수공사_1-온배수 양식장 가설계서" xfId="27091"/>
    <cellStyle name=" _수량및 단가 산출내용표_AC-01 본관기초(가설계서 9월단가)-2_AC-14(최종수정)_발전설비 보수공사_경상정비 가설계서(12.07)" xfId="27092"/>
    <cellStyle name=" _수량및 단가 산출내용표_AC-01 본관기초(가설계서 9월단가)-2_AC-14(최종수정)_발전설비 보수공사_경상정비 설계서(최종결재본)" xfId="27093"/>
    <cellStyle name=" _수량및 단가 산출내용표_AC-01 본관기초(가설계서 9월단가)-2_AC-14(최종수정)_발전설비 보수공사_경상정비 설계서(최종분11월19)" xfId="27094"/>
    <cellStyle name=" _수량및 단가 산출내용표_AC-01 본관기초(가설계서 9월단가)-2_AC-14(최종수정)_발전설비 보수공사_부품" xfId="27095"/>
    <cellStyle name=" _수량및 단가 산출내용표_AC-01 본관기초(가설계서 9월단가)-2_AC-14(최종수정)_부품" xfId="27096"/>
    <cellStyle name=" _수량및 단가 산출내용표_AC-01 본관기초(가설계서 9월단가)-2_경상정비 가설계서(12.07)" xfId="27081"/>
    <cellStyle name=" _수량및 단가 산출내용표_AC-01 본관기초(가설계서 9월단가)-2_경상정비 설계서(최종결재본)" xfId="27082"/>
    <cellStyle name=" _수량및 단가 산출내용표_AC-01 본관기초(가설계서 9월단가)-2_경상정비 설계서(최종분11월19)" xfId="27083"/>
    <cellStyle name=" _수량및 단가 산출내용표_AC-01 본관기초(가설계서 9월단가)-2_부품" xfId="27084"/>
    <cellStyle name=" _수량및 단가 산출내용표_AC-01터빈주제어및보일러기초" xfId="27097"/>
    <cellStyle name=" _수량및 단가 산출내용표_AC-01터빈주제어및보일러기초_AC-07용수환경건물" xfId="42214"/>
    <cellStyle name=" _수량및 단가 산출내용표_AC-01터빈주제어및보일러기초_AC-07용수환경건물_설계변경(최종)" xfId="42215"/>
    <cellStyle name=" _수량및 단가 산출내용표_AC-01터빈주제어및보일러기초_설계변경(최종)" xfId="42213"/>
    <cellStyle name=" _수량및 단가 산출내용표_AC-04터빈발전기기초" xfId="42216"/>
    <cellStyle name=" _수량및 단가 산출내용표_AC-04터빈발전기기초_설계변경(최종)" xfId="42217"/>
    <cellStyle name=" _수량및 단가 산출내용표_AC-05옥내기기기초" xfId="1776"/>
    <cellStyle name=" _수량및 단가 산출내용표_AC-05옥내기기기초_3.단가확정분-집계표" xfId="42218"/>
    <cellStyle name=" _수량및 단가 산출내용표_AC-05옥내기기기초_3.단가확정분-집계표_설계변경(최종)" xfId="42219"/>
    <cellStyle name=" _수량및 단가 산출내용표_AC-05옥내기기기초_FO_pipe_rack(최종수정)" xfId="21317"/>
    <cellStyle name=" _수량및 단가 산출내용표_AC-05옥내기기기초_계장-견적서" xfId="17686"/>
    <cellStyle name=" _수량및 단가 산출내용표_AC-05옥내기기기초_계장-견적서_계장-견적서(re.1)" xfId="17687"/>
    <cellStyle name=" _수량및 단가 산출내용표_AC-05옥내기기기초_계장-견적서_계장-견적서(re.1)_믿음견적(8월)-믿음부사장님 계약(내부자료)" xfId="17688"/>
    <cellStyle name=" _수량및 단가 산출내용표_AC-05옥내기기기초_계장-견적서_믿음견적(8월)-믿음부사장님 계약(내부자료)" xfId="17689"/>
    <cellStyle name=" _수량및 단가 산출내용표_AC-05옥내기기기초_내역서_단가확정_집계" xfId="1777"/>
    <cellStyle name=" _수량및 단가 산출내용표_AC-05옥내기기기초_믿음견적(8월)-믿음부사장님 계약(내부자료)" xfId="17690"/>
    <cellStyle name=" _수량및 단가 산출내용표_AC-05옥내기기기초_설계변경(최종)" xfId="42220"/>
    <cellStyle name=" _수량및 단가 산출내용표_AC-05옥내기기기초_연돌내역서-0809" xfId="21318"/>
    <cellStyle name=" _수량및 단가 산출내용표_AC-05옥내기기기초_염소 주입실 신축공사" xfId="42221"/>
    <cellStyle name=" _수량및 단가 산출내용표_AC-05옥내기기기초_토목공사-부대입찰내역서(08.11)" xfId="42222"/>
    <cellStyle name=" _수량및 단가 산출내용표_AC-05옥내기기기초_토목공사-부대입찰내역서(08.11)_설계변경(최종)" xfId="42223"/>
    <cellStyle name=" _수량및 단가 산출내용표_AC-05옥내기기기초_토목공사-부대입찰내역서(08.11)_염소 주입실 신축공사" xfId="42224"/>
    <cellStyle name=" _수량및 단가 산출내용표_AC-07용수환경건물" xfId="42225"/>
    <cellStyle name=" _수량및 단가 산출내용표_AC-07용수환경건물_설계변경(최종)" xfId="42226"/>
    <cellStyle name=" _수량및 단가 산출내용표_AC-14건설사무소환경개선공사설계서(제출)REV10" xfId="27098"/>
    <cellStyle name=" _수량및 단가 산출내용표_AC-14건설사무소환경개선공사설계서(제출)REV10_1-온배수 양식장 가설계서" xfId="27099"/>
    <cellStyle name=" _수량및 단가 산출내용표_AC-14건설사무소환경개선공사설계서(제출)REV10_AC-14(최종수정)" xfId="27104"/>
    <cellStyle name=" _수량및 단가 산출내용표_AC-14건설사무소환경개선공사설계서(제출)REV10_AC-14(최종수정)_1-온배수 양식장 가설계서" xfId="27105"/>
    <cellStyle name=" _수량및 단가 산출내용표_AC-14건설사무소환경개선공사설계서(제출)REV10_AC-14(최종수정)_경상정비 가설계서(12.07)" xfId="27106"/>
    <cellStyle name=" _수량및 단가 산출내용표_AC-14건설사무소환경개선공사설계서(제출)REV10_AC-14(최종수정)_경상정비 설계서(최종결재본)" xfId="27107"/>
    <cellStyle name=" _수량및 단가 산출내용표_AC-14건설사무소환경개선공사설계서(제출)REV10_AC-14(최종수정)_경상정비 설계서(최종분11월19)" xfId="27108"/>
    <cellStyle name=" _수량및 단가 산출내용표_AC-14건설사무소환경개선공사설계서(제출)REV10_AC-14(최종수정)_발전설비 보수공사" xfId="27109"/>
    <cellStyle name=" _수량및 단가 산출내용표_AC-14건설사무소환경개선공사설계서(제출)REV10_AC-14(최종수정)_발전설비 보수공사_1-온배수 양식장 가설계서" xfId="27110"/>
    <cellStyle name=" _수량및 단가 산출내용표_AC-14건설사무소환경개선공사설계서(제출)REV10_AC-14(최종수정)_발전설비 보수공사_경상정비 가설계서(12.07)" xfId="27111"/>
    <cellStyle name=" _수량및 단가 산출내용표_AC-14건설사무소환경개선공사설계서(제출)REV10_AC-14(최종수정)_발전설비 보수공사_경상정비 설계서(최종결재본)" xfId="27112"/>
    <cellStyle name=" _수량및 단가 산출내용표_AC-14건설사무소환경개선공사설계서(제출)REV10_AC-14(최종수정)_발전설비 보수공사_경상정비 설계서(최종분11월19)" xfId="27113"/>
    <cellStyle name=" _수량및 단가 산출내용표_AC-14건설사무소환경개선공사설계서(제출)REV10_AC-14(최종수정)_발전설비 보수공사_부품" xfId="27114"/>
    <cellStyle name=" _수량및 단가 산출내용표_AC-14건설사무소환경개선공사설계서(제출)REV10_AC-14(최종수정)_부품" xfId="27115"/>
    <cellStyle name=" _수량및 단가 산출내용표_AC-14건설사무소환경개선공사설계서(제출)REV10_경상정비 가설계서(12.07)" xfId="27100"/>
    <cellStyle name=" _수량및 단가 산출내용표_AC-14건설사무소환경개선공사설계서(제출)REV10_경상정비 설계서(최종결재본)" xfId="27101"/>
    <cellStyle name=" _수량및 단가 산출내용표_AC-14건설사무소환경개선공사설계서(제출)REV10_경상정비 설계서(최종분11월19)" xfId="27102"/>
    <cellStyle name=" _수량및 단가 산출내용표_AC-14건설사무소환경개선공사설계서(제출)REV10_부품" xfId="27103"/>
    <cellStyle name=" _수량및 단가 산출내용표_Book1" xfId="27116"/>
    <cellStyle name=" _수량및 단가 산출내용표_CC-03냉각수배수로(04.12사정)" xfId="27117"/>
    <cellStyle name=" _수량및 단가 산출내용표_CC-03냉각수배수로(04.12사정)_CC-03냉각수배수로(05.07사정)" xfId="27118"/>
    <cellStyle name=" _수량및 단가 산출내용표_CC-03냉각수배수로(04.12사정)_CC-03냉각수배수로(05.09청구)" xfId="27119"/>
    <cellStyle name=" _수량및 단가 산출내용표_CC06 석탄취급설비" xfId="1778"/>
    <cellStyle name=" _수량및 단가 산출내용표_CC-10저탄장조성 및 비탄방지설비공사(최종)11.28" xfId="1779"/>
    <cellStyle name=" _수량및 단가 산출내용표_CC-16 조경공사(05.10사정)" xfId="27120"/>
    <cellStyle name=" _수량및 단가 산출내용표_CC-16 조경공사(05.10청구예정)" xfId="27121"/>
    <cellStyle name=" _수량및 단가 산출내용표_CC-16조경공사(05.09사정)" xfId="27122"/>
    <cellStyle name=" _수량및 단가 산출내용표_FO_pipe_rack(최종수정)" xfId="21319"/>
    <cellStyle name=" _수량및 단가 산출내용표_YH34 운탄_구조물 수량" xfId="1780"/>
    <cellStyle name=" _수량및 단가 산출내용표_YH34 운탄설비 내역서" xfId="1781"/>
    <cellStyle name=" _수량및 단가 산출내용표_가압장설계서(토목)" xfId="26445"/>
    <cellStyle name=" _수량및 단가 산출내용표_간지" xfId="1265"/>
    <cellStyle name=" _수량및 단가 산출내용표_간지_(참고1) 현황도 딱지" xfId="26446"/>
    <cellStyle name=" _수량및 단가 산출내용표_간지_070206 운탄설비본사설계서(PILE 수량, 최종)" xfId="26447"/>
    <cellStyle name=" _수량및 단가 산출내용표_간지_3.CC-10-2,3_방풍림조성 및 석탄침전조수량산출서" xfId="21320"/>
    <cellStyle name=" _수량및 단가 산출내용표_간지_325전기설비기초" xfId="1266"/>
    <cellStyle name=" _수량및 단가 산출내용표_간지_325전기설비기초_FO_pipe_rack(최종수정)" xfId="21321"/>
    <cellStyle name=" _수량및 단가 산출내용표_간지_325전기설비기초_계장-견적서" xfId="17431"/>
    <cellStyle name=" _수량및 단가 산출내용표_간지_325전기설비기초_계장-견적서_계장-견적서(re.1)" xfId="17432"/>
    <cellStyle name=" _수량및 단가 산출내용표_간지_325전기설비기초_계장-견적서_계장-견적서(re.1)_믿음견적(8월)-믿음부사장님 계약(내부자료)" xfId="17433"/>
    <cellStyle name=" _수량및 단가 산출내용표_간지_325전기설비기초_계장-견적서_믿음견적(8월)-믿음부사장님 계약(내부자료)" xfId="17434"/>
    <cellStyle name=" _수량및 단가 산출내용표_간지_325전기설비기초_공사비집계표(품의용)" xfId="1267"/>
    <cellStyle name=" _수량및 단가 산출내용표_간지_325전기설비기초_공사비집계표(품의용)_FO_pipe_rack(최종수정)" xfId="21322"/>
    <cellStyle name=" _수량및 단가 산출내용표_간지_325전기설비기초_공사비집계표(품의용)_계장-견적서" xfId="17435"/>
    <cellStyle name=" _수량및 단가 산출내용표_간지_325전기설비기초_공사비집계표(품의용)_계장-견적서_계장-견적서(re.1)" xfId="17436"/>
    <cellStyle name=" _수량및 단가 산출내용표_간지_325전기설비기초_공사비집계표(품의용)_계장-견적서_계장-견적서(re.1)_믿음견적(8월)-믿음부사장님 계약(내부자료)" xfId="17437"/>
    <cellStyle name=" _수량및 단가 산출내용표_간지_325전기설비기초_공사비집계표(품의용)_계장-견적서_믿음견적(8월)-믿음부사장님 계약(내부자료)" xfId="17438"/>
    <cellStyle name=" _수량및 단가 산출내용표_간지_325전기설비기초_공사비집계표(품의용)_내역서_단가확정_집계" xfId="1268"/>
    <cellStyle name=" _수량및 단가 산출내용표_간지_325전기설비기초_공사비집계표(품의용)_믿음견적(8월)-믿음부사장님 계약(내부자료)" xfId="17439"/>
    <cellStyle name=" _수량및 단가 산출내용표_간지_325전기설비기초_공사비집계표(품의용)_설계변경(최종)" xfId="41998"/>
    <cellStyle name=" _수량및 단가 산출내용표_간지_325전기설비기초_공사비집계표(품의용)_연돌내역서-0809" xfId="21323"/>
    <cellStyle name=" _수량및 단가 산출내용표_간지_325전기설비기초_공사비집계표(품의용)_염소 주입실 신축공사" xfId="41999"/>
    <cellStyle name=" _수량및 단가 산출내용표_간지_325전기설비기초_공사비집계표(품의용)_회처리설비 산출내역" xfId="26448"/>
    <cellStyle name=" _수량및 단가 산출내용표_간지_325전기설비기초_내역서_단가확정_집계" xfId="1269"/>
    <cellStyle name=" _수량및 단가 산출내용표_간지_325전기설비기초_믿음견적(8월)-믿음부사장님 계약(내부자료)" xfId="17440"/>
    <cellStyle name=" _수량및 단가 산출내용표_간지_325전기설비기초_설계변경(최종)" xfId="42000"/>
    <cellStyle name=" _수량및 단가 산출내용표_간지_325전기설비기초_연돌내역서-0809" xfId="21324"/>
    <cellStyle name=" _수량및 단가 산출내용표_간지_325전기설비기초_염소 주입실 신축공사" xfId="42001"/>
    <cellStyle name=" _수량및 단가 산출내용표_간지_325전기설비기초_회처리설비 산출내역" xfId="26449"/>
    <cellStyle name=" _수량및 단가 산출내용표_간지_329전기설비기초-비교" xfId="1270"/>
    <cellStyle name=" _수량및 단가 산출내용표_간지_329전기설비기초-비교_FO_pipe_rack(최종수정)" xfId="21325"/>
    <cellStyle name=" _수량및 단가 산출내용표_간지_329전기설비기초-비교_두중내역서(단가확정분)" xfId="42002"/>
    <cellStyle name=" _수량및 단가 산출내용표_간지_329전기설비기초-비교_두중내역서(단가확정분)_설계변경(최종)" xfId="42003"/>
    <cellStyle name=" _수량및 단가 산출내용표_간지_329전기설비기초-비교_설계변경(최종)" xfId="42004"/>
    <cellStyle name=" _수량및 단가 산출내용표_간지_329전기설비기초-비교_연돌내역서-0809" xfId="21326"/>
    <cellStyle name=" _수량및 단가 산출내용표_간지_329전기설비기초-비교_염소 주입실 신축공사" xfId="42005"/>
    <cellStyle name=" _수량및 단가 산출내용표_간지_4.CC-10-4_저탄장내배수설비수량산출서" xfId="21327"/>
    <cellStyle name=" _수량및 단가 산출내용표_간지_AC-01 보일러 설계서 수정" xfId="26574"/>
    <cellStyle name=" _수량및 단가 산출내용표_간지_AC-01 보일러 설계서 수정_AC-14(최종수정)" xfId="26575"/>
    <cellStyle name=" _수량및 단가 산출내용표_간지_AC-01 보일러 설계서 수정_AC-14(최종수정)_발전설비 보수공사" xfId="26576"/>
    <cellStyle name=" _수량및 단가 산출내용표_간지_AC-01 본관기초(가설계서 9월단가)" xfId="26577"/>
    <cellStyle name=" _수량및 단가 산출내용표_간지_AC-01 본관기초(가설계서 9월단가)_AC-14(최종수정)" xfId="26578"/>
    <cellStyle name=" _수량및 단가 산출내용표_간지_AC-01 본관기초(가설계서 9월단가)_AC-14(최종수정)_발전설비 보수공사" xfId="26579"/>
    <cellStyle name=" _수량및 단가 산출내용표_간지_AC-01 본관기초(가설계서 9월단가)-2" xfId="26580"/>
    <cellStyle name=" _수량및 단가 산출내용표_간지_AC-01 본관기초(가설계서 9월단가)-2_AC-14(최종수정)" xfId="26581"/>
    <cellStyle name=" _수량및 단가 산출내용표_간지_AC-01 본관기초(가설계서 9월단가)-2_AC-14(최종수정)_발전설비 보수공사" xfId="26582"/>
    <cellStyle name=" _수량및 단가 산출내용표_간지_AC-14건설사무소환경개선공사설계서(제출)REV10" xfId="26583"/>
    <cellStyle name=" _수량및 단가 산출내용표_간지_AC-14건설사무소환경개선공사설계서(제출)REV10_AC-14(최종수정)" xfId="26584"/>
    <cellStyle name=" _수량및 단가 산출내용표_간지_AC-14건설사무소환경개선공사설계서(제출)REV10_AC-14(최종수정)_발전설비 보수공사" xfId="26585"/>
    <cellStyle name=" _수량및 단가 산출내용표_간지_Book1" xfId="26586"/>
    <cellStyle name=" _수량및 단가 산출내용표_간지_CC-03냉각수배수로(04.12사정)" xfId="26587"/>
    <cellStyle name=" _수량및 단가 산출내용표_간지_CC-03냉각수배수로(04.12사정)_CC-03냉각수배수로(05.07사정)" xfId="26588"/>
    <cellStyle name=" _수량및 단가 산출내용표_간지_CC-03냉각수배수로(04.12사정)_CC-03냉각수배수로(05.09청구)" xfId="26589"/>
    <cellStyle name=" _수량및 단가 산출내용표_간지_CC06 석탄취급설비" xfId="1381"/>
    <cellStyle name=" _수량및 단가 산출내용표_간지_CC-10저탄장조성 및 비탄방지설비공사(최종)11.28" xfId="1382"/>
    <cellStyle name=" _수량및 단가 산출내용표_간지_CC-16 조경공사(05.10사정)" xfId="26590"/>
    <cellStyle name=" _수량및 단가 산출내용표_간지_CC-16 조경공사(05.10청구예정)" xfId="26591"/>
    <cellStyle name=" _수량및 단가 산출내용표_간지_CC-16조경공사(05.09사정)" xfId="26592"/>
    <cellStyle name=" _수량및 단가 산출내용표_간지_FO_pipe_rack(최종수정)" xfId="21328"/>
    <cellStyle name=" _수량및 단가 산출내용표_간지_YH34 운탄_구조물 수량" xfId="1383"/>
    <cellStyle name=" _수량및 단가 산출내용표_간지_YH34 운탄설비 내역서" xfId="1384"/>
    <cellStyle name=" _수량및 단가 산출내용표_간지_가압장설계서(토목)" xfId="26450"/>
    <cellStyle name=" _수량및 단가 산출내용표_간지_계약내역서(CC-16)" xfId="26451"/>
    <cellStyle name=" _수량및 단가 산출내용표_간지_계장-견적서" xfId="17441"/>
    <cellStyle name=" _수량및 단가 산출내용표_간지_계장-견적서_계장-견적서(re.1)" xfId="17442"/>
    <cellStyle name=" _수량및 단가 산출내용표_간지_계장-견적서_계장-견적서(re.1)_믿음견적(8월)-믿음부사장님 계약(내부자료)" xfId="17443"/>
    <cellStyle name=" _수량및 단가 산출내용표_간지_계장-견적서_믿음견적(8월)-믿음부사장님 계약(내부자료)" xfId="17444"/>
    <cellStyle name=" _수량및 단가 산출내용표_간지_공사비집계표" xfId="26452"/>
    <cellStyle name=" _수량및 단가 산출내용표_간지_공사비집계표(품의용)" xfId="1271"/>
    <cellStyle name=" _수량및 단가 산출내용표_간지_공사비집계표(품의용)_FO_pipe_rack(최종수정)" xfId="21329"/>
    <cellStyle name=" _수량및 단가 산출내용표_간지_공사비집계표(품의용)_계장-견적서" xfId="17445"/>
    <cellStyle name=" _수량및 단가 산출내용표_간지_공사비집계표(품의용)_계장-견적서_계장-견적서(re.1)" xfId="17446"/>
    <cellStyle name=" _수량및 단가 산출내용표_간지_공사비집계표(품의용)_계장-견적서_계장-견적서(re.1)_믿음견적(8월)-믿음부사장님 계약(내부자료)" xfId="17447"/>
    <cellStyle name=" _수량및 단가 산출내용표_간지_공사비집계표(품의용)_계장-견적서_믿음견적(8월)-믿음부사장님 계약(내부자료)" xfId="17448"/>
    <cellStyle name=" _수량및 단가 산출내용표_간지_공사비집계표(품의용)_내역서_단가확정_집계" xfId="1272"/>
    <cellStyle name=" _수량및 단가 산출내용표_간지_공사비집계표(품의용)_믿음견적(8월)-믿음부사장님 계약(내부자료)" xfId="17449"/>
    <cellStyle name=" _수량및 단가 산출내용표_간지_공사비집계표(품의용)_설계변경(최종)" xfId="42006"/>
    <cellStyle name=" _수량및 단가 산출내용표_간지_공사비집계표(품의용)_연돌내역서-0809" xfId="21330"/>
    <cellStyle name=" _수량및 단가 산출내용표_간지_공사비집계표(품의용)_염소 주입실 신축공사" xfId="42007"/>
    <cellStyle name=" _수량및 단가 산출내용표_간지_공사비집계표(품의용)_회처리설비 산출내역" xfId="26453"/>
    <cellStyle name=" _수량및 단가 산출내용표_간지_공사비집계표_AC-14(최종수정)" xfId="26454"/>
    <cellStyle name=" _수량및 단가 산출내용표_간지_공사비집계표_AC-14(최종수정)_발전설비 보수공사" xfId="26455"/>
    <cellStyle name=" _수량및 단가 산출내용표_간지_그래브준설 수량분개 토적표" xfId="26456"/>
    <cellStyle name=" _수량및 단가 산출내용표_간지_내역서_단가확정_집계" xfId="1273"/>
    <cellStyle name=" _수량및 단가 산출내용표_간지_당진화력준설설계서(REV.A)" xfId="1274"/>
    <cellStyle name=" _수량및 단가 산출내용표_간지_대비내역서" xfId="21331"/>
    <cellStyle name=" _수량및 단가 산출내용표_간지_대비내역서(rev-1)" xfId="21332"/>
    <cellStyle name=" _수량및 단가 산출내용표_간지_대비내역서(rev-1)_3.CC-10-2,3_방풍림조성 및 석탄침전조수량산출서" xfId="21333"/>
    <cellStyle name=" _수량및 단가 산출내용표_간지_대비내역서(rev-1)_4.CC-10-4_저탄장내배수설비수량산출서" xfId="21334"/>
    <cellStyle name=" _수량및 단가 산출내용표_간지_대비내역서_3.CC-10-2,3_방풍림조성 및 석탄침전조수량산출서" xfId="21335"/>
    <cellStyle name=" _수량및 단가 산출내용표_간지_대비내역서_4.CC-10-4_저탄장내배수설비수량산출서" xfId="21336"/>
    <cellStyle name=" _수량및 단가 산출내용표_간지_대표공종 분류내역" xfId="1275"/>
    <cellStyle name=" _수량및 단가 산출내용표_간지_대표공종 분류내역_FO_pipe_rack(최종수정)" xfId="21337"/>
    <cellStyle name=" _수량및 단가 산출내용표_간지_대표공종 분류내역_계장-견적서" xfId="17450"/>
    <cellStyle name=" _수량및 단가 산출내용표_간지_대표공종 분류내역_계장-견적서_계장-견적서(re.1)" xfId="17451"/>
    <cellStyle name=" _수량및 단가 산출내용표_간지_대표공종 분류내역_계장-견적서_계장-견적서(re.1)_믿음견적(8월)-믿음부사장님 계약(내부자료)" xfId="17452"/>
    <cellStyle name=" _수량및 단가 산출내용표_간지_대표공종 분류내역_계장-견적서_믿음견적(8월)-믿음부사장님 계약(내부자료)" xfId="17453"/>
    <cellStyle name=" _수량및 단가 산출내용표_간지_대표공종 분류내역_공사비집계표(품의용)" xfId="1276"/>
    <cellStyle name=" _수량및 단가 산출내용표_간지_대표공종 분류내역_공사비집계표(품의용)_FO_pipe_rack(최종수정)" xfId="21338"/>
    <cellStyle name=" _수량및 단가 산출내용표_간지_대표공종 분류내역_공사비집계표(품의용)_계장-견적서" xfId="17454"/>
    <cellStyle name=" _수량및 단가 산출내용표_간지_대표공종 분류내역_공사비집계표(품의용)_계장-견적서_계장-견적서(re.1)" xfId="17455"/>
    <cellStyle name=" _수량및 단가 산출내용표_간지_대표공종 분류내역_공사비집계표(품의용)_계장-견적서_계장-견적서(re.1)_믿음견적(8월)-믿음부사장님 계약(내부자료)" xfId="17456"/>
    <cellStyle name=" _수량및 단가 산출내용표_간지_대표공종 분류내역_공사비집계표(품의용)_계장-견적서_믿음견적(8월)-믿음부사장님 계약(내부자료)" xfId="17457"/>
    <cellStyle name=" _수량및 단가 산출내용표_간지_대표공종 분류내역_공사비집계표(품의용)_내역서_단가확정_집계" xfId="1277"/>
    <cellStyle name=" _수량및 단가 산출내용표_간지_대표공종 분류내역_공사비집계표(품의용)_믿음견적(8월)-믿음부사장님 계약(내부자료)" xfId="17458"/>
    <cellStyle name=" _수량및 단가 산출내용표_간지_대표공종 분류내역_공사비집계표(품의용)_설계변경(최종)" xfId="42008"/>
    <cellStyle name=" _수량및 단가 산출내용표_간지_대표공종 분류내역_공사비집계표(품의용)_연돌내역서-0809" xfId="21339"/>
    <cellStyle name=" _수량및 단가 산출내용표_간지_대표공종 분류내역_공사비집계표(품의용)_염소 주입실 신축공사" xfId="42009"/>
    <cellStyle name=" _수량및 단가 산출내용표_간지_대표공종 분류내역_공사비집계표(품의용)_회처리설비 산출내역" xfId="26457"/>
    <cellStyle name=" _수량및 단가 산출내용표_간지_대표공종 분류내역_내역서_단가확정_집계" xfId="1278"/>
    <cellStyle name=" _수량및 단가 산출내용표_간지_대표공종 분류내역_냉각수배수로-비교" xfId="1279"/>
    <cellStyle name=" _수량및 단가 산출내용표_간지_대표공종 분류내역_냉각수배수로-비교_FO_pipe_rack(최종수정)" xfId="21340"/>
    <cellStyle name=" _수량및 단가 산출내용표_간지_대표공종 분류내역_냉각수배수로-비교_두중내역서(단가확정분)" xfId="42010"/>
    <cellStyle name=" _수량및 단가 산출내용표_간지_대표공종 분류내역_냉각수배수로-비교_두중내역서(단가확정분)_설계변경(최종)" xfId="42011"/>
    <cellStyle name=" _수량및 단가 산출내용표_간지_대표공종 분류내역_냉각수배수로-비교_설계변경(최종)" xfId="42012"/>
    <cellStyle name=" _수량및 단가 산출내용표_간지_대표공종 분류내역_냉각수배수로-비교_연돌내역서-0809" xfId="21341"/>
    <cellStyle name=" _수량및 단가 산출내용표_간지_대표공종 분류내역_냉각수배수로-비교_염소 주입실 신축공사" xfId="42013"/>
    <cellStyle name=" _수량및 단가 산출내용표_간지_대표공종 분류내역_냉각수취수펌프구조물-비교" xfId="1280"/>
    <cellStyle name=" _수량및 단가 산출내용표_간지_대표공종 분류내역_냉각수취수펌프구조물-비교_FO_pipe_rack(최종수정)" xfId="21342"/>
    <cellStyle name=" _수량및 단가 산출내용표_간지_대표공종 분류내역_냉각수취수펌프구조물-비교_두중내역서(단가확정분)" xfId="42014"/>
    <cellStyle name=" _수량및 단가 산출내용표_간지_대표공종 분류내역_냉각수취수펌프구조물-비교_두중내역서(단가확정분)_설계변경(최종)" xfId="42015"/>
    <cellStyle name=" _수량및 단가 산출내용표_간지_대표공종 분류내역_냉각수취수펌프구조물-비교_설계변경(최종)" xfId="42016"/>
    <cellStyle name=" _수량및 단가 산출내용표_간지_대표공종 분류내역_냉각수취수펌프구조물-비교_연돌내역서-0809" xfId="21343"/>
    <cellStyle name=" _수량및 단가 산출내용표_간지_대표공종 분류내역_냉각수취수펌프구조물-비교_염소 주입실 신축공사" xfId="42017"/>
    <cellStyle name=" _수량및 단가 산출내용표_간지_대표공종 분류내역_믿음견적(8월)-믿음부사장님 계약(내부자료)" xfId="17459"/>
    <cellStyle name=" _수량및 단가 산출내용표_간지_대표공종 분류내역_설계변경(최종)" xfId="42018"/>
    <cellStyle name=" _수량및 단가 산출내용표_간지_대표공종 분류내역_연돌내역서-0809" xfId="21344"/>
    <cellStyle name=" _수량및 단가 산출내용표_간지_대표공종 분류내역_염소 주입실 신축공사" xfId="42019"/>
    <cellStyle name=" _수량및 단가 산출내용표_간지_대표공종 분류내역_회처리설비 산출내역" xfId="26458"/>
    <cellStyle name=" _수량및 단가 산출내용표_간지_대표공종분류" xfId="1281"/>
    <cellStyle name=" _수량및 단가 산출내용표_간지_대표공종분류_FO_pipe_rack(최종수정)" xfId="21345"/>
    <cellStyle name=" _수량및 단가 산출내용표_간지_대표공종분류_계장-견적서" xfId="17460"/>
    <cellStyle name=" _수량및 단가 산출내용표_간지_대표공종분류_계장-견적서_계장-견적서(re.1)" xfId="17461"/>
    <cellStyle name=" _수량및 단가 산출내용표_간지_대표공종분류_계장-견적서_계장-견적서(re.1)_믿음견적(8월)-믿음부사장님 계약(내부자료)" xfId="17462"/>
    <cellStyle name=" _수량및 단가 산출내용표_간지_대표공종분류_계장-견적서_믿음견적(8월)-믿음부사장님 계약(내부자료)" xfId="17463"/>
    <cellStyle name=" _수량및 단가 산출내용표_간지_대표공종분류_공사비집계표(품의용)" xfId="1282"/>
    <cellStyle name=" _수량및 단가 산출내용표_간지_대표공종분류_공사비집계표(품의용)_FO_pipe_rack(최종수정)" xfId="21346"/>
    <cellStyle name=" _수량및 단가 산출내용표_간지_대표공종분류_공사비집계표(품의용)_계장-견적서" xfId="17464"/>
    <cellStyle name=" _수량및 단가 산출내용표_간지_대표공종분류_공사비집계표(품의용)_계장-견적서_계장-견적서(re.1)" xfId="17465"/>
    <cellStyle name=" _수량및 단가 산출내용표_간지_대표공종분류_공사비집계표(품의용)_계장-견적서_계장-견적서(re.1)_믿음견적(8월)-믿음부사장님 계약(내부자료)" xfId="17466"/>
    <cellStyle name=" _수량및 단가 산출내용표_간지_대표공종분류_공사비집계표(품의용)_계장-견적서_믿음견적(8월)-믿음부사장님 계약(내부자료)" xfId="17467"/>
    <cellStyle name=" _수량및 단가 산출내용표_간지_대표공종분류_공사비집계표(품의용)_내역서_단가확정_집계" xfId="1283"/>
    <cellStyle name=" _수량및 단가 산출내용표_간지_대표공종분류_공사비집계표(품의용)_믿음견적(8월)-믿음부사장님 계약(내부자료)" xfId="17468"/>
    <cellStyle name=" _수량및 단가 산출내용표_간지_대표공종분류_공사비집계표(품의용)_설계변경(최종)" xfId="42020"/>
    <cellStyle name=" _수량및 단가 산출내용표_간지_대표공종분류_공사비집계표(품의용)_연돌내역서-0809" xfId="21347"/>
    <cellStyle name=" _수량및 단가 산출내용표_간지_대표공종분류_공사비집계표(품의용)_염소 주입실 신축공사" xfId="42021"/>
    <cellStyle name=" _수량및 단가 산출내용표_간지_대표공종분류_공사비집계표(품의용)_회처리설비 산출내역" xfId="26459"/>
    <cellStyle name=" _수량및 단가 산출내용표_간지_대표공종분류_내역서_단가확정_집계" xfId="1284"/>
    <cellStyle name=" _수량및 단가 산출내용표_간지_대표공종분류_믿음견적(8월)-믿음부사장님 계약(내부자료)" xfId="17469"/>
    <cellStyle name=" _수량및 단가 산출내용표_간지_대표공종분류_설계변경(최종)" xfId="42022"/>
    <cellStyle name=" _수량및 단가 산출내용표_간지_대표공종분류_연돌내역서-0809" xfId="21348"/>
    <cellStyle name=" _수량및 단가 산출내용표_간지_대표공종분류_염소 주입실 신축공사" xfId="42023"/>
    <cellStyle name=" _수량및 단가 산출내용표_간지_대표공종분류_회처리설비 산출내역" xfId="26460"/>
    <cellStyle name=" _수량및 단가 산출내용표_간지_믿음견적(8월)-믿음부사장님 계약(내부자료)" xfId="17470"/>
    <cellStyle name=" _수량및 단가 산출내용표_간지_발전설비 보수공사" xfId="26461"/>
    <cellStyle name=" _수량및 단가 산출내용표_간지_별표" xfId="1285"/>
    <cellStyle name=" _수량및 단가 산출내용표_간지_본관기초굴착(단가)" xfId="1286"/>
    <cellStyle name=" _수량및 단가 산출내용표_간지_본관기초굴착(단가)_FO_pipe_rack(최종수정)" xfId="21349"/>
    <cellStyle name=" _수량및 단가 산출내용표_간지_본관기초굴착(단가)_설계변경(최종)" xfId="42024"/>
    <cellStyle name=" _수량및 단가 산출내용표_간지_본관기초굴착(단가)_연돌내역서-0809" xfId="21350"/>
    <cellStyle name=" _수량및 단가 산출내용표_간지_본관기초굴착(단가)_염소 주입실 신축공사" xfId="42025"/>
    <cellStyle name=" _수량및 단가 산출내용표_간지_본설계내역서(CC-14)-REV.16" xfId="26462"/>
    <cellStyle name=" _수량및 단가 산출내용표_간지_부두준설 딱지" xfId="26463"/>
    <cellStyle name=" _수량및 단가 산출내용표_간지_부두준설 설계서" xfId="1287"/>
    <cellStyle name=" _수량및 단가 산출내용표_간지_부두준설 설계서_1) 공사비산출 적정성 확인" xfId="1288"/>
    <cellStyle name=" _수량및 단가 산출내용표_간지_부두준설 설계서_1) 공사비산출 적정성 확인_부두준설 설계서" xfId="1289"/>
    <cellStyle name=" _수량및 단가 산출내용표_간지_부두준설 설계서_부두준설 설계서" xfId="1290"/>
    <cellStyle name=" _수량및 단가 산출내용표_간지_부두준설 설계서_부두준설 설계서(현대)" xfId="1291"/>
    <cellStyle name=" _수량및 단가 산출내용표_간지_부두준설 설계서_부두준설 설계서(현대)_부두준설 설계서" xfId="1292"/>
    <cellStyle name=" _수량및 단가 산출내용표_간지_부두준설 설계서_부두준설 설계서_부두준설 설계서" xfId="1293"/>
    <cellStyle name=" _수량및 단가 산출내용표_간지_부두준설 설계서_부두준설 설계서77" xfId="1294"/>
    <cellStyle name=" _수량및 단가 산출내용표_간지_부두준설 설계서_부두준설 설계서77_부두준설 설계서" xfId="1295"/>
    <cellStyle name=" _수량및 단가 산출내용표_간지_부두준설 설계서_준설 평균N치 산출서(08.01.25)-REV.1" xfId="1296"/>
    <cellStyle name=" _수량및 단가 산출내용표_간지_부두준설 설계서_준설 평균N치 산출서(08.01.25)-REV.1_부두준설 설계서" xfId="1297"/>
    <cellStyle name=" _수량및 단가 산출내용표_간지_부두준설 설계서-07.10.24" xfId="26464"/>
    <cellStyle name=" _수량및 단가 산출내용표_간지_부두준설 수량산출서" xfId="26465"/>
    <cellStyle name=" _수량및 단가 산출내용표_간지_부표" xfId="1298"/>
    <cellStyle name=" _수량및 단가 산출내용표_간지_사급및확정분공통품" xfId="1299"/>
    <cellStyle name=" _수량및 단가 산출내용표_간지_사급및확정분공통품_(참고1) 현황도 딱지" xfId="26466"/>
    <cellStyle name=" _수량및 단가 산출내용표_간지_사급및확정분공통품_CC-03냉각수배수로(04.12사정)" xfId="26478"/>
    <cellStyle name=" _수량및 단가 산출내용표_간지_사급및확정분공통품_CC-03냉각수배수로(04.12사정)_CC-03냉각수배수로(05.07사정)" xfId="26479"/>
    <cellStyle name=" _수량및 단가 산출내용표_간지_사급및확정분공통품_CC-03냉각수배수로(04.12사정)_CC-03냉각수배수로(05.09청구)" xfId="26480"/>
    <cellStyle name=" _수량및 단가 산출내용표_간지_사급및확정분공통품_CC-16 조경공사(05.10사정)" xfId="26481"/>
    <cellStyle name=" _수량및 단가 산출내용표_간지_사급및확정분공통품_CC-16 조경공사(05.10청구예정)" xfId="26482"/>
    <cellStyle name=" _수량및 단가 산출내용표_간지_사급및확정분공통품_CC-16조경공사(05.09사정)" xfId="26483"/>
    <cellStyle name=" _수량및 단가 산출내용표_간지_사급및확정분공통품_가압장설계서(토목)" xfId="26467"/>
    <cellStyle name=" _수량및 단가 산출내용표_간지_사급및확정분공통품_계약내역서(CC-16)" xfId="26468"/>
    <cellStyle name=" _수량및 단가 산출내용표_간지_사급및확정분공통품_그래브준설 수량분개 토적표" xfId="26469"/>
    <cellStyle name=" _수량및 단가 산출내용표_간지_사급및확정분공통품_당진화력준설설계서(REV.A)" xfId="1300"/>
    <cellStyle name=" _수량및 단가 산출내용표_간지_사급및확정분공통품_별표" xfId="1301"/>
    <cellStyle name=" _수량및 단가 산출내용표_간지_사급및확정분공통품_본설계내역서(CC-14)-REV.16" xfId="26470"/>
    <cellStyle name=" _수량및 단가 산출내용표_간지_사급및확정분공통품_부두준설 딱지" xfId="26471"/>
    <cellStyle name=" _수량및 단가 산출내용표_간지_사급및확정분공통품_부두준설 설계서" xfId="1302"/>
    <cellStyle name=" _수량및 단가 산출내용표_간지_사급및확정분공통품_부두준설 설계서_1) 공사비산출 적정성 확인" xfId="1303"/>
    <cellStyle name=" _수량및 단가 산출내용표_간지_사급및확정분공통품_부두준설 설계서_1) 공사비산출 적정성 확인_부두준설 설계서" xfId="1304"/>
    <cellStyle name=" _수량및 단가 산출내용표_간지_사급및확정분공통품_부두준설 설계서_부두준설 설계서" xfId="1305"/>
    <cellStyle name=" _수량및 단가 산출내용표_간지_사급및확정분공통품_부두준설 설계서_부두준설 설계서(현대)" xfId="1306"/>
    <cellStyle name=" _수량및 단가 산출내용표_간지_사급및확정분공통품_부두준설 설계서_부두준설 설계서(현대)_부두준설 설계서" xfId="1307"/>
    <cellStyle name=" _수량및 단가 산출내용표_간지_사급및확정분공통품_부두준설 설계서_부두준설 설계서_부두준설 설계서" xfId="1308"/>
    <cellStyle name=" _수량및 단가 산출내용표_간지_사급및확정분공통품_부두준설 설계서_부두준설 설계서77" xfId="1309"/>
    <cellStyle name=" _수량및 단가 산출내용표_간지_사급및확정분공통품_부두준설 설계서_부두준설 설계서77_부두준설 설계서" xfId="1310"/>
    <cellStyle name=" _수량및 단가 산출내용표_간지_사급및확정분공통품_부두준설 설계서_준설 평균N치 산출서(08.01.25)-REV.1" xfId="1311"/>
    <cellStyle name=" _수량및 단가 산출내용표_간지_사급및확정분공통품_부두준설 설계서_준설 평균N치 산출서(08.01.25)-REV.1_부두준설 설계서" xfId="1312"/>
    <cellStyle name=" _수량및 단가 산출내용표_간지_사급및확정분공통품_부두준설 설계서-07.10.24" xfId="26472"/>
    <cellStyle name=" _수량및 단가 산출내용표_간지_사급및확정분공통품_부두준설 수량산출서" xfId="26473"/>
    <cellStyle name=" _수량및 단가 산출내용표_간지_사급및확정분공통품_설계서(CC-16)" xfId="26474"/>
    <cellStyle name=" _수량및 단가 산출내용표_간지_사급및확정분공통품_옥외탱크설계내역서(071010)" xfId="26475"/>
    <cellStyle name=" _수량및 단가 산출내용표_간지_사급및확정분공통품_자재단가" xfId="1313"/>
    <cellStyle name=" _수량및 단가 산출내용표_간지_사급및확정분공통품_조경공사가설계1차변경" xfId="26476"/>
    <cellStyle name=" _수량및 단가 산출내용표_간지_사급및확정분공통품_조경공사가설계1차변경(마지막최종한번더)" xfId="26477"/>
    <cellStyle name=" _수량및 단가 산출내용표_간지_사급자재총괄표" xfId="1314"/>
    <cellStyle name=" _수량및 단가 산출내용표_간지_사급자재총괄표_FO_pipe_rack(최종수정)" xfId="21351"/>
    <cellStyle name=" _수량및 단가 산출내용표_간지_사급자재총괄표_계장-견적서" xfId="17471"/>
    <cellStyle name=" _수량및 단가 산출내용표_간지_사급자재총괄표_계장-견적서_계장-견적서(re.1)" xfId="17472"/>
    <cellStyle name=" _수량및 단가 산출내용표_간지_사급자재총괄표_계장-견적서_계장-견적서(re.1)_믿음견적(8월)-믿음부사장님 계약(내부자료)" xfId="17473"/>
    <cellStyle name=" _수량및 단가 산출내용표_간지_사급자재총괄표_계장-견적서_믿음견적(8월)-믿음부사장님 계약(내부자료)" xfId="17474"/>
    <cellStyle name=" _수량및 단가 산출내용표_간지_사급자재총괄표_공사비집계표(품의용)" xfId="1315"/>
    <cellStyle name=" _수량및 단가 산출내용표_간지_사급자재총괄표_공사비집계표(품의용)_FO_pipe_rack(최종수정)" xfId="21352"/>
    <cellStyle name=" _수량및 단가 산출내용표_간지_사급자재총괄표_공사비집계표(품의용)_계장-견적서" xfId="17475"/>
    <cellStyle name=" _수량및 단가 산출내용표_간지_사급자재총괄표_공사비집계표(품의용)_계장-견적서_계장-견적서(re.1)" xfId="17476"/>
    <cellStyle name=" _수량및 단가 산출내용표_간지_사급자재총괄표_공사비집계표(품의용)_계장-견적서_계장-견적서(re.1)_믿음견적(8월)-믿음부사장님 계약(내부자료)" xfId="17477"/>
    <cellStyle name=" _수량및 단가 산출내용표_간지_사급자재총괄표_공사비집계표(품의용)_계장-견적서_믿음견적(8월)-믿음부사장님 계약(내부자료)" xfId="17478"/>
    <cellStyle name=" _수량및 단가 산출내용표_간지_사급자재총괄표_공사비집계표(품의용)_내역서_단가확정_집계" xfId="1316"/>
    <cellStyle name=" _수량및 단가 산출내용표_간지_사급자재총괄표_공사비집계표(품의용)_믿음견적(8월)-믿음부사장님 계약(내부자료)" xfId="17479"/>
    <cellStyle name=" _수량및 단가 산출내용표_간지_사급자재총괄표_공사비집계표(품의용)_설계변경(최종)" xfId="42026"/>
    <cellStyle name=" _수량및 단가 산출내용표_간지_사급자재총괄표_공사비집계표(품의용)_연돌내역서-0809" xfId="21353"/>
    <cellStyle name=" _수량및 단가 산출내용표_간지_사급자재총괄표_공사비집계표(품의용)_염소 주입실 신축공사" xfId="42027"/>
    <cellStyle name=" _수량및 단가 산출내용표_간지_사급자재총괄표_공사비집계표(품의용)_회처리설비 산출내역" xfId="26484"/>
    <cellStyle name=" _수량및 단가 산출내용표_간지_사급자재총괄표_내역서_단가확정_집계" xfId="1317"/>
    <cellStyle name=" _수량및 단가 산출내용표_간지_사급자재총괄표_믿음견적(8월)-믿음부사장님 계약(내부자료)" xfId="17480"/>
    <cellStyle name=" _수량및 단가 산출내용표_간지_사급자재총괄표_설계변경(최종)" xfId="42028"/>
    <cellStyle name=" _수량및 단가 산출내용표_간지_사급자재총괄표_연돌내역서-0809" xfId="21354"/>
    <cellStyle name=" _수량및 단가 산출내용표_간지_사급자재총괄표_염소 주입실 신축공사" xfId="42029"/>
    <cellStyle name=" _수량및 단가 산출내용표_간지_사급자재총괄표_회처리설비 산출내역" xfId="26485"/>
    <cellStyle name=" _수량및 단가 산출내용표_간지_석고반출부두 수량산출서(CC-18)_070115" xfId="26486"/>
    <cellStyle name=" _수량및 단가 산출내용표_간지_설계개요" xfId="1318"/>
    <cellStyle name=" _수량및 단가 산출내용표_간지_설계개요_FO_pipe_rack(최종수정)" xfId="21355"/>
    <cellStyle name=" _수량및 단가 산출내용표_간지_설계개요_계장-견적서" xfId="17481"/>
    <cellStyle name=" _수량및 단가 산출내용표_간지_설계개요_계장-견적서_계장-견적서(re.1)" xfId="17482"/>
    <cellStyle name=" _수량및 단가 산출내용표_간지_설계개요_계장-견적서_계장-견적서(re.1)_믿음견적(8월)-믿음부사장님 계약(내부자료)" xfId="17483"/>
    <cellStyle name=" _수량및 단가 산출내용표_간지_설계개요_계장-견적서_믿음견적(8월)-믿음부사장님 계약(내부자료)" xfId="17484"/>
    <cellStyle name=" _수량및 단가 산출내용표_간지_설계개요_공사비집계표(품의용)" xfId="1319"/>
    <cellStyle name=" _수량및 단가 산출내용표_간지_설계개요_공사비집계표(품의용)_FO_pipe_rack(최종수정)" xfId="21356"/>
    <cellStyle name=" _수량및 단가 산출내용표_간지_설계개요_공사비집계표(품의용)_계장-견적서" xfId="17485"/>
    <cellStyle name=" _수량및 단가 산출내용표_간지_설계개요_공사비집계표(품의용)_계장-견적서_계장-견적서(re.1)" xfId="17486"/>
    <cellStyle name=" _수량및 단가 산출내용표_간지_설계개요_공사비집계표(품의용)_계장-견적서_계장-견적서(re.1)_믿음견적(8월)-믿음부사장님 계약(내부자료)" xfId="17487"/>
    <cellStyle name=" _수량및 단가 산출내용표_간지_설계개요_공사비집계표(품의용)_계장-견적서_믿음견적(8월)-믿음부사장님 계약(내부자료)" xfId="17488"/>
    <cellStyle name=" _수량및 단가 산출내용표_간지_설계개요_공사비집계표(품의용)_내역서_단가확정_집계" xfId="1320"/>
    <cellStyle name=" _수량및 단가 산출내용표_간지_설계개요_공사비집계표(품의용)_믿음견적(8월)-믿음부사장님 계약(내부자료)" xfId="17489"/>
    <cellStyle name=" _수량및 단가 산출내용표_간지_설계개요_공사비집계표(품의용)_설계변경(최종)" xfId="42030"/>
    <cellStyle name=" _수량및 단가 산출내용표_간지_설계개요_공사비집계표(품의용)_연돌내역서-0809" xfId="21357"/>
    <cellStyle name=" _수량및 단가 산출내용표_간지_설계개요_공사비집계표(품의용)_염소 주입실 신축공사" xfId="42031"/>
    <cellStyle name=" _수량및 단가 산출내용표_간지_설계개요_공사비집계표(품의용)_회처리설비 산출내역" xfId="26487"/>
    <cellStyle name=" _수량및 단가 산출내용표_간지_설계개요_내역서_단가확정_집계" xfId="1321"/>
    <cellStyle name=" _수량및 단가 산출내용표_간지_설계개요_냉각수배수로-비교" xfId="1322"/>
    <cellStyle name=" _수량및 단가 산출내용표_간지_설계개요_냉각수배수로-비교_FO_pipe_rack(최종수정)" xfId="21358"/>
    <cellStyle name=" _수량및 단가 산출내용표_간지_설계개요_냉각수배수로-비교_두중내역서(단가확정분)" xfId="42032"/>
    <cellStyle name=" _수량및 단가 산출내용표_간지_설계개요_냉각수배수로-비교_두중내역서(단가확정분)_설계변경(최종)" xfId="42033"/>
    <cellStyle name=" _수량및 단가 산출내용표_간지_설계개요_냉각수배수로-비교_설계변경(최종)" xfId="42034"/>
    <cellStyle name=" _수량및 단가 산출내용표_간지_설계개요_냉각수배수로-비교_연돌내역서-0809" xfId="21359"/>
    <cellStyle name=" _수량및 단가 산출내용표_간지_설계개요_냉각수배수로-비교_염소 주입실 신축공사" xfId="42035"/>
    <cellStyle name=" _수량및 단가 산출내용표_간지_설계개요_냉각수취수펌프구조물-비교" xfId="1323"/>
    <cellStyle name=" _수량및 단가 산출내용표_간지_설계개요_냉각수취수펌프구조물-비교_FO_pipe_rack(최종수정)" xfId="21360"/>
    <cellStyle name=" _수량및 단가 산출내용표_간지_설계개요_냉각수취수펌프구조물-비교_두중내역서(단가확정분)" xfId="42036"/>
    <cellStyle name=" _수량및 단가 산출내용표_간지_설계개요_냉각수취수펌프구조물-비교_두중내역서(단가확정분)_설계변경(최종)" xfId="42037"/>
    <cellStyle name=" _수량및 단가 산출내용표_간지_설계개요_냉각수취수펌프구조물-비교_설계변경(최종)" xfId="42038"/>
    <cellStyle name=" _수량및 단가 산출내용표_간지_설계개요_냉각수취수펌프구조물-비교_연돌내역서-0809" xfId="21361"/>
    <cellStyle name=" _수량및 단가 산출내용표_간지_설계개요_냉각수취수펌프구조물-비교_염소 주입실 신축공사" xfId="42039"/>
    <cellStyle name=" _수량및 단가 산출내용표_간지_설계개요_믿음견적(8월)-믿음부사장님 계약(내부자료)" xfId="17490"/>
    <cellStyle name=" _수량및 단가 산출내용표_간지_설계개요_설계변경(최종)" xfId="42040"/>
    <cellStyle name=" _수량및 단가 산출내용표_간지_설계개요_연돌내역서-0809" xfId="21362"/>
    <cellStyle name=" _수량및 단가 산출내용표_간지_설계개요_염소 주입실 신축공사" xfId="42041"/>
    <cellStyle name=" _수량및 단가 산출내용표_간지_설계개요_회처리설비 산출내역" xfId="26488"/>
    <cellStyle name=" _수량및 단가 산출내용표_간지_설계명세서" xfId="1324"/>
    <cellStyle name=" _수량및 단가 산출내용표_간지_설계명세서_325전기설비기초" xfId="1325"/>
    <cellStyle name=" _수량및 단가 산출내용표_간지_설계명세서_325전기설비기초_FO_pipe_rack(최종수정)" xfId="21363"/>
    <cellStyle name=" _수량및 단가 산출내용표_간지_설계명세서_325전기설비기초_계장-견적서" xfId="17491"/>
    <cellStyle name=" _수량및 단가 산출내용표_간지_설계명세서_325전기설비기초_계장-견적서_계장-견적서(re.1)" xfId="17492"/>
    <cellStyle name=" _수량및 단가 산출내용표_간지_설계명세서_325전기설비기초_계장-견적서_계장-견적서(re.1)_믿음견적(8월)-믿음부사장님 계약(내부자료)" xfId="17493"/>
    <cellStyle name=" _수량및 단가 산출내용표_간지_설계명세서_325전기설비기초_계장-견적서_믿음견적(8월)-믿음부사장님 계약(내부자료)" xfId="17494"/>
    <cellStyle name=" _수량및 단가 산출내용표_간지_설계명세서_325전기설비기초_공사비집계표(품의용)" xfId="1326"/>
    <cellStyle name=" _수량및 단가 산출내용표_간지_설계명세서_325전기설비기초_공사비집계표(품의용)_FO_pipe_rack(최종수정)" xfId="21364"/>
    <cellStyle name=" _수량및 단가 산출내용표_간지_설계명세서_325전기설비기초_공사비집계표(품의용)_계장-견적서" xfId="17495"/>
    <cellStyle name=" _수량및 단가 산출내용표_간지_설계명세서_325전기설비기초_공사비집계표(품의용)_계장-견적서_계장-견적서(re.1)" xfId="17496"/>
    <cellStyle name=" _수량및 단가 산출내용표_간지_설계명세서_325전기설비기초_공사비집계표(품의용)_계장-견적서_계장-견적서(re.1)_믿음견적(8월)-믿음부사장님 계약(내부자료)" xfId="17497"/>
    <cellStyle name=" _수량및 단가 산출내용표_간지_설계명세서_325전기설비기초_공사비집계표(품의용)_계장-견적서_믿음견적(8월)-믿음부사장님 계약(내부자료)" xfId="17498"/>
    <cellStyle name=" _수량및 단가 산출내용표_간지_설계명세서_325전기설비기초_공사비집계표(품의용)_내역서_단가확정_집계" xfId="1327"/>
    <cellStyle name=" _수량및 단가 산출내용표_간지_설계명세서_325전기설비기초_공사비집계표(품의용)_믿음견적(8월)-믿음부사장님 계약(내부자료)" xfId="17499"/>
    <cellStyle name=" _수량및 단가 산출내용표_간지_설계명세서_325전기설비기초_공사비집계표(품의용)_설계변경(최종)" xfId="42042"/>
    <cellStyle name=" _수량및 단가 산출내용표_간지_설계명세서_325전기설비기초_공사비집계표(품의용)_연돌내역서-0809" xfId="21365"/>
    <cellStyle name=" _수량및 단가 산출내용표_간지_설계명세서_325전기설비기초_공사비집계표(품의용)_염소 주입실 신축공사" xfId="42043"/>
    <cellStyle name=" _수량및 단가 산출내용표_간지_설계명세서_325전기설비기초_공사비집계표(품의용)_회처리설비 산출내역" xfId="26489"/>
    <cellStyle name=" _수량및 단가 산출내용표_간지_설계명세서_325전기설비기초_내역서_단가확정_집계" xfId="1328"/>
    <cellStyle name=" _수량및 단가 산출내용표_간지_설계명세서_325전기설비기초_믿음견적(8월)-믿음부사장님 계약(내부자료)" xfId="17500"/>
    <cellStyle name=" _수량및 단가 산출내용표_간지_설계명세서_325전기설비기초_설계변경(최종)" xfId="42044"/>
    <cellStyle name=" _수량및 단가 산출내용표_간지_설계명세서_325전기설비기초_연돌내역서-0809" xfId="21366"/>
    <cellStyle name=" _수량및 단가 산출내용표_간지_설계명세서_325전기설비기초_염소 주입실 신축공사" xfId="42045"/>
    <cellStyle name=" _수량및 단가 산출내용표_간지_설계명세서_325전기설비기초_회처리설비 산출내역" xfId="26490"/>
    <cellStyle name=" _수량및 단가 산출내용표_간지_설계명세서_FO_pipe_rack(최종수정)" xfId="21367"/>
    <cellStyle name=" _수량및 단가 산출내용표_간지_설계명세서_계장-견적서" xfId="17501"/>
    <cellStyle name=" _수량및 단가 산출내용표_간지_설계명세서_계장-견적서_계장-견적서(re.1)" xfId="17502"/>
    <cellStyle name=" _수량및 단가 산출내용표_간지_설계명세서_계장-견적서_계장-견적서(re.1)_믿음견적(8월)-믿음부사장님 계약(내부자료)" xfId="17503"/>
    <cellStyle name=" _수량및 단가 산출내용표_간지_설계명세서_계장-견적서_믿음견적(8월)-믿음부사장님 계약(내부자료)" xfId="17504"/>
    <cellStyle name=" _수량및 단가 산출내용표_간지_설계명세서_공사비집계표(품의용)" xfId="1329"/>
    <cellStyle name=" _수량및 단가 산출내용표_간지_설계명세서_공사비집계표(품의용)_FO_pipe_rack(최종수정)" xfId="21368"/>
    <cellStyle name=" _수량및 단가 산출내용표_간지_설계명세서_공사비집계표(품의용)_계장-견적서" xfId="17505"/>
    <cellStyle name=" _수량및 단가 산출내용표_간지_설계명세서_공사비집계표(품의용)_계장-견적서_계장-견적서(re.1)" xfId="17506"/>
    <cellStyle name=" _수량및 단가 산출내용표_간지_설계명세서_공사비집계표(품의용)_계장-견적서_계장-견적서(re.1)_믿음견적(8월)-믿음부사장님 계약(내부자료)" xfId="17507"/>
    <cellStyle name=" _수량및 단가 산출내용표_간지_설계명세서_공사비집계표(품의용)_계장-견적서_믿음견적(8월)-믿음부사장님 계약(내부자료)" xfId="17508"/>
    <cellStyle name=" _수량및 단가 산출내용표_간지_설계명세서_공사비집계표(품의용)_내역서_단가확정_집계" xfId="1330"/>
    <cellStyle name=" _수량및 단가 산출내용표_간지_설계명세서_공사비집계표(품의용)_믿음견적(8월)-믿음부사장님 계약(내부자료)" xfId="17509"/>
    <cellStyle name=" _수량및 단가 산출내용표_간지_설계명세서_공사비집계표(품의용)_설계변경(최종)" xfId="42046"/>
    <cellStyle name=" _수량및 단가 산출내용표_간지_설계명세서_공사비집계표(품의용)_연돌내역서-0809" xfId="21369"/>
    <cellStyle name=" _수량및 단가 산출내용표_간지_설계명세서_공사비집계표(품의용)_염소 주입실 신축공사" xfId="42047"/>
    <cellStyle name=" _수량및 단가 산출내용표_간지_설계명세서_공사비집계표(품의용)_회처리설비 산출내역" xfId="26491"/>
    <cellStyle name=" _수량및 단가 산출내용표_간지_설계명세서_내역서_단가확정_집계" xfId="1331"/>
    <cellStyle name=" _수량및 단가 산출내용표_간지_설계명세서_냉각수배수로-비교" xfId="1332"/>
    <cellStyle name=" _수량및 단가 산출내용표_간지_설계명세서_냉각수배수로-비교_FO_pipe_rack(최종수정)" xfId="21370"/>
    <cellStyle name=" _수량및 단가 산출내용표_간지_설계명세서_냉각수배수로-비교_두중내역서(단가확정분)" xfId="42048"/>
    <cellStyle name=" _수량및 단가 산출내용표_간지_설계명세서_냉각수배수로-비교_두중내역서(단가확정분)_설계변경(최종)" xfId="42049"/>
    <cellStyle name=" _수량및 단가 산출내용표_간지_설계명세서_냉각수배수로-비교_설계변경(최종)" xfId="42050"/>
    <cellStyle name=" _수량및 단가 산출내용표_간지_설계명세서_냉각수배수로-비교_연돌내역서-0809" xfId="21371"/>
    <cellStyle name=" _수량및 단가 산출내용표_간지_설계명세서_냉각수배수로-비교_염소 주입실 신축공사" xfId="42051"/>
    <cellStyle name=" _수량및 단가 산출내용표_간지_설계명세서_냉각수취수펌프구조물-비교" xfId="1333"/>
    <cellStyle name=" _수량및 단가 산출내용표_간지_설계명세서_냉각수취수펌프구조물-비교_FO_pipe_rack(최종수정)" xfId="21372"/>
    <cellStyle name=" _수량및 단가 산출내용표_간지_설계명세서_냉각수취수펌프구조물-비교_두중내역서(단가확정분)" xfId="42052"/>
    <cellStyle name=" _수량및 단가 산출내용표_간지_설계명세서_냉각수취수펌프구조물-비교_두중내역서(단가확정분)_설계변경(최종)" xfId="42053"/>
    <cellStyle name=" _수량및 단가 산출내용표_간지_설계명세서_냉각수취수펌프구조물-비교_설계변경(최종)" xfId="42054"/>
    <cellStyle name=" _수량및 단가 산출내용표_간지_설계명세서_냉각수취수펌프구조물-비교_연돌내역서-0809" xfId="21373"/>
    <cellStyle name=" _수량및 단가 산출내용표_간지_설계명세서_냉각수취수펌프구조물-비교_염소 주입실 신축공사" xfId="42055"/>
    <cellStyle name=" _수량및 단가 산출내용표_간지_설계명세서_믿음견적(8월)-믿음부사장님 계약(내부자료)" xfId="17510"/>
    <cellStyle name=" _수량및 단가 산출내용표_간지_설계명세서_설계개요" xfId="1334"/>
    <cellStyle name=" _수량및 단가 산출내용표_간지_설계명세서_설계개요_FO_pipe_rack(최종수정)" xfId="21374"/>
    <cellStyle name=" _수량및 단가 산출내용표_간지_설계명세서_설계개요_계장-견적서" xfId="17511"/>
    <cellStyle name=" _수량및 단가 산출내용표_간지_설계명세서_설계개요_계장-견적서_계장-견적서(re.1)" xfId="17512"/>
    <cellStyle name=" _수량및 단가 산출내용표_간지_설계명세서_설계개요_계장-견적서_계장-견적서(re.1)_믿음견적(8월)-믿음부사장님 계약(내부자료)" xfId="17513"/>
    <cellStyle name=" _수량및 단가 산출내용표_간지_설계명세서_설계개요_계장-견적서_믿음견적(8월)-믿음부사장님 계약(내부자료)" xfId="17514"/>
    <cellStyle name=" _수량및 단가 산출내용표_간지_설계명세서_설계개요_공사비집계표(품의용)" xfId="1335"/>
    <cellStyle name=" _수량및 단가 산출내용표_간지_설계명세서_설계개요_공사비집계표(품의용)_FO_pipe_rack(최종수정)" xfId="21375"/>
    <cellStyle name=" _수량및 단가 산출내용표_간지_설계명세서_설계개요_공사비집계표(품의용)_계장-견적서" xfId="17515"/>
    <cellStyle name=" _수량및 단가 산출내용표_간지_설계명세서_설계개요_공사비집계표(품의용)_계장-견적서_계장-견적서(re.1)" xfId="17516"/>
    <cellStyle name=" _수량및 단가 산출내용표_간지_설계명세서_설계개요_공사비집계표(품의용)_계장-견적서_계장-견적서(re.1)_믿음견적(8월)-믿음부사장님 계약(내부자료)" xfId="17517"/>
    <cellStyle name=" _수량및 단가 산출내용표_간지_설계명세서_설계개요_공사비집계표(품의용)_계장-견적서_믿음견적(8월)-믿음부사장님 계약(내부자료)" xfId="17518"/>
    <cellStyle name=" _수량및 단가 산출내용표_간지_설계명세서_설계개요_공사비집계표(품의용)_내역서_단가확정_집계" xfId="1336"/>
    <cellStyle name=" _수량및 단가 산출내용표_간지_설계명세서_설계개요_공사비집계표(품의용)_믿음견적(8월)-믿음부사장님 계약(내부자료)" xfId="17519"/>
    <cellStyle name=" _수량및 단가 산출내용표_간지_설계명세서_설계개요_공사비집계표(품의용)_설계변경(최종)" xfId="42056"/>
    <cellStyle name=" _수량및 단가 산출내용표_간지_설계명세서_설계개요_공사비집계표(품의용)_연돌내역서-0809" xfId="21376"/>
    <cellStyle name=" _수량및 단가 산출내용표_간지_설계명세서_설계개요_공사비집계표(품의용)_염소 주입실 신축공사" xfId="42057"/>
    <cellStyle name=" _수량및 단가 산출내용표_간지_설계명세서_설계개요_공사비집계표(품의용)_회처리설비 산출내역" xfId="26492"/>
    <cellStyle name=" _수량및 단가 산출내용표_간지_설계명세서_설계개요_내역서_단가확정_집계" xfId="1337"/>
    <cellStyle name=" _수량및 단가 산출내용표_간지_설계명세서_설계개요_믿음견적(8월)-믿음부사장님 계약(내부자료)" xfId="17520"/>
    <cellStyle name=" _수량및 단가 산출내용표_간지_설계명세서_설계개요_설계변경(최종)" xfId="42058"/>
    <cellStyle name=" _수량및 단가 산출내용표_간지_설계명세서_설계개요_연돌내역서-0809" xfId="21377"/>
    <cellStyle name=" _수량및 단가 산출내용표_간지_설계명세서_설계개요_염소 주입실 신축공사" xfId="42059"/>
    <cellStyle name=" _수량및 단가 산출내용표_간지_설계명세서_설계개요_회처리설비 산출내역" xfId="26493"/>
    <cellStyle name=" _수량및 단가 산출내용표_간지_설계명세서_설계변경(최종)" xfId="42060"/>
    <cellStyle name=" _수량및 단가 산출내용표_간지_설계명세서_연돌내역서-0809" xfId="21378"/>
    <cellStyle name=" _수량및 단가 산출내용표_간지_설계명세서_염소 주입실 신축공사" xfId="42061"/>
    <cellStyle name=" _수량및 단가 산출내용표_간지_설계명세서_회처리설비 산출내역" xfId="26494"/>
    <cellStyle name=" _수량및 단가 산출내용표_간지_설계변경(최종)" xfId="42062"/>
    <cellStyle name=" _수량및 단가 산출내용표_간지_설계서(CC-10)" xfId="26495"/>
    <cellStyle name=" _수량및 단가 산출내용표_간지_설계서(CC-10)re2" xfId="26496"/>
    <cellStyle name=" _수량및 단가 산출내용표_간지_설계서(CC-16)" xfId="26497"/>
    <cellStyle name=" _수량및 단가 산출내용표_간지_수량산출서(CC-10)" xfId="26498"/>
    <cellStyle name=" _수량및 단가 산출내용표_간지_수량산출서(CC-10)-운탄지역" xfId="26499"/>
    <cellStyle name=" _수량및 단가 산출내용표_간지_연돌내역서-0809" xfId="21379"/>
    <cellStyle name=" _수량및 단가 산출내용표_간지_염소 주입실 신축공사" xfId="42063"/>
    <cellStyle name=" _수량및 단가 산출내용표_간지_영흥#3,4 터빈발전기기초(AC-04)" xfId="26500"/>
    <cellStyle name=" _수량및 단가 산출내용표_간지_영흥34품셈" xfId="1338"/>
    <cellStyle name=" _수량및 단가 산출내용표_간지_영흥34품셈_(참고1) 현황도 딱지" xfId="26501"/>
    <cellStyle name=" _수량및 단가 산출내용표_간지_영흥34품셈_CC-03냉각수배수로(04.12사정)" xfId="26513"/>
    <cellStyle name=" _수량및 단가 산출내용표_간지_영흥34품셈_CC-03냉각수배수로(04.12사정)_CC-03냉각수배수로(05.07사정)" xfId="26514"/>
    <cellStyle name=" _수량및 단가 산출내용표_간지_영흥34품셈_CC-03냉각수배수로(04.12사정)_CC-03냉각수배수로(05.09청구)" xfId="26515"/>
    <cellStyle name=" _수량및 단가 산출내용표_간지_영흥34품셈_CC-16 조경공사(05.10사정)" xfId="26516"/>
    <cellStyle name=" _수량및 단가 산출내용표_간지_영흥34품셈_CC-16 조경공사(05.10청구예정)" xfId="26517"/>
    <cellStyle name=" _수량및 단가 산출내용표_간지_영흥34품셈_CC-16조경공사(05.09사정)" xfId="26518"/>
    <cellStyle name=" _수량및 단가 산출내용표_간지_영흥34품셈_가압장설계서(토목)" xfId="26502"/>
    <cellStyle name=" _수량및 단가 산출내용표_간지_영흥34품셈_계약내역서(CC-16)" xfId="26503"/>
    <cellStyle name=" _수량및 단가 산출내용표_간지_영흥34품셈_그래브준설 수량분개 토적표" xfId="26504"/>
    <cellStyle name=" _수량및 단가 산출내용표_간지_영흥34품셈_당진화력준설설계서(REV.A)" xfId="1339"/>
    <cellStyle name=" _수량및 단가 산출내용표_간지_영흥34품셈_별표" xfId="1340"/>
    <cellStyle name=" _수량및 단가 산출내용표_간지_영흥34품셈_본설계내역서(CC-14)-REV.16" xfId="26505"/>
    <cellStyle name=" _수량및 단가 산출내용표_간지_영흥34품셈_부두준설 딱지" xfId="26506"/>
    <cellStyle name=" _수량및 단가 산출내용표_간지_영흥34품셈_부두준설 설계서" xfId="1341"/>
    <cellStyle name=" _수량및 단가 산출내용표_간지_영흥34품셈_부두준설 설계서_1) 공사비산출 적정성 확인" xfId="1342"/>
    <cellStyle name=" _수량및 단가 산출내용표_간지_영흥34품셈_부두준설 설계서_1) 공사비산출 적정성 확인_부두준설 설계서" xfId="1343"/>
    <cellStyle name=" _수량및 단가 산출내용표_간지_영흥34품셈_부두준설 설계서_부두준설 설계서" xfId="1344"/>
    <cellStyle name=" _수량및 단가 산출내용표_간지_영흥34품셈_부두준설 설계서_부두준설 설계서(현대)" xfId="1345"/>
    <cellStyle name=" _수량및 단가 산출내용표_간지_영흥34품셈_부두준설 설계서_부두준설 설계서(현대)_부두준설 설계서" xfId="1346"/>
    <cellStyle name=" _수량및 단가 산출내용표_간지_영흥34품셈_부두준설 설계서_부두준설 설계서_부두준설 설계서" xfId="1347"/>
    <cellStyle name=" _수량및 단가 산출내용표_간지_영흥34품셈_부두준설 설계서_부두준설 설계서77" xfId="1348"/>
    <cellStyle name=" _수량및 단가 산출내용표_간지_영흥34품셈_부두준설 설계서_부두준설 설계서77_부두준설 설계서" xfId="1349"/>
    <cellStyle name=" _수량및 단가 산출내용표_간지_영흥34품셈_부두준설 설계서_준설 평균N치 산출서(08.01.25)-REV.1" xfId="1350"/>
    <cellStyle name=" _수량및 단가 산출내용표_간지_영흥34품셈_부두준설 설계서_준설 평균N치 산출서(08.01.25)-REV.1_부두준설 설계서" xfId="1351"/>
    <cellStyle name=" _수량및 단가 산출내용표_간지_영흥34품셈_부두준설 설계서-07.10.24" xfId="26507"/>
    <cellStyle name=" _수량및 단가 산출내용표_간지_영흥34품셈_부두준설 수량산출서" xfId="26508"/>
    <cellStyle name=" _수량및 단가 산출내용표_간지_영흥34품셈_설계서(CC-16)" xfId="26509"/>
    <cellStyle name=" _수량및 단가 산출내용표_간지_영흥34품셈_옥외탱크설계내역서(071010)" xfId="26510"/>
    <cellStyle name=" _수량및 단가 산출내용표_간지_영흥34품셈_자재단가" xfId="1352"/>
    <cellStyle name=" _수량및 단가 산출내용표_간지_영흥34품셈_조경공사가설계1차변경" xfId="26511"/>
    <cellStyle name=" _수량및 단가 산출내용표_간지_영흥34품셈_조경공사가설계1차변경(마지막최종한번더)" xfId="26512"/>
    <cellStyle name=" _수량및 단가 산출내용표_간지_옥외탱크기초(단가)" xfId="1353"/>
    <cellStyle name=" _수량및 단가 산출내용표_간지_옥외탱크기초(단가)_FO_pipe_rack(최종수정)" xfId="21380"/>
    <cellStyle name=" _수량및 단가 산출내용표_간지_옥외탱크기초(단가)_계장-견적서" xfId="17521"/>
    <cellStyle name=" _수량및 단가 산출내용표_간지_옥외탱크기초(단가)_계장-견적서_계장-견적서(re.1)" xfId="17522"/>
    <cellStyle name=" _수량및 단가 산출내용표_간지_옥외탱크기초(단가)_계장-견적서_계장-견적서(re.1)_믿음견적(8월)-믿음부사장님 계약(내부자료)" xfId="17523"/>
    <cellStyle name=" _수량및 단가 산출내용표_간지_옥외탱크기초(단가)_계장-견적서_믿음견적(8월)-믿음부사장님 계약(내부자료)" xfId="17524"/>
    <cellStyle name=" _수량및 단가 산출내용표_간지_옥외탱크기초(단가)_공사비집계표(품의용)" xfId="1354"/>
    <cellStyle name=" _수량및 단가 산출내용표_간지_옥외탱크기초(단가)_공사비집계표(품의용)_FO_pipe_rack(최종수정)" xfId="21381"/>
    <cellStyle name=" _수량및 단가 산출내용표_간지_옥외탱크기초(단가)_공사비집계표(품의용)_계장-견적서" xfId="17525"/>
    <cellStyle name=" _수량및 단가 산출내용표_간지_옥외탱크기초(단가)_공사비집계표(품의용)_계장-견적서_계장-견적서(re.1)" xfId="17526"/>
    <cellStyle name=" _수량및 단가 산출내용표_간지_옥외탱크기초(단가)_공사비집계표(품의용)_계장-견적서_계장-견적서(re.1)_믿음견적(8월)-믿음부사장님 계약(내부자료)" xfId="17527"/>
    <cellStyle name=" _수량및 단가 산출내용표_간지_옥외탱크기초(단가)_공사비집계표(품의용)_계장-견적서_믿음견적(8월)-믿음부사장님 계약(내부자료)" xfId="17528"/>
    <cellStyle name=" _수량및 단가 산출내용표_간지_옥외탱크기초(단가)_공사비집계표(품의용)_내역서_단가확정_집계" xfId="1355"/>
    <cellStyle name=" _수량및 단가 산출내용표_간지_옥외탱크기초(단가)_공사비집계표(품의용)_믿음견적(8월)-믿음부사장님 계약(내부자료)" xfId="17529"/>
    <cellStyle name=" _수량및 단가 산출내용표_간지_옥외탱크기초(단가)_공사비집계표(품의용)_설계변경(최종)" xfId="42064"/>
    <cellStyle name=" _수량및 단가 산출내용표_간지_옥외탱크기초(단가)_공사비집계표(품의용)_연돌내역서-0809" xfId="21382"/>
    <cellStyle name=" _수량및 단가 산출내용표_간지_옥외탱크기초(단가)_공사비집계표(품의용)_염소 주입실 신축공사" xfId="42065"/>
    <cellStyle name=" _수량및 단가 산출내용표_간지_옥외탱크기초(단가)_공사비집계표(품의용)_회처리설비 산출내역" xfId="26519"/>
    <cellStyle name=" _수량및 단가 산출내용표_간지_옥외탱크기초(단가)_내역서_단가확정_집계" xfId="1356"/>
    <cellStyle name=" _수량및 단가 산출내용표_간지_옥외탱크기초(단가)_믿음견적(8월)-믿음부사장님 계약(내부자료)" xfId="17530"/>
    <cellStyle name=" _수량및 단가 산출내용표_간지_옥외탱크기초(단가)_설계변경(최종)" xfId="42066"/>
    <cellStyle name=" _수량및 단가 산출내용표_간지_옥외탱크기초(단가)_연돌내역서-0809" xfId="21383"/>
    <cellStyle name=" _수량및 단가 산출내용표_간지_옥외탱크기초(단가)_염소 주입실 신축공사" xfId="42067"/>
    <cellStyle name=" _수량및 단가 산출내용표_간지_옥외탱크기초(단가)_회처리설비 산출내역" xfId="26520"/>
    <cellStyle name=" _수량및 단가 산출내용표_간지_옥외탱크기초-비교" xfId="1357"/>
    <cellStyle name=" _수량및 단가 산출내용표_간지_옥외탱크기초-비교_FO_pipe_rack(최종수정)" xfId="21384"/>
    <cellStyle name=" _수량및 단가 산출내용표_간지_옥외탱크기초-비교_두중내역서(단가확정분)" xfId="42068"/>
    <cellStyle name=" _수량및 단가 산출내용표_간지_옥외탱크기초-비교_두중내역서(단가확정분)_설계변경(최종)" xfId="42069"/>
    <cellStyle name=" _수량및 단가 산출내용표_간지_옥외탱크기초-비교_설계변경(최종)" xfId="42070"/>
    <cellStyle name=" _수량및 단가 산출내용표_간지_옥외탱크기초-비교_연돌내역서-0809" xfId="21385"/>
    <cellStyle name=" _수량및 단가 산출내용표_간지_옥외탱크기초-비교_염소 주입실 신축공사" xfId="42071"/>
    <cellStyle name=" _수량및 단가 산출내용표_간지_옥외탱크설계내역서(071010)" xfId="26521"/>
    <cellStyle name=" _수량및 단가 산출내용표_간지_자재단가" xfId="1358"/>
    <cellStyle name=" _수량및 단가 산출내용표_간지_저류지제방공사 품셈" xfId="1359"/>
    <cellStyle name=" _수량및 단가 산출내용표_간지_조경(final)-비교" xfId="1360"/>
    <cellStyle name=" _수량및 단가 산출내용표_간지_조경(final)-비교_FO_pipe_rack(최종수정)" xfId="21386"/>
    <cellStyle name=" _수량및 단가 산출내용표_간지_조경(final)-비교_두중내역서(단가확정분)" xfId="42072"/>
    <cellStyle name=" _수량및 단가 산출내용표_간지_조경(final)-비교_두중내역서(단가확정분)_설계변경(최종)" xfId="42073"/>
    <cellStyle name=" _수량및 단가 산출내용표_간지_조경(final)-비교_설계변경(최종)" xfId="42074"/>
    <cellStyle name=" _수량및 단가 산출내용표_간지_조경(final)-비교_연돌내역서-0809" xfId="21387"/>
    <cellStyle name=" _수량및 단가 산출내용표_간지_조경(final)-비교_염소 주입실 신축공사" xfId="42075"/>
    <cellStyle name=" _수량및 단가 산출내용표_간지_조경공사가설계1차변경" xfId="26522"/>
    <cellStyle name=" _수량및 단가 산출내용표_간지_조경공사가설계1차변경(마지막최종한번더)" xfId="26523"/>
    <cellStyle name=" _수량및 단가 산출내용표_간지_추가품셈1" xfId="1361"/>
    <cellStyle name=" _수량및 단가 산출내용표_간지_추가품셈1_(참고1) 현황도 딱지" xfId="26524"/>
    <cellStyle name=" _수량및 단가 산출내용표_간지_추가품셈1_070206 운탄설비본사설계서(PILE 수량, 최종)" xfId="26525"/>
    <cellStyle name=" _수량및 단가 산출내용표_간지_추가품셈1_3.CC-10-2,3_방풍림조성 및 석탄침전조수량산출서" xfId="21388"/>
    <cellStyle name=" _수량및 단가 산출내용표_간지_추가품셈1_4.CC-10-4_저탄장내배수설비수량산출서" xfId="21389"/>
    <cellStyle name=" _수량및 단가 산출내용표_간지_추가품셈1_AC-01 보일러 설계서 수정" xfId="26551"/>
    <cellStyle name=" _수량및 단가 산출내용표_간지_추가품셈1_AC-01 보일러 설계서 수정_AC-14(최종수정)" xfId="26552"/>
    <cellStyle name=" _수량및 단가 산출내용표_간지_추가품셈1_AC-01 보일러 설계서 수정_AC-14(최종수정)_발전설비 보수공사" xfId="26553"/>
    <cellStyle name=" _수량및 단가 산출내용표_간지_추가품셈1_AC-01 본관기초(가설계서 9월단가)" xfId="26554"/>
    <cellStyle name=" _수량및 단가 산출내용표_간지_추가품셈1_AC-01 본관기초(가설계서 9월단가)_AC-14(최종수정)" xfId="26555"/>
    <cellStyle name=" _수량및 단가 산출내용표_간지_추가품셈1_AC-01 본관기초(가설계서 9월단가)_AC-14(최종수정)_발전설비 보수공사" xfId="26556"/>
    <cellStyle name=" _수량및 단가 산출내용표_간지_추가품셈1_AC-01 본관기초(가설계서 9월단가)-2" xfId="26557"/>
    <cellStyle name=" _수량및 단가 산출내용표_간지_추가품셈1_AC-01 본관기초(가설계서 9월단가)-2_AC-14(최종수정)" xfId="26558"/>
    <cellStyle name=" _수량및 단가 산출내용표_간지_추가품셈1_AC-01 본관기초(가설계서 9월단가)-2_AC-14(최종수정)_발전설비 보수공사" xfId="26559"/>
    <cellStyle name=" _수량및 단가 산출내용표_간지_추가품셈1_AC-14건설사무소환경개선공사설계서(제출)REV10" xfId="26560"/>
    <cellStyle name=" _수량및 단가 산출내용표_간지_추가품셈1_AC-14건설사무소환경개선공사설계서(제출)REV10_AC-14(최종수정)" xfId="26561"/>
    <cellStyle name=" _수량및 단가 산출내용표_간지_추가품셈1_AC-14건설사무소환경개선공사설계서(제출)REV10_AC-14(최종수정)_발전설비 보수공사" xfId="26562"/>
    <cellStyle name=" _수량및 단가 산출내용표_간지_추가품셈1_Book1" xfId="26563"/>
    <cellStyle name=" _수량및 단가 산출내용표_간지_추가품셈1_CC-03냉각수배수로(04.12사정)" xfId="26564"/>
    <cellStyle name=" _수량및 단가 산출내용표_간지_추가품셈1_CC-03냉각수배수로(04.12사정)_CC-03냉각수배수로(05.07사정)" xfId="26565"/>
    <cellStyle name=" _수량및 단가 산출내용표_간지_추가품셈1_CC-03냉각수배수로(04.12사정)_CC-03냉각수배수로(05.09청구)" xfId="26566"/>
    <cellStyle name=" _수량및 단가 산출내용표_간지_추가품셈1_CC-16 조경공사(05.10사정)" xfId="26567"/>
    <cellStyle name=" _수량및 단가 산출내용표_간지_추가품셈1_CC-16 조경공사(05.10청구예정)" xfId="26568"/>
    <cellStyle name=" _수량및 단가 산출내용표_간지_추가품셈1_CC-16조경공사(05.09사정)" xfId="26569"/>
    <cellStyle name=" _수량및 단가 산출내용표_간지_추가품셈1_FO_pipe_rack(최종수정)" xfId="21390"/>
    <cellStyle name=" _수량및 단가 산출내용표_간지_추가품셈1_YH34 운탄설비 내역서" xfId="26570"/>
    <cellStyle name=" _수량및 단가 산출내용표_간지_추가품셈1_가압장설계서(토목)" xfId="26526"/>
    <cellStyle name=" _수량및 단가 산출내용표_간지_추가품셈1_계약내역서(CC-16)" xfId="26527"/>
    <cellStyle name=" _수량및 단가 산출내용표_간지_추가품셈1_계장-견적서" xfId="17531"/>
    <cellStyle name=" _수량및 단가 산출내용표_간지_추가품셈1_계장-견적서_계장-견적서(re.1)" xfId="17532"/>
    <cellStyle name=" _수량및 단가 산출내용표_간지_추가품셈1_계장-견적서_계장-견적서(re.1)_믿음견적(8월)-믿음부사장님 계약(내부자료)" xfId="17533"/>
    <cellStyle name=" _수량및 단가 산출내용표_간지_추가품셈1_계장-견적서_믿음견적(8월)-믿음부사장님 계약(내부자료)" xfId="17534"/>
    <cellStyle name=" _수량및 단가 산출내용표_간지_추가품셈1_공사비집계표" xfId="26528"/>
    <cellStyle name=" _수량및 단가 산출내용표_간지_추가품셈1_공사비집계표(품의용)" xfId="1362"/>
    <cellStyle name=" _수량및 단가 산출내용표_간지_추가품셈1_공사비집계표(품의용)_FO_pipe_rack(최종수정)" xfId="21391"/>
    <cellStyle name=" _수량및 단가 산출내용표_간지_추가품셈1_공사비집계표(품의용)_계장-견적서" xfId="17535"/>
    <cellStyle name=" _수량및 단가 산출내용표_간지_추가품셈1_공사비집계표(품의용)_계장-견적서_계장-견적서(re.1)" xfId="17536"/>
    <cellStyle name=" _수량및 단가 산출내용표_간지_추가품셈1_공사비집계표(품의용)_계장-견적서_계장-견적서(re.1)_믿음견적(8월)-믿음부사장님 계약(내부자료)" xfId="17537"/>
    <cellStyle name=" _수량및 단가 산출내용표_간지_추가품셈1_공사비집계표(품의용)_계장-견적서_믿음견적(8월)-믿음부사장님 계약(내부자료)" xfId="17538"/>
    <cellStyle name=" _수량및 단가 산출내용표_간지_추가품셈1_공사비집계표(품의용)_내역서_단가확정_집계" xfId="1363"/>
    <cellStyle name=" _수량및 단가 산출내용표_간지_추가품셈1_공사비집계표(품의용)_믿음견적(8월)-믿음부사장님 계약(내부자료)" xfId="17539"/>
    <cellStyle name=" _수량및 단가 산출내용표_간지_추가품셈1_공사비집계표(품의용)_설계변경(최종)" xfId="42076"/>
    <cellStyle name=" _수량및 단가 산출내용표_간지_추가품셈1_공사비집계표(품의용)_연돌내역서-0809" xfId="21392"/>
    <cellStyle name=" _수량및 단가 산출내용표_간지_추가품셈1_공사비집계표(품의용)_염소 주입실 신축공사" xfId="42077"/>
    <cellStyle name=" _수량및 단가 산출내용표_간지_추가품셈1_공사비집계표(품의용)_회처리설비 산출내역" xfId="26529"/>
    <cellStyle name=" _수량및 단가 산출내용표_간지_추가품셈1_공사비집계표_AC-14(최종수정)" xfId="26530"/>
    <cellStyle name=" _수량및 단가 산출내용표_간지_추가품셈1_공사비집계표_AC-14(최종수정)_발전설비 보수공사" xfId="26531"/>
    <cellStyle name=" _수량및 단가 산출내용표_간지_추가품셈1_그래브준설 수량분개 토적표" xfId="26532"/>
    <cellStyle name=" _수량및 단가 산출내용표_간지_추가품셈1_내역서_단가확정_집계" xfId="1364"/>
    <cellStyle name=" _수량및 단가 산출내용표_간지_추가품셈1_당진화력준설설계서(REV.A)" xfId="1365"/>
    <cellStyle name=" _수량및 단가 산출내용표_간지_추가품셈1_대비내역서" xfId="21393"/>
    <cellStyle name=" _수량및 단가 산출내용표_간지_추가품셈1_대비내역서(rev-1)" xfId="21394"/>
    <cellStyle name=" _수량및 단가 산출내용표_간지_추가품셈1_대비내역서(rev-1)_3.CC-10-2,3_방풍림조성 및 석탄침전조수량산출서" xfId="21395"/>
    <cellStyle name=" _수량및 단가 산출내용표_간지_추가품셈1_대비내역서(rev-1)_4.CC-10-4_저탄장내배수설비수량산출서" xfId="21396"/>
    <cellStyle name=" _수량및 단가 산출내용표_간지_추가품셈1_대비내역서_3.CC-10-2,3_방풍림조성 및 석탄침전조수량산출서" xfId="21397"/>
    <cellStyle name=" _수량및 단가 산출내용표_간지_추가품셈1_대비내역서_4.CC-10-4_저탄장내배수설비수량산출서" xfId="21398"/>
    <cellStyle name=" _수량및 단가 산출내용표_간지_추가품셈1_믿음견적(8월)-믿음부사장님 계약(내부자료)" xfId="17540"/>
    <cellStyle name=" _수량및 단가 산출내용표_간지_추가품셈1_발전설비 보수공사" xfId="26533"/>
    <cellStyle name=" _수량및 단가 산출내용표_간지_추가품셈1_별표" xfId="1366"/>
    <cellStyle name=" _수량및 단가 산출내용표_간지_추가품셈1_본설계내역서(CC-14)-REV.16" xfId="26534"/>
    <cellStyle name=" _수량및 단가 산출내용표_간지_추가품셈1_부두준설 딱지" xfId="26535"/>
    <cellStyle name=" _수량및 단가 산출내용표_간지_추가품셈1_부두준설 설계서" xfId="1367"/>
    <cellStyle name=" _수량및 단가 산출내용표_간지_추가품셈1_부두준설 설계서_1) 공사비산출 적정성 확인" xfId="1368"/>
    <cellStyle name=" _수량및 단가 산출내용표_간지_추가품셈1_부두준설 설계서_1) 공사비산출 적정성 확인_부두준설 설계서" xfId="1369"/>
    <cellStyle name=" _수량및 단가 산출내용표_간지_추가품셈1_부두준설 설계서_부두준설 설계서" xfId="1370"/>
    <cellStyle name=" _수량및 단가 산출내용표_간지_추가품셈1_부두준설 설계서_부두준설 설계서(현대)" xfId="1371"/>
    <cellStyle name=" _수량및 단가 산출내용표_간지_추가품셈1_부두준설 설계서_부두준설 설계서(현대)_부두준설 설계서" xfId="1372"/>
    <cellStyle name=" _수량및 단가 산출내용표_간지_추가품셈1_부두준설 설계서_부두준설 설계서_부두준설 설계서" xfId="1373"/>
    <cellStyle name=" _수량및 단가 산출내용표_간지_추가품셈1_부두준설 설계서_부두준설 설계서77" xfId="1374"/>
    <cellStyle name=" _수량및 단가 산출내용표_간지_추가품셈1_부두준설 설계서_부두준설 설계서77_부두준설 설계서" xfId="1375"/>
    <cellStyle name=" _수량및 단가 산출내용표_간지_추가품셈1_부두준설 설계서_준설 평균N치 산출서(08.01.25)-REV.1" xfId="1376"/>
    <cellStyle name=" _수량및 단가 산출내용표_간지_추가품셈1_부두준설 설계서_준설 평균N치 산출서(08.01.25)-REV.1_부두준설 설계서" xfId="1377"/>
    <cellStyle name=" _수량및 단가 산출내용표_간지_추가품셈1_부두준설 설계서-07.10.24" xfId="26536"/>
    <cellStyle name=" _수량및 단가 산출내용표_간지_추가품셈1_부두준설 수량산출서" xfId="26537"/>
    <cellStyle name=" _수량및 단가 산출내용표_간지_추가품셈1_석고반출부두 수량산출서(CC-18)_070115" xfId="26538"/>
    <cellStyle name=" _수량및 단가 산출내용표_간지_추가품셈1_설계변경(최종)" xfId="42078"/>
    <cellStyle name=" _수량및 단가 산출내용표_간지_추가품셈1_설계서(CC-10)" xfId="26539"/>
    <cellStyle name=" _수량및 단가 산출내용표_간지_추가품셈1_설계서(CC-10)re2" xfId="26540"/>
    <cellStyle name=" _수량및 단가 산출내용표_간지_추가품셈1_설계서(CC-16)" xfId="26541"/>
    <cellStyle name=" _수량및 단가 산출내용표_간지_추가품셈1_수량산출서(CC-10)" xfId="26542"/>
    <cellStyle name=" _수량및 단가 산출내용표_간지_추가품셈1_수량산출서(CC-10)-운탄지역" xfId="26543"/>
    <cellStyle name=" _수량및 단가 산출내용표_간지_추가품셈1_연돌내역서-0809" xfId="21399"/>
    <cellStyle name=" _수량및 단가 산출내용표_간지_추가품셈1_염소 주입실 신축공사" xfId="42079"/>
    <cellStyle name=" _수량및 단가 산출내용표_간지_추가품셈1_영흥#3,4 터빈발전기기초(AC-04)" xfId="26544"/>
    <cellStyle name=" _수량및 단가 산출내용표_간지_추가품셈1_옥외탱크설계내역서(071010)" xfId="26545"/>
    <cellStyle name=" _수량및 단가 산출내용표_간지_추가품셈1_자재단가" xfId="1378"/>
    <cellStyle name=" _수량및 단가 산출내용표_간지_추가품셈1_조경공사가설계1차변경" xfId="26546"/>
    <cellStyle name=" _수량및 단가 산출내용표_간지_추가품셈1_조경공사가설계1차변경(마지막최종한번더)" xfId="26547"/>
    <cellStyle name=" _수량및 단가 산출내용표_간지_추가품셈1_회처리가설계서용수량산출서" xfId="26548"/>
    <cellStyle name=" _수량및 단가 산출내용표_간지_추가품셈1_회처리가설계서용수량산출서-운탄" xfId="26549"/>
    <cellStyle name=" _수량및 단가 산출내용표_간지_추가품셈1_회처리설비 산출내역" xfId="26550"/>
    <cellStyle name=" _수량및 단가 산출내용표_간지_추가품셈1-박" xfId="1379"/>
    <cellStyle name=" _수량및 단가 산출내용표_간지_추가품셈1-박_FO_pipe_rack(최종수정)" xfId="21400"/>
    <cellStyle name=" _수량및 단가 산출내용표_간지_추가품셈1-박_두중내역서(단가확정분)" xfId="42080"/>
    <cellStyle name=" _수량및 단가 산출내용표_간지_추가품셈1-박_두중내역서(단가확정분)_설계변경(최종)" xfId="42081"/>
    <cellStyle name=" _수량및 단가 산출내용표_간지_추가품셈1-박_설계변경(최종)" xfId="42082"/>
    <cellStyle name=" _수량및 단가 산출내용표_간지_추가품셈1-박_연돌내역서-0809" xfId="21401"/>
    <cellStyle name=" _수량및 단가 산출내용표_간지_추가품셈1-박_염소 주입실 신축공사" xfId="42083"/>
    <cellStyle name=" _수량및 단가 산출내용표_간지_품셈" xfId="1380"/>
    <cellStyle name=" _수량및 단가 산출내용표_간지_회처리가설계서용수량산출서" xfId="26571"/>
    <cellStyle name=" _수량및 단가 산출내용표_간지_회처리가설계서용수량산출서-운탄" xfId="26572"/>
    <cellStyle name=" _수량및 단가 산출내용표_간지_회처리설비 산출내역" xfId="26573"/>
    <cellStyle name=" _수량및 단가 산출내용표_건축_개산_보령78" xfId="26593"/>
    <cellStyle name=" _수량및 단가 산출내용표_건축내역" xfId="26594"/>
    <cellStyle name=" _수량및 단가 산출내용표_건축내역-공종분개" xfId="26595"/>
    <cellStyle name=" _수량및 단가 산출내용표_건축실행(보령78)" xfId="26596"/>
    <cellStyle name=" _수량및 단가 산출내용표_경상정비 가설계서(12.07)" xfId="26597"/>
    <cellStyle name=" _수량및 단가 산출내용표_경상정비 설계서(최종결재본)" xfId="26598"/>
    <cellStyle name=" _수량및 단가 산출내용표_경상정비 설계서(최종분11월19)" xfId="26599"/>
    <cellStyle name=" _수량및 단가 산출내용표_계약내역서(CC-16)" xfId="26600"/>
    <cellStyle name=" _수량및 단가 산출내용표_계장-견적서" xfId="17541"/>
    <cellStyle name=" _수량및 단가 산출내용표_계장-견적서_계장-견적서(re.1)" xfId="17542"/>
    <cellStyle name=" _수량및 단가 산출내용표_계장-견적서_계장-견적서(re.1)_믿음견적(8월)-믿음부사장님 계약(내부자료)" xfId="17543"/>
    <cellStyle name=" _수량및 단가 산출내용표_계장-견적서_믿음견적(8월)-믿음부사장님 계약(내부자료)" xfId="17544"/>
    <cellStyle name=" _수량및 단가 산출내용표_공사비집계표" xfId="26601"/>
    <cellStyle name=" _수량및 단가 산출내용표_공사비집계표(품의용)" xfId="1385"/>
    <cellStyle name=" _수량및 단가 산출내용표_공사비집계표(품의용)_FO_pipe_rack(최종수정)" xfId="21402"/>
    <cellStyle name=" _수량및 단가 산출내용표_공사비집계표(품의용)_계장-견적서" xfId="17545"/>
    <cellStyle name=" _수량및 단가 산출내용표_공사비집계표(품의용)_계장-견적서_계장-견적서(re.1)" xfId="17546"/>
    <cellStyle name=" _수량및 단가 산출내용표_공사비집계표(품의용)_계장-견적서_계장-견적서(re.1)_믿음견적(8월)-믿음부사장님 계약(내부자료)" xfId="17547"/>
    <cellStyle name=" _수량및 단가 산출내용표_공사비집계표(품의용)_계장-견적서_믿음견적(8월)-믿음부사장님 계약(내부자료)" xfId="17548"/>
    <cellStyle name=" _수량및 단가 산출내용표_공사비집계표(품의용)_내역서_단가확정_집계" xfId="1386"/>
    <cellStyle name=" _수량및 단가 산출내용표_공사비집계표(품의용)_믿음견적(8월)-믿음부사장님 계약(내부자료)" xfId="17549"/>
    <cellStyle name=" _수량및 단가 산출내용표_공사비집계표(품의용)_설계변경(최종)" xfId="42084"/>
    <cellStyle name=" _수량및 단가 산출내용표_공사비집계표(품의용)_연돌내역서-0809" xfId="21403"/>
    <cellStyle name=" _수량및 단가 산출내용표_공사비집계표(품의용)_염소 주입실 신축공사" xfId="42085"/>
    <cellStyle name=" _수량및 단가 산출내용표_공사비집계표(품의용)_회처리설비 산출내역" xfId="26602"/>
    <cellStyle name=" _수량및 단가 산출내용표_공사비집계표_1-온배수 양식장 가설계서" xfId="26603"/>
    <cellStyle name=" _수량및 단가 산출내용표_공사비집계표_AC-14(최종수정)" xfId="26608"/>
    <cellStyle name=" _수량및 단가 산출내용표_공사비집계표_AC-14(최종수정)_1-온배수 양식장 가설계서" xfId="26609"/>
    <cellStyle name=" _수량및 단가 산출내용표_공사비집계표_AC-14(최종수정)_경상정비 가설계서(12.07)" xfId="26610"/>
    <cellStyle name=" _수량및 단가 산출내용표_공사비집계표_AC-14(최종수정)_경상정비 설계서(최종결재본)" xfId="26611"/>
    <cellStyle name=" _수량및 단가 산출내용표_공사비집계표_AC-14(최종수정)_경상정비 설계서(최종분11월19)" xfId="26612"/>
    <cellStyle name=" _수량및 단가 산출내용표_공사비집계표_AC-14(최종수정)_발전설비 보수공사" xfId="26613"/>
    <cellStyle name=" _수량및 단가 산출내용표_공사비집계표_AC-14(최종수정)_발전설비 보수공사_1-온배수 양식장 가설계서" xfId="26614"/>
    <cellStyle name=" _수량및 단가 산출내용표_공사비집계표_AC-14(최종수정)_발전설비 보수공사_경상정비 가설계서(12.07)" xfId="26615"/>
    <cellStyle name=" _수량및 단가 산출내용표_공사비집계표_AC-14(최종수정)_발전설비 보수공사_경상정비 설계서(최종결재본)" xfId="26616"/>
    <cellStyle name=" _수량및 단가 산출내용표_공사비집계표_AC-14(최종수정)_발전설비 보수공사_경상정비 설계서(최종분11월19)" xfId="26617"/>
    <cellStyle name=" _수량및 단가 산출내용표_공사비집계표_AC-14(최종수정)_발전설비 보수공사_부품" xfId="26618"/>
    <cellStyle name=" _수량및 단가 산출내용표_공사비집계표_AC-14(최종수정)_부품" xfId="26619"/>
    <cellStyle name=" _수량및 단가 산출내용표_공사비집계표_경상정비 가설계서(12.07)" xfId="26604"/>
    <cellStyle name=" _수량및 단가 산출내용표_공사비집계표_경상정비 설계서(최종결재본)" xfId="26605"/>
    <cellStyle name=" _수량및 단가 산출내용표_공사비집계표_경상정비 설계서(최종분11월19)" xfId="26606"/>
    <cellStyle name=" _수량및 단가 산출내용표_공사비집계표_부품" xfId="26607"/>
    <cellStyle name=" _수량및 단가 산출내용표_구내도로 및 배수(단가)" xfId="1387"/>
    <cellStyle name=" _수량및 단가 산출내용표_구내도로 및 배수(단가)_(참고1) 현황도 딱지" xfId="26620"/>
    <cellStyle name=" _수량및 단가 산출내용표_구내도로 및 배수(단가)_070206 운탄설비본사설계서(PILE 수량, 최종)" xfId="26621"/>
    <cellStyle name=" _수량및 단가 산출내용표_구내도로 및 배수(단가)_3.CC-10-2,3_방풍림조성 및 석탄침전조수량산출서" xfId="21404"/>
    <cellStyle name=" _수량및 단가 산출내용표_구내도로 및 배수(단가)_4.CC-10-4_저탄장내배수설비수량산출서" xfId="21405"/>
    <cellStyle name=" _수량및 단가 산출내용표_구내도로 및 배수(단가)_AC-01 보일러 설계서 수정" xfId="26647"/>
    <cellStyle name=" _수량및 단가 산출내용표_구내도로 및 배수(단가)_AC-01 보일러 설계서 수정_AC-14(최종수정)" xfId="26648"/>
    <cellStyle name=" _수량및 단가 산출내용표_구내도로 및 배수(단가)_AC-01 보일러 설계서 수정_AC-14(최종수정)_발전설비 보수공사" xfId="26649"/>
    <cellStyle name=" _수량및 단가 산출내용표_구내도로 및 배수(단가)_AC-01 본관기초(가설계서 9월단가)" xfId="26650"/>
    <cellStyle name=" _수량및 단가 산출내용표_구내도로 및 배수(단가)_AC-01 본관기초(가설계서 9월단가)_AC-14(최종수정)" xfId="26651"/>
    <cellStyle name=" _수량및 단가 산출내용표_구내도로 및 배수(단가)_AC-01 본관기초(가설계서 9월단가)_AC-14(최종수정)_발전설비 보수공사" xfId="26652"/>
    <cellStyle name=" _수량및 단가 산출내용표_구내도로 및 배수(단가)_AC-01 본관기초(가설계서 9월단가)-2" xfId="26653"/>
    <cellStyle name=" _수량및 단가 산출내용표_구내도로 및 배수(단가)_AC-01 본관기초(가설계서 9월단가)-2_AC-14(최종수정)" xfId="26654"/>
    <cellStyle name=" _수량및 단가 산출내용표_구내도로 및 배수(단가)_AC-01 본관기초(가설계서 9월단가)-2_AC-14(최종수정)_발전설비 보수공사" xfId="26655"/>
    <cellStyle name=" _수량및 단가 산출내용표_구내도로 및 배수(단가)_AC-14건설사무소환경개선공사설계서(제출)REV10" xfId="26656"/>
    <cellStyle name=" _수량및 단가 산출내용표_구내도로 및 배수(단가)_AC-14건설사무소환경개선공사설계서(제출)REV10_AC-14(최종수정)" xfId="26657"/>
    <cellStyle name=" _수량및 단가 산출내용표_구내도로 및 배수(단가)_AC-14건설사무소환경개선공사설계서(제출)REV10_AC-14(최종수정)_발전설비 보수공사" xfId="26658"/>
    <cellStyle name=" _수량및 단가 산출내용표_구내도로 및 배수(단가)_Book1" xfId="26659"/>
    <cellStyle name=" _수량및 단가 산출내용표_구내도로 및 배수(단가)_CC-03냉각수배수로(04.12사정)" xfId="26660"/>
    <cellStyle name=" _수량및 단가 산출내용표_구내도로 및 배수(단가)_CC-03냉각수배수로(04.12사정)_CC-03냉각수배수로(05.07사정)" xfId="26661"/>
    <cellStyle name=" _수량및 단가 산출내용표_구내도로 및 배수(단가)_CC-03냉각수배수로(04.12사정)_CC-03냉각수배수로(05.09청구)" xfId="26662"/>
    <cellStyle name=" _수량및 단가 산출내용표_구내도로 및 배수(단가)_CC-16 조경공사(05.10사정)" xfId="26663"/>
    <cellStyle name=" _수량및 단가 산출내용표_구내도로 및 배수(단가)_CC-16 조경공사(05.10청구예정)" xfId="26664"/>
    <cellStyle name=" _수량및 단가 산출내용표_구내도로 및 배수(단가)_CC-16조경공사(05.09사정)" xfId="26665"/>
    <cellStyle name=" _수량및 단가 산출내용표_구내도로 및 배수(단가)_FO_pipe_rack(최종수정)" xfId="21406"/>
    <cellStyle name=" _수량및 단가 산출내용표_구내도로 및 배수(단가)_YH34 운탄설비 내역서" xfId="26666"/>
    <cellStyle name=" _수량및 단가 산출내용표_구내도로 및 배수(단가)_가압장설계서(토목)" xfId="26622"/>
    <cellStyle name=" _수량및 단가 산출내용표_구내도로 및 배수(단가)_계약내역서(CC-16)" xfId="26623"/>
    <cellStyle name=" _수량및 단가 산출내용표_구내도로 및 배수(단가)_계장-견적서" xfId="17550"/>
    <cellStyle name=" _수량및 단가 산출내용표_구내도로 및 배수(단가)_계장-견적서_계장-견적서(re.1)" xfId="17551"/>
    <cellStyle name=" _수량및 단가 산출내용표_구내도로 및 배수(단가)_계장-견적서_계장-견적서(re.1)_믿음견적(8월)-믿음부사장님 계약(내부자료)" xfId="17552"/>
    <cellStyle name=" _수량및 단가 산출내용표_구내도로 및 배수(단가)_계장-견적서_믿음견적(8월)-믿음부사장님 계약(내부자료)" xfId="17553"/>
    <cellStyle name=" _수량및 단가 산출내용표_구내도로 및 배수(단가)_공사비집계표" xfId="26624"/>
    <cellStyle name=" _수량및 단가 산출내용표_구내도로 및 배수(단가)_공사비집계표(품의용)" xfId="1388"/>
    <cellStyle name=" _수량및 단가 산출내용표_구내도로 및 배수(단가)_공사비집계표(품의용)_FO_pipe_rack(최종수정)" xfId="21407"/>
    <cellStyle name=" _수량및 단가 산출내용표_구내도로 및 배수(단가)_공사비집계표(품의용)_계장-견적서" xfId="17554"/>
    <cellStyle name=" _수량및 단가 산출내용표_구내도로 및 배수(단가)_공사비집계표(품의용)_계장-견적서_계장-견적서(re.1)" xfId="17555"/>
    <cellStyle name=" _수량및 단가 산출내용표_구내도로 및 배수(단가)_공사비집계표(품의용)_계장-견적서_계장-견적서(re.1)_믿음견적(8월)-믿음부사장님 계약(내부자료)" xfId="17556"/>
    <cellStyle name=" _수량및 단가 산출내용표_구내도로 및 배수(단가)_공사비집계표(품의용)_계장-견적서_믿음견적(8월)-믿음부사장님 계약(내부자료)" xfId="17557"/>
    <cellStyle name=" _수량및 단가 산출내용표_구내도로 및 배수(단가)_공사비집계표(품의용)_내역서_단가확정_집계" xfId="1389"/>
    <cellStyle name=" _수량및 단가 산출내용표_구내도로 및 배수(단가)_공사비집계표(품의용)_믿음견적(8월)-믿음부사장님 계약(내부자료)" xfId="17558"/>
    <cellStyle name=" _수량및 단가 산출내용표_구내도로 및 배수(단가)_공사비집계표(품의용)_설계변경(최종)" xfId="42086"/>
    <cellStyle name=" _수량및 단가 산출내용표_구내도로 및 배수(단가)_공사비집계표(품의용)_연돌내역서-0809" xfId="21408"/>
    <cellStyle name=" _수량및 단가 산출내용표_구내도로 및 배수(단가)_공사비집계표(품의용)_염소 주입실 신축공사" xfId="42087"/>
    <cellStyle name=" _수량및 단가 산출내용표_구내도로 및 배수(단가)_공사비집계표(품의용)_회처리설비 산출내역" xfId="26625"/>
    <cellStyle name=" _수량및 단가 산출내용표_구내도로 및 배수(단가)_공사비집계표_AC-14(최종수정)" xfId="26626"/>
    <cellStyle name=" _수량및 단가 산출내용표_구내도로 및 배수(단가)_공사비집계표_AC-14(최종수정)_발전설비 보수공사" xfId="26627"/>
    <cellStyle name=" _수량및 단가 산출내용표_구내도로 및 배수(단가)_그래브준설 수량분개 토적표" xfId="26628"/>
    <cellStyle name=" _수량및 단가 산출내용표_구내도로 및 배수(단가)_내역서_단가확정_집계" xfId="1390"/>
    <cellStyle name=" _수량및 단가 산출내용표_구내도로 및 배수(단가)_당진화력준설설계서(REV.A)" xfId="1391"/>
    <cellStyle name=" _수량및 단가 산출내용표_구내도로 및 배수(단가)_대비내역서" xfId="21409"/>
    <cellStyle name=" _수량및 단가 산출내용표_구내도로 및 배수(단가)_대비내역서(rev-1)" xfId="21410"/>
    <cellStyle name=" _수량및 단가 산출내용표_구내도로 및 배수(단가)_대비내역서(rev-1)_3.CC-10-2,3_방풍림조성 및 석탄침전조수량산출서" xfId="21411"/>
    <cellStyle name=" _수량및 단가 산출내용표_구내도로 및 배수(단가)_대비내역서(rev-1)_4.CC-10-4_저탄장내배수설비수량산출서" xfId="21412"/>
    <cellStyle name=" _수량및 단가 산출내용표_구내도로 및 배수(단가)_대비내역서_3.CC-10-2,3_방풍림조성 및 석탄침전조수량산출서" xfId="21413"/>
    <cellStyle name=" _수량및 단가 산출내용표_구내도로 및 배수(단가)_대비내역서_4.CC-10-4_저탄장내배수설비수량산출서" xfId="21414"/>
    <cellStyle name=" _수량및 단가 산출내용표_구내도로 및 배수(단가)_믿음견적(8월)-믿음부사장님 계약(내부자료)" xfId="17559"/>
    <cellStyle name=" _수량및 단가 산출내용표_구내도로 및 배수(단가)_발전설비 보수공사" xfId="26629"/>
    <cellStyle name=" _수량및 단가 산출내용표_구내도로 및 배수(단가)_별표" xfId="1392"/>
    <cellStyle name=" _수량및 단가 산출내용표_구내도로 및 배수(단가)_본설계내역서(CC-14)-REV.16" xfId="26630"/>
    <cellStyle name=" _수량및 단가 산출내용표_구내도로 및 배수(단가)_부두준설 딱지" xfId="26631"/>
    <cellStyle name=" _수량및 단가 산출내용표_구내도로 및 배수(단가)_부두준설 설계서" xfId="1393"/>
    <cellStyle name=" _수량및 단가 산출내용표_구내도로 및 배수(단가)_부두준설 설계서_1) 공사비산출 적정성 확인" xfId="1394"/>
    <cellStyle name=" _수량및 단가 산출내용표_구내도로 및 배수(단가)_부두준설 설계서_1) 공사비산출 적정성 확인_부두준설 설계서" xfId="1395"/>
    <cellStyle name=" _수량및 단가 산출내용표_구내도로 및 배수(단가)_부두준설 설계서_부두준설 설계서" xfId="1396"/>
    <cellStyle name=" _수량및 단가 산출내용표_구내도로 및 배수(단가)_부두준설 설계서_부두준설 설계서(현대)" xfId="1397"/>
    <cellStyle name=" _수량및 단가 산출내용표_구내도로 및 배수(단가)_부두준설 설계서_부두준설 설계서(현대)_부두준설 설계서" xfId="1398"/>
    <cellStyle name=" _수량및 단가 산출내용표_구내도로 및 배수(단가)_부두준설 설계서_부두준설 설계서_부두준설 설계서" xfId="1399"/>
    <cellStyle name=" _수량및 단가 산출내용표_구내도로 및 배수(단가)_부두준설 설계서_부두준설 설계서77" xfId="1400"/>
    <cellStyle name=" _수량및 단가 산출내용표_구내도로 및 배수(단가)_부두준설 설계서_부두준설 설계서77_부두준설 설계서" xfId="1401"/>
    <cellStyle name=" _수량및 단가 산출내용표_구내도로 및 배수(단가)_부두준설 설계서_준설 평균N치 산출서(08.01.25)-REV.1" xfId="1402"/>
    <cellStyle name=" _수량및 단가 산출내용표_구내도로 및 배수(단가)_부두준설 설계서_준설 평균N치 산출서(08.01.25)-REV.1_부두준설 설계서" xfId="1403"/>
    <cellStyle name=" _수량및 단가 산출내용표_구내도로 및 배수(단가)_부두준설 설계서-07.10.24" xfId="26632"/>
    <cellStyle name=" _수량및 단가 산출내용표_구내도로 및 배수(단가)_부두준설 수량산출서" xfId="26633"/>
    <cellStyle name=" _수량및 단가 산출내용표_구내도로 및 배수(단가)_석고반출부두 수량산출서(CC-18)_070115" xfId="26634"/>
    <cellStyle name=" _수량및 단가 산출내용표_구내도로 및 배수(단가)_설계변경(최종)" xfId="42088"/>
    <cellStyle name=" _수량및 단가 산출내용표_구내도로 및 배수(단가)_설계서(CC-10)" xfId="26635"/>
    <cellStyle name=" _수량및 단가 산출내용표_구내도로 및 배수(단가)_설계서(CC-10)re2" xfId="26636"/>
    <cellStyle name=" _수량및 단가 산출내용표_구내도로 및 배수(단가)_설계서(CC-16)" xfId="26637"/>
    <cellStyle name=" _수량및 단가 산출내용표_구내도로 및 배수(단가)_수량산출서(CC-10)" xfId="26638"/>
    <cellStyle name=" _수량및 단가 산출내용표_구내도로 및 배수(단가)_수량산출서(CC-10)-운탄지역" xfId="26639"/>
    <cellStyle name=" _수량및 단가 산출내용표_구내도로 및 배수(단가)_연돌내역서-0809" xfId="21415"/>
    <cellStyle name=" _수량및 단가 산출내용표_구내도로 및 배수(단가)_염소 주입실 신축공사" xfId="42089"/>
    <cellStyle name=" _수량및 단가 산출내용표_구내도로 및 배수(단가)_영흥#3,4 터빈발전기기초(AC-04)" xfId="26640"/>
    <cellStyle name=" _수량및 단가 산출내용표_구내도로 및 배수(단가)_옥외탱크설계내역서(071010)" xfId="26641"/>
    <cellStyle name=" _수량및 단가 산출내용표_구내도로 및 배수(단가)_자재단가" xfId="1404"/>
    <cellStyle name=" _수량및 단가 산출내용표_구내도로 및 배수(단가)_조경공사가설계1차변경" xfId="26642"/>
    <cellStyle name=" _수량및 단가 산출내용표_구내도로 및 배수(단가)_조경공사가설계1차변경(마지막최종한번더)" xfId="26643"/>
    <cellStyle name=" _수량및 단가 산출내용표_구내도로 및 배수(단가)_회처리가설계서용수량산출서" xfId="26644"/>
    <cellStyle name=" _수량및 단가 산출내용표_구내도로 및 배수(단가)_회처리가설계서용수량산출서-운탄" xfId="26645"/>
    <cellStyle name=" _수량및 단가 산출내용표_구내도로 및 배수(단가)_회처리설비 산출내역" xfId="26646"/>
    <cellStyle name=" _수량및 단가 산출내용표_구내도로 및 배수-비교" xfId="1405"/>
    <cellStyle name=" _수량및 단가 산출내용표_구내도로 및 배수-비교_FO_pipe_rack(최종수정)" xfId="21416"/>
    <cellStyle name=" _수량및 단가 산출내용표_구내도로 및 배수-비교_설계변경(최종)" xfId="42090"/>
    <cellStyle name=" _수량및 단가 산출내용표_구내도로 및 배수-비교_연돌내역서-0809" xfId="21417"/>
    <cellStyle name=" _수량및 단가 산출내용표_구내도로 및 배수-비교_염소 주입실 신축공사" xfId="42091"/>
    <cellStyle name=" _수량및 단가 산출내용표_그래브준설 수량분개 토적표" xfId="26667"/>
    <cellStyle name=" _수량및 단가 산출내용표_내역서_단가확정_집계" xfId="1406"/>
    <cellStyle name=" _수량및 단가 산출내용표_냉각수배수로-비교" xfId="1407"/>
    <cellStyle name=" _수량및 단가 산출내용표_냉각수배수로-비교_FO_pipe_rack(최종수정)" xfId="21418"/>
    <cellStyle name=" _수량및 단가 산출내용표_냉각수배수로-비교_설계변경(최종)" xfId="42092"/>
    <cellStyle name=" _수량및 단가 산출내용표_냉각수배수로-비교_연돌내역서-0809" xfId="21419"/>
    <cellStyle name=" _수량및 단가 산출내용표_냉각수배수로-비교_염소 주입실 신축공사" xfId="42093"/>
    <cellStyle name=" _수량및 단가 산출내용표_냉각수취수펌프구조물-비교" xfId="1408"/>
    <cellStyle name=" _수량및 단가 산출내용표_냉각수취수펌프구조물-비교_FO_pipe_rack(최종수정)" xfId="21420"/>
    <cellStyle name=" _수량및 단가 산출내용표_냉각수취수펌프구조물-비교_설계변경(최종)" xfId="42094"/>
    <cellStyle name=" _수량및 단가 산출내용표_냉각수취수펌프구조물-비교_연돌내역서-0809" xfId="21421"/>
    <cellStyle name=" _수량및 단가 산출내용표_냉각수취수펌프구조물-비교_염소 주입실 신축공사" xfId="42095"/>
    <cellStyle name=" _수량및 단가 산출내용표_단가산출근거" xfId="1409"/>
    <cellStyle name=" _수량및 단가 산출내용표_단가산출근거_그래브준설 수량분개 토적표" xfId="26668"/>
    <cellStyle name=" _수량및 단가 산출내용표_단가산출근거_부두준설 설계서" xfId="1410"/>
    <cellStyle name=" _수량및 단가 산출내용표_단가산출근거_부두준설 설계서_1) 공사비산출 적정성 확인" xfId="1411"/>
    <cellStyle name=" _수량및 단가 산출내용표_단가산출근거_부두준설 설계서_1) 공사비산출 적정성 확인_부두준설 설계서" xfId="1412"/>
    <cellStyle name=" _수량및 단가 산출내용표_단가산출근거_부두준설 설계서_부두준설 설계서" xfId="1413"/>
    <cellStyle name=" _수량및 단가 산출내용표_단가산출근거_부두준설 설계서_부두준설 설계서(현대)" xfId="1414"/>
    <cellStyle name=" _수량및 단가 산출내용표_단가산출근거_부두준설 설계서_부두준설 설계서(현대)_부두준설 설계서" xfId="1415"/>
    <cellStyle name=" _수량및 단가 산출내용표_단가산출근거_부두준설 설계서_부두준설 설계서_부두준설 설계서" xfId="1416"/>
    <cellStyle name=" _수량및 단가 산출내용표_단가산출근거_부두준설 설계서_부두준설 설계서77" xfId="1417"/>
    <cellStyle name=" _수량및 단가 산출내용표_단가산출근거_부두준설 설계서_부두준설 설계서77_부두준설 설계서" xfId="1418"/>
    <cellStyle name=" _수량및 단가 산출내용표_단가산출근거_부두준설 설계서_준설 평균N치 산출서(08.01.25)-REV.1" xfId="1419"/>
    <cellStyle name=" _수량및 단가 산출내용표_단가산출근거_부두준설 설계서_준설 평균N치 산출서(08.01.25)-REV.1_부두준설 설계서" xfId="1420"/>
    <cellStyle name=" _수량및 단가 산출내용표_단가산출근거_부두준설 설계서-07.10.24" xfId="26669"/>
    <cellStyle name=" _수량및 단가 산출내용표_단가산출근거_부두준설 수량산출서" xfId="26670"/>
    <cellStyle name=" _수량및 단가 산출내용표_당진화력준설설계서(REV.A)" xfId="1421"/>
    <cellStyle name=" _수량및 단가 산출내용표_대비내역서" xfId="21422"/>
    <cellStyle name=" _수량및 단가 산출내용표_대비내역서(rev-1)" xfId="21423"/>
    <cellStyle name=" _수량및 단가 산출내용표_대비내역서(rev-1)_3.CC-10-2,3_방풍림조성 및 석탄침전조수량산출서" xfId="21424"/>
    <cellStyle name=" _수량및 단가 산출내용표_대비내역서(rev-1)_4.CC-10-4_저탄장내배수설비수량산출서" xfId="21425"/>
    <cellStyle name=" _수량및 단가 산출내용표_대비내역서_3.CC-10-2,3_방풍림조성 및 석탄침전조수량산출서" xfId="21426"/>
    <cellStyle name=" _수량및 단가 산출내용표_대비내역서_4.CC-10-4_저탄장내배수설비수량산출서" xfId="21427"/>
    <cellStyle name=" _수량및 단가 산출내용표_믿음견적(8월)-믿음부사장님 계약(내부자료)" xfId="17560"/>
    <cellStyle name=" _수량및 단가 산출내용표_발전설비 보수공사" xfId="26671"/>
    <cellStyle name=" _수량및 단가 산출내용표_발전설비 보수공사_1-온배수 양식장 가설계서" xfId="26672"/>
    <cellStyle name=" _수량및 단가 산출내용표_발전설비 보수공사_경상정비 가설계서(12.07)" xfId="26673"/>
    <cellStyle name=" _수량및 단가 산출내용표_발전설비 보수공사_경상정비 설계서(최종결재본)" xfId="26674"/>
    <cellStyle name=" _수량및 단가 산출내용표_발전설비 보수공사_경상정비 설계서(최종분11월19)" xfId="26675"/>
    <cellStyle name=" _수량및 단가 산출내용표_발전설비 보수공사_부품" xfId="26676"/>
    <cellStyle name=" _수량및 단가 산출내용표_변경집행승인요청(대양,1차변경) (050620)" xfId="1422"/>
    <cellStyle name=" _수량및 단가 산출내용표_변경집행승인요청(대양,1차변경) (050620)_그래브준설 수량분개 토적표" xfId="26677"/>
    <cellStyle name=" _수량및 단가 산출내용표_변경집행승인요청(대양,1차변경) (050620)_부두준설 설계서" xfId="1423"/>
    <cellStyle name=" _수량및 단가 산출내용표_변경집행승인요청(대양,1차변경) (050620)_부두준설 설계서_1) 공사비산출 적정성 확인" xfId="1424"/>
    <cellStyle name=" _수량및 단가 산출내용표_변경집행승인요청(대양,1차변경) (050620)_부두준설 설계서_1) 공사비산출 적정성 확인_부두준설 설계서" xfId="1425"/>
    <cellStyle name=" _수량및 단가 산출내용표_변경집행승인요청(대양,1차변경) (050620)_부두준설 설계서_부두준설 설계서" xfId="1426"/>
    <cellStyle name=" _수량및 단가 산출내용표_변경집행승인요청(대양,1차변경) (050620)_부두준설 설계서_부두준설 설계서(현대)" xfId="1427"/>
    <cellStyle name=" _수량및 단가 산출내용표_변경집행승인요청(대양,1차변경) (050620)_부두준설 설계서_부두준설 설계서(현대)_부두준설 설계서" xfId="1428"/>
    <cellStyle name=" _수량및 단가 산출내용표_변경집행승인요청(대양,1차변경) (050620)_부두준설 설계서_부두준설 설계서_부두준설 설계서" xfId="1429"/>
    <cellStyle name=" _수량및 단가 산출내용표_변경집행승인요청(대양,1차변경) (050620)_부두준설 설계서_부두준설 설계서77" xfId="1430"/>
    <cellStyle name=" _수량및 단가 산출내용표_변경집행승인요청(대양,1차변경) (050620)_부두준설 설계서_부두준설 설계서77_부두준설 설계서" xfId="1431"/>
    <cellStyle name=" _수량및 단가 산출내용표_변경집행승인요청(대양,1차변경) (050620)_부두준설 설계서_준설 평균N치 산출서(08.01.25)-REV.1" xfId="1432"/>
    <cellStyle name=" _수량및 단가 산출내용표_변경집행승인요청(대양,1차변경) (050620)_부두준설 설계서_준설 평균N치 산출서(08.01.25)-REV.1_부두준설 설계서" xfId="1433"/>
    <cellStyle name=" _수량및 단가 산출내용표_변경집행승인요청(대양,1차변경) (050620)_부두준설 설계서-07.10.24" xfId="26678"/>
    <cellStyle name=" _수량및 단가 산출내용표_변경집행승인요청(대양,1차변경) (050620)_부두준설 수량산출서" xfId="26679"/>
    <cellStyle name=" _수량및 단가 산출내용표_변경집행승인요청(대양,준설토투기장) (05.12.09)" xfId="1434"/>
    <cellStyle name=" _수량및 단가 산출내용표_변경집행승인요청(대양,준설토투기장) (05.12.09)_그래브준설 수량분개 토적표" xfId="26680"/>
    <cellStyle name=" _수량및 단가 산출내용표_변경집행승인요청(대양,준설토투기장) (05.12.09)_부두준설 설계서" xfId="1435"/>
    <cellStyle name=" _수량및 단가 산출내용표_변경집행승인요청(대양,준설토투기장) (05.12.09)_부두준설 설계서_1) 공사비산출 적정성 확인" xfId="1436"/>
    <cellStyle name=" _수량및 단가 산출내용표_변경집행승인요청(대양,준설토투기장) (05.12.09)_부두준설 설계서_1) 공사비산출 적정성 확인_부두준설 설계서" xfId="1437"/>
    <cellStyle name=" _수량및 단가 산출내용표_변경집행승인요청(대양,준설토투기장) (05.12.09)_부두준설 설계서_부두준설 설계서" xfId="1438"/>
    <cellStyle name=" _수량및 단가 산출내용표_변경집행승인요청(대양,준설토투기장) (05.12.09)_부두준설 설계서_부두준설 설계서(현대)" xfId="1439"/>
    <cellStyle name=" _수량및 단가 산출내용표_변경집행승인요청(대양,준설토투기장) (05.12.09)_부두준설 설계서_부두준설 설계서(현대)_부두준설 설계서" xfId="1440"/>
    <cellStyle name=" _수량및 단가 산출내용표_변경집행승인요청(대양,준설토투기장) (05.12.09)_부두준설 설계서_부두준설 설계서_부두준설 설계서" xfId="1441"/>
    <cellStyle name=" _수량및 단가 산출내용표_변경집행승인요청(대양,준설토투기장) (05.12.09)_부두준설 설계서_부두준설 설계서77" xfId="1442"/>
    <cellStyle name=" _수량및 단가 산출내용표_변경집행승인요청(대양,준설토투기장) (05.12.09)_부두준설 설계서_부두준설 설계서77_부두준설 설계서" xfId="1443"/>
    <cellStyle name=" _수량및 단가 산출내용표_변경집행승인요청(대양,준설토투기장) (05.12.09)_부두준설 설계서_준설 평균N치 산출서(08.01.25)-REV.1" xfId="1444"/>
    <cellStyle name=" _수량및 단가 산출내용표_변경집행승인요청(대양,준설토투기장) (05.12.09)_부두준설 설계서_준설 평균N치 산출서(08.01.25)-REV.1_부두준설 설계서" xfId="1445"/>
    <cellStyle name=" _수량및 단가 산출내용표_변경집행승인요청(대양,준설토투기장) (05.12.09)_부두준설 설계서-07.10.24" xfId="26681"/>
    <cellStyle name=" _수량및 단가 산출내용표_변경집행승인요청(대양,준설토투기장) (05.12.09)_부두준설 수량산출서" xfId="26682"/>
    <cellStyle name=" _수량및 단가 산출내용표_변경집행승인요청(대양,준설토투기장) (06.02.06)" xfId="1446"/>
    <cellStyle name=" _수량및 단가 산출내용표_변경집행승인요청(대양,준설토투기장) (06.02.06)_그래브준설 수량분개 토적표" xfId="26683"/>
    <cellStyle name=" _수량및 단가 산출내용표_변경집행승인요청(대양,준설토투기장) (06.02.06)_부두준설 설계서" xfId="1447"/>
    <cellStyle name=" _수량및 단가 산출내용표_변경집행승인요청(대양,준설토투기장) (06.02.06)_부두준설 설계서_1) 공사비산출 적정성 확인" xfId="1448"/>
    <cellStyle name=" _수량및 단가 산출내용표_변경집행승인요청(대양,준설토투기장) (06.02.06)_부두준설 설계서_1) 공사비산출 적정성 확인_부두준설 설계서" xfId="1449"/>
    <cellStyle name=" _수량및 단가 산출내용표_변경집행승인요청(대양,준설토투기장) (06.02.06)_부두준설 설계서_부두준설 설계서" xfId="1450"/>
    <cellStyle name=" _수량및 단가 산출내용표_변경집행승인요청(대양,준설토투기장) (06.02.06)_부두준설 설계서_부두준설 설계서(현대)" xfId="1451"/>
    <cellStyle name=" _수량및 단가 산출내용표_변경집행승인요청(대양,준설토투기장) (06.02.06)_부두준설 설계서_부두준설 설계서(현대)_부두준설 설계서" xfId="1452"/>
    <cellStyle name=" _수량및 단가 산출내용표_변경집행승인요청(대양,준설토투기장) (06.02.06)_부두준설 설계서_부두준설 설계서_부두준설 설계서" xfId="1453"/>
    <cellStyle name=" _수량및 단가 산출내용표_변경집행승인요청(대양,준설토투기장) (06.02.06)_부두준설 설계서_부두준설 설계서77" xfId="1454"/>
    <cellStyle name=" _수량및 단가 산출내용표_변경집행승인요청(대양,준설토투기장) (06.02.06)_부두준설 설계서_부두준설 설계서77_부두준설 설계서" xfId="1455"/>
    <cellStyle name=" _수량및 단가 산출내용표_변경집행승인요청(대양,준설토투기장) (06.02.06)_부두준설 설계서_준설 평균N치 산출서(08.01.25)-REV.1" xfId="1456"/>
    <cellStyle name=" _수량및 단가 산출내용표_변경집행승인요청(대양,준설토투기장) (06.02.06)_부두준설 설계서_준설 평균N치 산출서(08.01.25)-REV.1_부두준설 설계서" xfId="1457"/>
    <cellStyle name=" _수량및 단가 산출내용표_변경집행승인요청(대양,준설토투기장) (06.02.06)_부두준설 설계서-07.10.24" xfId="26684"/>
    <cellStyle name=" _수량및 단가 산출내용표_변경집행승인요청(대양,준설토투기장) (06.02.06)_부두준설 수량산출서" xfId="26685"/>
    <cellStyle name=" _수량및 단가 산출내용표_별표" xfId="1458"/>
    <cellStyle name=" _수량및 단가 산출내용표_본관기초굴착 하도급저가심사" xfId="1459"/>
    <cellStyle name=" _수량및 단가 산출내용표_본관기초굴착 하도급저가심사_(참고1) 현황도 딱지" xfId="26686"/>
    <cellStyle name=" _수량및 단가 산출내용표_본관기초굴착 하도급저가심사_1-온배수 양식장 가설계서" xfId="26687"/>
    <cellStyle name=" _수량및 단가 산출내용표_본관기초굴착 하도급저가심사_CC-16 조경공사(05.10사정)" xfId="26703"/>
    <cellStyle name=" _수량및 단가 산출내용표_본관기초굴착 하도급저가심사_CC-16 조경공사(05.10청구예정)" xfId="26704"/>
    <cellStyle name=" _수량및 단가 산출내용표_본관기초굴착 하도급저가심사_CC-16조경공사(05.09사정)" xfId="26705"/>
    <cellStyle name=" _수량및 단가 산출내용표_본관기초굴착 하도급저가심사_가압장설계서(토목)" xfId="26688"/>
    <cellStyle name=" _수량및 단가 산출내용표_본관기초굴착 하도급저가심사_경상정비 가설계서(12.07)" xfId="26689"/>
    <cellStyle name=" _수량및 단가 산출내용표_본관기초굴착 하도급저가심사_경상정비 설계서(최종결재본)" xfId="26690"/>
    <cellStyle name=" _수량및 단가 산출내용표_본관기초굴착 하도급저가심사_경상정비 설계서(최종분11월19)" xfId="26691"/>
    <cellStyle name=" _수량및 단가 산출내용표_본관기초굴착 하도급저가심사_계약내역서(CC-16)" xfId="26692"/>
    <cellStyle name=" _수량및 단가 산출내용표_본관기초굴착 하도급저가심사_그래브준설 수량분개 토적표" xfId="26693"/>
    <cellStyle name=" _수량및 단가 산출내용표_본관기초굴착 하도급저가심사_당진화력준설설계서(REV.A)" xfId="1460"/>
    <cellStyle name=" _수량및 단가 산출내용표_본관기초굴착 하도급저가심사_별표" xfId="1461"/>
    <cellStyle name=" _수량및 단가 산출내용표_본관기초굴착 하도급저가심사_본설계내역서(CC-14)-REV.16" xfId="26694"/>
    <cellStyle name=" _수량및 단가 산출내용표_본관기초굴착 하도급저가심사_부두준설 딱지" xfId="26695"/>
    <cellStyle name=" _수량및 단가 산출내용표_본관기초굴착 하도급저가심사_부두준설 설계서" xfId="1462"/>
    <cellStyle name=" _수량및 단가 산출내용표_본관기초굴착 하도급저가심사_부두준설 설계서_1) 공사비산출 적정성 확인" xfId="1463"/>
    <cellStyle name=" _수량및 단가 산출내용표_본관기초굴착 하도급저가심사_부두준설 설계서_1) 공사비산출 적정성 확인_부두준설 설계서" xfId="1464"/>
    <cellStyle name=" _수량및 단가 산출내용표_본관기초굴착 하도급저가심사_부두준설 설계서_부두준설 설계서" xfId="1465"/>
    <cellStyle name=" _수량및 단가 산출내용표_본관기초굴착 하도급저가심사_부두준설 설계서_부두준설 설계서(현대)" xfId="1466"/>
    <cellStyle name=" _수량및 단가 산출내용표_본관기초굴착 하도급저가심사_부두준설 설계서_부두준설 설계서(현대)_부두준설 설계서" xfId="1467"/>
    <cellStyle name=" _수량및 단가 산출내용표_본관기초굴착 하도급저가심사_부두준설 설계서_부두준설 설계서_부두준설 설계서" xfId="1468"/>
    <cellStyle name=" _수량및 단가 산출내용표_본관기초굴착 하도급저가심사_부두준설 설계서_부두준설 설계서77" xfId="1469"/>
    <cellStyle name=" _수량및 단가 산출내용표_본관기초굴착 하도급저가심사_부두준설 설계서_부두준설 설계서77_부두준설 설계서" xfId="1470"/>
    <cellStyle name=" _수량및 단가 산출내용표_본관기초굴착 하도급저가심사_부두준설 설계서_준설 평균N치 산출서(08.01.25)-REV.1" xfId="1471"/>
    <cellStyle name=" _수량및 단가 산출내용표_본관기초굴착 하도급저가심사_부두준설 설계서_준설 평균N치 산출서(08.01.25)-REV.1_부두준설 설계서" xfId="1472"/>
    <cellStyle name=" _수량및 단가 산출내용표_본관기초굴착 하도급저가심사_부두준설 설계서-07.10.24" xfId="26696"/>
    <cellStyle name=" _수량및 단가 산출내용표_본관기초굴착 하도급저가심사_부두준설 수량산출서" xfId="26697"/>
    <cellStyle name=" _수량및 단가 산출내용표_본관기초굴착 하도급저가심사_부품" xfId="26698"/>
    <cellStyle name=" _수량및 단가 산출내용표_본관기초굴착 하도급저가심사_설계서(CC-16)" xfId="26699"/>
    <cellStyle name=" _수량및 단가 산출내용표_본관기초굴착 하도급저가심사_옥외탱크설계내역서(071010)" xfId="26700"/>
    <cellStyle name=" _수량및 단가 산출내용표_본관기초굴착 하도급저가심사_자재단가" xfId="1473"/>
    <cellStyle name=" _수량및 단가 산출내용표_본관기초굴착 하도급저가심사_조경공사가설계1차변경" xfId="26701"/>
    <cellStyle name=" _수량및 단가 산출내용표_본관기초굴착 하도급저가심사_조경공사가설계1차변경(마지막최종한번더)" xfId="26702"/>
    <cellStyle name=" _수량및 단가 산출내용표_본관기초굴착(061013)" xfId="21428"/>
    <cellStyle name=" _수량및 단가 산출내용표_본관기초굴착(CC-01)최종(입찰용)" xfId="1502"/>
    <cellStyle name=" _수량및 단가 산출내용표_본관기초굴착(CC-01)최종(입찰용)_(참고1) 현황도 딱지" xfId="26754"/>
    <cellStyle name=" _수량및 단가 산출내용표_본관기초굴착(CC-01)최종(입찰용)_CC-03냉각수배수로(04.12사정)" xfId="26766"/>
    <cellStyle name=" _수량및 단가 산출내용표_본관기초굴착(CC-01)최종(입찰용)_CC-03냉각수배수로(04.12사정)_CC-03냉각수배수로(05.07사정)" xfId="26767"/>
    <cellStyle name=" _수량및 단가 산출내용표_본관기초굴착(CC-01)최종(입찰용)_CC-03냉각수배수로(04.12사정)_CC-03냉각수배수로(05.09청구)" xfId="26768"/>
    <cellStyle name=" _수량및 단가 산출내용표_본관기초굴착(CC-01)최종(입찰용)_CC-16 조경공사(05.10사정)" xfId="26769"/>
    <cellStyle name=" _수량및 단가 산출내용표_본관기초굴착(CC-01)최종(입찰용)_CC-16 조경공사(05.10청구예정)" xfId="26770"/>
    <cellStyle name=" _수량및 단가 산출내용표_본관기초굴착(CC-01)최종(입찰용)_CC-16조경공사(05.09사정)" xfId="26771"/>
    <cellStyle name=" _수량및 단가 산출내용표_본관기초굴착(CC-01)최종(입찰용)_가압장설계서(토목)" xfId="26755"/>
    <cellStyle name=" _수량및 단가 산출내용표_본관기초굴착(CC-01)최종(입찰용)_계약내역서(CC-16)" xfId="26756"/>
    <cellStyle name=" _수량및 단가 산출내용표_본관기초굴착(CC-01)최종(입찰용)_그래브준설 수량분개 토적표" xfId="26757"/>
    <cellStyle name=" _수량및 단가 산출내용표_본관기초굴착(CC-01)최종(입찰용)_당진화력준설설계서(REV.A)" xfId="1503"/>
    <cellStyle name=" _수량및 단가 산출내용표_본관기초굴착(CC-01)최종(입찰용)_별표" xfId="1504"/>
    <cellStyle name=" _수량및 단가 산출내용표_본관기초굴착(CC-01)최종(입찰용)_본설계내역서(CC-14)-REV.16" xfId="26758"/>
    <cellStyle name=" _수량및 단가 산출내용표_본관기초굴착(CC-01)최종(입찰용)_부두준설 딱지" xfId="26759"/>
    <cellStyle name=" _수량및 단가 산출내용표_본관기초굴착(CC-01)최종(입찰용)_부두준설 설계서" xfId="1505"/>
    <cellStyle name=" _수량및 단가 산출내용표_본관기초굴착(CC-01)최종(입찰용)_부두준설 설계서_1) 공사비산출 적정성 확인" xfId="1506"/>
    <cellStyle name=" _수량및 단가 산출내용표_본관기초굴착(CC-01)최종(입찰용)_부두준설 설계서_1) 공사비산출 적정성 확인_부두준설 설계서" xfId="1507"/>
    <cellStyle name=" _수량및 단가 산출내용표_본관기초굴착(CC-01)최종(입찰용)_부두준설 설계서_부두준설 설계서" xfId="1508"/>
    <cellStyle name=" _수량및 단가 산출내용표_본관기초굴착(CC-01)최종(입찰용)_부두준설 설계서_부두준설 설계서(현대)" xfId="1509"/>
    <cellStyle name=" _수량및 단가 산출내용표_본관기초굴착(CC-01)최종(입찰용)_부두준설 설계서_부두준설 설계서(현대)_부두준설 설계서" xfId="1510"/>
    <cellStyle name=" _수량및 단가 산출내용표_본관기초굴착(CC-01)최종(입찰용)_부두준설 설계서_부두준설 설계서_부두준설 설계서" xfId="1511"/>
    <cellStyle name=" _수량및 단가 산출내용표_본관기초굴착(CC-01)최종(입찰용)_부두준설 설계서_부두준설 설계서77" xfId="1512"/>
    <cellStyle name=" _수량및 단가 산출내용표_본관기초굴착(CC-01)최종(입찰용)_부두준설 설계서_부두준설 설계서77_부두준설 설계서" xfId="1513"/>
    <cellStyle name=" _수량및 단가 산출내용표_본관기초굴착(CC-01)최종(입찰용)_부두준설 설계서_준설 평균N치 산출서(08.01.25)-REV.1" xfId="1514"/>
    <cellStyle name=" _수량및 단가 산출내용표_본관기초굴착(CC-01)최종(입찰용)_부두준설 설계서_준설 평균N치 산출서(08.01.25)-REV.1_부두준설 설계서" xfId="1515"/>
    <cellStyle name=" _수량및 단가 산출내용표_본관기초굴착(CC-01)최종(입찰용)_부두준설 설계서-07.10.24" xfId="26760"/>
    <cellStyle name=" _수량및 단가 산출내용표_본관기초굴착(CC-01)최종(입찰용)_부두준설 수량산출서" xfId="26761"/>
    <cellStyle name=" _수량및 단가 산출내용표_본관기초굴착(CC-01)최종(입찰용)_설계서(CC-16)" xfId="26762"/>
    <cellStyle name=" _수량및 단가 산출내용표_본관기초굴착(CC-01)최종(입찰용)_옥외탱크설계내역서(071010)" xfId="26763"/>
    <cellStyle name=" _수량및 단가 산출내용표_본관기초굴착(CC-01)최종(입찰용)_자재단가" xfId="1516"/>
    <cellStyle name=" _수량및 단가 산출내용표_본관기초굴착(CC-01)최종(입찰용)_조경공사가설계1차변경" xfId="26764"/>
    <cellStyle name=" _수량및 단가 산출내용표_본관기초굴착(CC-01)최종(입찰용)_조경공사가설계1차변경(마지막최종한번더)" xfId="26765"/>
    <cellStyle name=" _수량및 단가 산출내용표_본관기초굴착(단가)" xfId="1474"/>
    <cellStyle name=" _수량및 단가 산출내용표_본관기초굴착(단가)_(참고1) 현황도 딱지" xfId="26706"/>
    <cellStyle name=" _수량및 단가 산출내용표_본관기초굴착(단가)_070206 운탄설비본사설계서(PILE 수량, 최종)" xfId="26707"/>
    <cellStyle name=" _수량및 단가 산출내용표_본관기초굴착(단가)_AC-01 보일러 설계서 수정" xfId="26731"/>
    <cellStyle name=" _수량및 단가 산출내용표_본관기초굴착(단가)_AC-01 보일러 설계서 수정_AC-14(최종수정)" xfId="26732"/>
    <cellStyle name=" _수량및 단가 산출내용표_본관기초굴착(단가)_AC-01 보일러 설계서 수정_AC-14(최종수정)_발전설비 보수공사" xfId="26733"/>
    <cellStyle name=" _수량및 단가 산출내용표_본관기초굴착(단가)_AC-01 본관기초(가설계서 9월단가)" xfId="26734"/>
    <cellStyle name=" _수량및 단가 산출내용표_본관기초굴착(단가)_AC-01 본관기초(가설계서 9월단가)_AC-14(최종수정)" xfId="26735"/>
    <cellStyle name=" _수량및 단가 산출내용표_본관기초굴착(단가)_AC-01 본관기초(가설계서 9월단가)_AC-14(최종수정)_발전설비 보수공사" xfId="26736"/>
    <cellStyle name=" _수량및 단가 산출내용표_본관기초굴착(단가)_AC-01 본관기초(가설계서 9월단가)-2" xfId="26737"/>
    <cellStyle name=" _수량및 단가 산출내용표_본관기초굴착(단가)_AC-01 본관기초(가설계서 9월단가)-2_AC-14(최종수정)" xfId="26738"/>
    <cellStyle name=" _수량및 단가 산출내용표_본관기초굴착(단가)_AC-01 본관기초(가설계서 9월단가)-2_AC-14(최종수정)_발전설비 보수공사" xfId="26739"/>
    <cellStyle name=" _수량및 단가 산출내용표_본관기초굴착(단가)_AC-14건설사무소환경개선공사설계서(제출)REV10" xfId="26740"/>
    <cellStyle name=" _수량및 단가 산출내용표_본관기초굴착(단가)_AC-14건설사무소환경개선공사설계서(제출)REV10_AC-14(최종수정)" xfId="26741"/>
    <cellStyle name=" _수량및 단가 산출내용표_본관기초굴착(단가)_AC-14건설사무소환경개선공사설계서(제출)REV10_AC-14(최종수정)_발전설비 보수공사" xfId="26742"/>
    <cellStyle name=" _수량및 단가 산출내용표_본관기초굴착(단가)_Book1" xfId="26743"/>
    <cellStyle name=" _수량및 단가 산출내용표_본관기초굴착(단가)_CC-03냉각수배수로(04.12사정)" xfId="26744"/>
    <cellStyle name=" _수량및 단가 산출내용표_본관기초굴착(단가)_CC-03냉각수배수로(04.12사정)_CC-03냉각수배수로(05.07사정)" xfId="26745"/>
    <cellStyle name=" _수량및 단가 산출내용표_본관기초굴착(단가)_CC-03냉각수배수로(04.12사정)_CC-03냉각수배수로(05.09청구)" xfId="26746"/>
    <cellStyle name=" _수량및 단가 산출내용표_본관기초굴착(단가)_CC-16 조경공사(05.10사정)" xfId="26747"/>
    <cellStyle name=" _수량및 단가 산출내용표_본관기초굴착(단가)_CC-16 조경공사(05.10청구예정)" xfId="26748"/>
    <cellStyle name=" _수량및 단가 산출내용표_본관기초굴착(단가)_CC-16조경공사(05.09사정)" xfId="26749"/>
    <cellStyle name=" _수량및 단가 산출내용표_본관기초굴착(단가)_YH34 운탄설비 내역서" xfId="26750"/>
    <cellStyle name=" _수량및 단가 산출내용표_본관기초굴착(단가)_가압장설계서(토목)" xfId="26708"/>
    <cellStyle name=" _수량및 단가 산출내용표_본관기초굴착(단가)_계약내역서(CC-16)" xfId="26709"/>
    <cellStyle name=" _수량및 단가 산출내용표_본관기초굴착(단가)_공사비집계표" xfId="26710"/>
    <cellStyle name=" _수량및 단가 산출내용표_본관기초굴착(단가)_공사비집계표_AC-14(최종수정)" xfId="26711"/>
    <cellStyle name=" _수량및 단가 산출내용표_본관기초굴착(단가)_공사비집계표_AC-14(최종수정)_발전설비 보수공사" xfId="26712"/>
    <cellStyle name=" _수량및 단가 산출내용표_본관기초굴착(단가)_그래브준설 수량분개 토적표" xfId="26713"/>
    <cellStyle name=" _수량및 단가 산출내용표_본관기초굴착(단가)_당진화력준설설계서(REV.A)" xfId="1475"/>
    <cellStyle name=" _수량및 단가 산출내용표_본관기초굴착(단가)_발전설비 보수공사" xfId="26714"/>
    <cellStyle name=" _수량및 단가 산출내용표_본관기초굴착(단가)_별표" xfId="1476"/>
    <cellStyle name=" _수량및 단가 산출내용표_본관기초굴착(단가)_본설계내역서(CC-14)-REV.16" xfId="26715"/>
    <cellStyle name=" _수량및 단가 산출내용표_본관기초굴착(단가)_부두준설 딱지" xfId="26716"/>
    <cellStyle name=" _수량및 단가 산출내용표_본관기초굴착(단가)_부두준설 설계서" xfId="1477"/>
    <cellStyle name=" _수량및 단가 산출내용표_본관기초굴착(단가)_부두준설 설계서_1) 공사비산출 적정성 확인" xfId="1478"/>
    <cellStyle name=" _수량및 단가 산출내용표_본관기초굴착(단가)_부두준설 설계서_1) 공사비산출 적정성 확인_부두준설 설계서" xfId="1479"/>
    <cellStyle name=" _수량및 단가 산출내용표_본관기초굴착(단가)_부두준설 설계서_부두준설 설계서" xfId="1480"/>
    <cellStyle name=" _수량및 단가 산출내용표_본관기초굴착(단가)_부두준설 설계서_부두준설 설계서(현대)" xfId="1481"/>
    <cellStyle name=" _수량및 단가 산출내용표_본관기초굴착(단가)_부두준설 설계서_부두준설 설계서(현대)_부두준설 설계서" xfId="1482"/>
    <cellStyle name=" _수량및 단가 산출내용표_본관기초굴착(단가)_부두준설 설계서_부두준설 설계서_부두준설 설계서" xfId="1483"/>
    <cellStyle name=" _수량및 단가 산출내용표_본관기초굴착(단가)_부두준설 설계서_부두준설 설계서77" xfId="1484"/>
    <cellStyle name=" _수량및 단가 산출내용표_본관기초굴착(단가)_부두준설 설계서_부두준설 설계서77_부두준설 설계서" xfId="1485"/>
    <cellStyle name=" _수량및 단가 산출내용표_본관기초굴착(단가)_부두준설 설계서_준설 평균N치 산출서(08.01.25)-REV.1" xfId="1486"/>
    <cellStyle name=" _수량및 단가 산출내용표_본관기초굴착(단가)_부두준설 설계서_준설 평균N치 산출서(08.01.25)-REV.1_부두준설 설계서" xfId="1487"/>
    <cellStyle name=" _수량및 단가 산출내용표_본관기초굴착(단가)_부두준설 설계서-07.10.24" xfId="26717"/>
    <cellStyle name=" _수량및 단가 산출내용표_본관기초굴착(단가)_부두준설 수량산출서" xfId="26718"/>
    <cellStyle name=" _수량및 단가 산출내용표_본관기초굴착(단가)_석고반출부두 수량산출서(CC-18)_070115" xfId="26719"/>
    <cellStyle name=" _수량및 단가 산출내용표_본관기초굴착(단가)_설계서(CC-10)" xfId="26720"/>
    <cellStyle name=" _수량및 단가 산출내용표_본관기초굴착(단가)_설계서(CC-10)re2" xfId="26721"/>
    <cellStyle name=" _수량및 단가 산출내용표_본관기초굴착(단가)_설계서(CC-16)" xfId="26722"/>
    <cellStyle name=" _수량및 단가 산출내용표_본관기초굴착(단가)_수량산출서(CC-10)" xfId="26723"/>
    <cellStyle name=" _수량및 단가 산출내용표_본관기초굴착(단가)_수량산출서(CC-10)-운탄지역" xfId="26724"/>
    <cellStyle name=" _수량및 단가 산출내용표_본관기초굴착(단가)_영흥#3,4 터빈발전기기초(AC-04)" xfId="26725"/>
    <cellStyle name=" _수량및 단가 산출내용표_본관기초굴착(단가)_옥외탱크설계내역서(071010)" xfId="26726"/>
    <cellStyle name=" _수량및 단가 산출내용표_본관기초굴착(단가)_자재단가" xfId="1488"/>
    <cellStyle name=" _수량및 단가 산출내용표_본관기초굴착(단가)_조경공사가설계1차변경" xfId="26727"/>
    <cellStyle name=" _수량및 단가 산출내용표_본관기초굴착(단가)_조경공사가설계1차변경(마지막최종한번더)" xfId="26728"/>
    <cellStyle name=" _수량및 단가 산출내용표_본관기초굴착(단가)_회처리가설계서용수량산출서" xfId="26729"/>
    <cellStyle name=" _수량및 단가 산출내용표_본관기초굴착(단가)_회처리가설계서용수량산출서-운탄" xfId="26730"/>
    <cellStyle name=" _수량및 단가 산출내용표_본관기초굴착(단가)-비교" xfId="1489"/>
    <cellStyle name=" _수량및 단가 산출내용표_본관기초굴착(단가)-비교_FO_pipe_rack(최종수정)" xfId="21429"/>
    <cellStyle name=" _수량및 단가 산출내용표_본관기초굴착(단가)-비교_설계변경(최종)" xfId="42096"/>
    <cellStyle name=" _수량및 단가 산출내용표_본관기초굴착(단가)-비교_연돌내역서-0809" xfId="21430"/>
    <cellStyle name=" _수량및 단가 산출내용표_본관기초굴착(단가)-비교_염소 주입실 신축공사" xfId="42097"/>
    <cellStyle name=" _수량및 단가 산출내용표_본관기초굴착(단가산출내역)" xfId="1490"/>
    <cellStyle name=" _수량및 단가 산출내용표_본관기초굴착(단가산출내역)_그래브준설 수량분개 토적표" xfId="26751"/>
    <cellStyle name=" _수량및 단가 산출내용표_본관기초굴착(단가산출내역)_부두준설 설계서" xfId="1491"/>
    <cellStyle name=" _수량및 단가 산출내용표_본관기초굴착(단가산출내역)_부두준설 설계서_1) 공사비산출 적정성 확인" xfId="1492"/>
    <cellStyle name=" _수량및 단가 산출내용표_본관기초굴착(단가산출내역)_부두준설 설계서_1) 공사비산출 적정성 확인_부두준설 설계서" xfId="1493"/>
    <cellStyle name=" _수량및 단가 산출내용표_본관기초굴착(단가산출내역)_부두준설 설계서_부두준설 설계서" xfId="1494"/>
    <cellStyle name=" _수량및 단가 산출내용표_본관기초굴착(단가산출내역)_부두준설 설계서_부두준설 설계서(현대)" xfId="1495"/>
    <cellStyle name=" _수량및 단가 산출내용표_본관기초굴착(단가산출내역)_부두준설 설계서_부두준설 설계서(현대)_부두준설 설계서" xfId="1496"/>
    <cellStyle name=" _수량및 단가 산출내용표_본관기초굴착(단가산출내역)_부두준설 설계서_부두준설 설계서_부두준설 설계서" xfId="1497"/>
    <cellStyle name=" _수량및 단가 산출내용표_본관기초굴착(단가산출내역)_부두준설 설계서_부두준설 설계서77" xfId="1498"/>
    <cellStyle name=" _수량및 단가 산출내용표_본관기초굴착(단가산출내역)_부두준설 설계서_부두준설 설계서77_부두준설 설계서" xfId="1499"/>
    <cellStyle name=" _수량및 단가 산출내용표_본관기초굴착(단가산출내역)_부두준설 설계서_준설 평균N치 산출서(08.01.25)-REV.1" xfId="1500"/>
    <cellStyle name=" _수량및 단가 산출내용표_본관기초굴착(단가산출내역)_부두준설 설계서_준설 평균N치 산출서(08.01.25)-REV.1_부두준설 설계서" xfId="1501"/>
    <cellStyle name=" _수량및 단가 산출내용표_본관기초굴착(단가산출내역)_부두준설 설계서-07.10.24" xfId="26752"/>
    <cellStyle name=" _수량및 단가 산출내용표_본관기초굴착(단가산출내역)_부두준설 수량산출서" xfId="26753"/>
    <cellStyle name=" _수량및 단가 산출내용표_본설계내역서(CC-14)-REV.16" xfId="26772"/>
    <cellStyle name=" _수량및 단가 산출내용표_부두준설 가설계서(05.11.04)" xfId="1517"/>
    <cellStyle name=" _수량및 단가 산출내용표_부두준설 가설계서(05.11.04)_그래브준설 수량분개 토적표" xfId="26773"/>
    <cellStyle name=" _수량및 단가 산출내용표_부두준설 가설계서(05.11.04)_부두준설 설계서" xfId="1518"/>
    <cellStyle name=" _수량및 단가 산출내용표_부두준설 가설계서(05.11.04)_부두준설 설계서_1) 공사비산출 적정성 확인" xfId="1519"/>
    <cellStyle name=" _수량및 단가 산출내용표_부두준설 가설계서(05.11.04)_부두준설 설계서_1) 공사비산출 적정성 확인_부두준설 설계서" xfId="1520"/>
    <cellStyle name=" _수량및 단가 산출내용표_부두준설 가설계서(05.11.04)_부두준설 설계서_부두준설 설계서" xfId="1521"/>
    <cellStyle name=" _수량및 단가 산출내용표_부두준설 가설계서(05.11.04)_부두준설 설계서_부두준설 설계서(현대)" xfId="1522"/>
    <cellStyle name=" _수량및 단가 산출내용표_부두준설 가설계서(05.11.04)_부두준설 설계서_부두준설 설계서(현대)_부두준설 설계서" xfId="1523"/>
    <cellStyle name=" _수량및 단가 산출내용표_부두준설 가설계서(05.11.04)_부두준설 설계서_부두준설 설계서_부두준설 설계서" xfId="1524"/>
    <cellStyle name=" _수량및 단가 산출내용표_부두준설 가설계서(05.11.04)_부두준설 설계서_부두준설 설계서77" xfId="1525"/>
    <cellStyle name=" _수량및 단가 산출내용표_부두준설 가설계서(05.11.04)_부두준설 설계서_부두준설 설계서77_부두준설 설계서" xfId="1526"/>
    <cellStyle name=" _수량및 단가 산출내용표_부두준설 가설계서(05.11.04)_부두준설 설계서_준설 평균N치 산출서(08.01.25)-REV.1" xfId="1527"/>
    <cellStyle name=" _수량및 단가 산출내용표_부두준설 가설계서(05.11.04)_부두준설 설계서_준설 평균N치 산출서(08.01.25)-REV.1_부두준설 설계서" xfId="1528"/>
    <cellStyle name=" _수량및 단가 산출내용표_부두준설 가설계서(05.11.04)_부두준설 설계서-07.10.24" xfId="26774"/>
    <cellStyle name=" _수량및 단가 산출내용표_부두준설 가설계서(05.11.04)_부두준설 수량산출서" xfId="26775"/>
    <cellStyle name=" _수량및 단가 산출내용표_부두준설 딱지" xfId="26776"/>
    <cellStyle name=" _수량및 단가 산출내용표_부두준설 설계서" xfId="1529"/>
    <cellStyle name=" _수량및 단가 산출내용표_부두준설 설계서_1) 공사비산출 적정성 확인" xfId="1530"/>
    <cellStyle name=" _수량및 단가 산출내용표_부두준설 설계서_1) 공사비산출 적정성 확인_부두준설 설계서" xfId="1531"/>
    <cellStyle name=" _수량및 단가 산출내용표_부두준설 설계서_부두준설 설계서" xfId="1532"/>
    <cellStyle name=" _수량및 단가 산출내용표_부두준설 설계서_부두준설 설계서(현대)" xfId="1533"/>
    <cellStyle name=" _수량및 단가 산출내용표_부두준설 설계서_부두준설 설계서(현대)_부두준설 설계서" xfId="1534"/>
    <cellStyle name=" _수량및 단가 산출내용표_부두준설 설계서_부두준설 설계서_부두준설 설계서" xfId="1535"/>
    <cellStyle name=" _수량및 단가 산출내용표_부두준설 설계서_부두준설 설계서77" xfId="1536"/>
    <cellStyle name=" _수량및 단가 산출내용표_부두준설 설계서_부두준설 설계서77_부두준설 설계서" xfId="1537"/>
    <cellStyle name=" _수량및 단가 산출내용표_부두준설 설계서_준설 평균N치 산출서(08.01.25)-REV.1" xfId="1538"/>
    <cellStyle name=" _수량및 단가 산출내용표_부두준설 설계서_준설 평균N치 산출서(08.01.25)-REV.1_부두준설 설계서" xfId="1539"/>
    <cellStyle name=" _수량및 단가 산출내용표_부두준설 설계서-07.10.24" xfId="26777"/>
    <cellStyle name=" _수량및 단가 산출내용표_부두준설 수량산출서" xfId="26778"/>
    <cellStyle name=" _수량및 단가 산출내용표_부표" xfId="1540"/>
    <cellStyle name=" _수량및 단가 산출내용표_부품" xfId="26779"/>
    <cellStyle name=" _수량및 단가 산출내용표_사급자재단가산출" xfId="1541"/>
    <cellStyle name=" _수량및 단가 산출내용표_사급자재단가산출_(참고1) 현황도 딱지" xfId="26780"/>
    <cellStyle name=" _수량및 단가 산출내용표_사급자재단가산출_070206 운탄설비본사설계서(PILE 수량, 최종)" xfId="26781"/>
    <cellStyle name=" _수량및 단가 산출내용표_사급자재단가산출_3.CC-10-2,3_방풍림조성 및 석탄침전조수량산출서" xfId="21431"/>
    <cellStyle name=" _수량및 단가 산출내용표_사급자재단가산출_325전기설비기초" xfId="1542"/>
    <cellStyle name=" _수량및 단가 산출내용표_사급자재단가산출_325전기설비기초_FO_pipe_rack(최종수정)" xfId="21432"/>
    <cellStyle name=" _수량및 단가 산출내용표_사급자재단가산출_325전기설비기초_계장-견적서" xfId="17561"/>
    <cellStyle name=" _수량및 단가 산출내용표_사급자재단가산출_325전기설비기초_계장-견적서_계장-견적서(re.1)" xfId="17562"/>
    <cellStyle name=" _수량및 단가 산출내용표_사급자재단가산출_325전기설비기초_계장-견적서_계장-견적서(re.1)_믿음견적(8월)-믿음부사장님 계약(내부자료)" xfId="17563"/>
    <cellStyle name=" _수량및 단가 산출내용표_사급자재단가산출_325전기설비기초_계장-견적서_믿음견적(8월)-믿음부사장님 계약(내부자료)" xfId="17564"/>
    <cellStyle name=" _수량및 단가 산출내용표_사급자재단가산출_325전기설비기초_공사비집계표(품의용)" xfId="1543"/>
    <cellStyle name=" _수량및 단가 산출내용표_사급자재단가산출_325전기설비기초_공사비집계표(품의용)_FO_pipe_rack(최종수정)" xfId="21433"/>
    <cellStyle name=" _수량및 단가 산출내용표_사급자재단가산출_325전기설비기초_공사비집계표(품의용)_계장-견적서" xfId="17565"/>
    <cellStyle name=" _수량및 단가 산출내용표_사급자재단가산출_325전기설비기초_공사비집계표(품의용)_계장-견적서_계장-견적서(re.1)" xfId="17566"/>
    <cellStyle name=" _수량및 단가 산출내용표_사급자재단가산출_325전기설비기초_공사비집계표(품의용)_계장-견적서_계장-견적서(re.1)_믿음견적(8월)-믿음부사장님 계약(내부자료)" xfId="17567"/>
    <cellStyle name=" _수량및 단가 산출내용표_사급자재단가산출_325전기설비기초_공사비집계표(품의용)_계장-견적서_믿음견적(8월)-믿음부사장님 계약(내부자료)" xfId="17568"/>
    <cellStyle name=" _수량및 단가 산출내용표_사급자재단가산출_325전기설비기초_공사비집계표(품의용)_내역서_단가확정_집계" xfId="1544"/>
    <cellStyle name=" _수량및 단가 산출내용표_사급자재단가산출_325전기설비기초_공사비집계표(품의용)_믿음견적(8월)-믿음부사장님 계약(내부자료)" xfId="17569"/>
    <cellStyle name=" _수량및 단가 산출내용표_사급자재단가산출_325전기설비기초_공사비집계표(품의용)_설계변경(최종)" xfId="42098"/>
    <cellStyle name=" _수량및 단가 산출내용표_사급자재단가산출_325전기설비기초_공사비집계표(품의용)_연돌내역서-0809" xfId="21434"/>
    <cellStyle name=" _수량및 단가 산출내용표_사급자재단가산출_325전기설비기초_공사비집계표(품의용)_염소 주입실 신축공사" xfId="42099"/>
    <cellStyle name=" _수량및 단가 산출내용표_사급자재단가산출_325전기설비기초_공사비집계표(품의용)_회처리설비 산출내역" xfId="26782"/>
    <cellStyle name=" _수량및 단가 산출내용표_사급자재단가산출_325전기설비기초_내역서_단가확정_집계" xfId="1545"/>
    <cellStyle name=" _수량및 단가 산출내용표_사급자재단가산출_325전기설비기초_믿음견적(8월)-믿음부사장님 계약(내부자료)" xfId="17570"/>
    <cellStyle name=" _수량및 단가 산출내용표_사급자재단가산출_325전기설비기초_설계변경(최종)" xfId="42100"/>
    <cellStyle name=" _수량및 단가 산출내용표_사급자재단가산출_325전기설비기초_연돌내역서-0809" xfId="21435"/>
    <cellStyle name=" _수량및 단가 산출내용표_사급자재단가산출_325전기설비기초_염소 주입실 신축공사" xfId="42101"/>
    <cellStyle name=" _수량및 단가 산출내용표_사급자재단가산출_325전기설비기초_회처리설비 산출내역" xfId="26783"/>
    <cellStyle name=" _수량및 단가 산출내용표_사급자재단가산출_329전기설비기초-비교" xfId="1546"/>
    <cellStyle name=" _수량및 단가 산출내용표_사급자재단가산출_329전기설비기초-비교_FO_pipe_rack(최종수정)" xfId="21436"/>
    <cellStyle name=" _수량및 단가 산출내용표_사급자재단가산출_329전기설비기초-비교_두중내역서(단가확정분)" xfId="42102"/>
    <cellStyle name=" _수량및 단가 산출내용표_사급자재단가산출_329전기설비기초-비교_두중내역서(단가확정분)_설계변경(최종)" xfId="42103"/>
    <cellStyle name=" _수량및 단가 산출내용표_사급자재단가산출_329전기설비기초-비교_설계변경(최종)" xfId="42104"/>
    <cellStyle name=" _수량및 단가 산출내용표_사급자재단가산출_329전기설비기초-비교_연돌내역서-0809" xfId="21437"/>
    <cellStyle name=" _수량및 단가 산출내용표_사급자재단가산출_329전기설비기초-비교_염소 주입실 신축공사" xfId="42105"/>
    <cellStyle name=" _수량및 단가 산출내용표_사급자재단가산출_4.CC-10-4_저탄장내배수설비수량산출서" xfId="21438"/>
    <cellStyle name=" _수량및 단가 산출내용표_사급자재단가산출_AC-01 보일러 설계서 수정" xfId="26910"/>
    <cellStyle name=" _수량및 단가 산출내용표_사급자재단가산출_AC-01 보일러 설계서 수정_AC-14(최종수정)" xfId="26911"/>
    <cellStyle name=" _수량및 단가 산출내용표_사급자재단가산출_AC-01 보일러 설계서 수정_AC-14(최종수정)_발전설비 보수공사" xfId="26912"/>
    <cellStyle name=" _수량및 단가 산출내용표_사급자재단가산출_AC-01 본관기초(가설계서 9월단가)" xfId="26913"/>
    <cellStyle name=" _수량및 단가 산출내용표_사급자재단가산출_AC-01 본관기초(가설계서 9월단가)_AC-14(최종수정)" xfId="26914"/>
    <cellStyle name=" _수량및 단가 산출내용표_사급자재단가산출_AC-01 본관기초(가설계서 9월단가)_AC-14(최종수정)_발전설비 보수공사" xfId="26915"/>
    <cellStyle name=" _수량및 단가 산출내용표_사급자재단가산출_AC-01 본관기초(가설계서 9월단가)-2" xfId="26916"/>
    <cellStyle name=" _수량및 단가 산출내용표_사급자재단가산출_AC-01 본관기초(가설계서 9월단가)-2_AC-14(최종수정)" xfId="26917"/>
    <cellStyle name=" _수량및 단가 산출내용표_사급자재단가산출_AC-01 본관기초(가설계서 9월단가)-2_AC-14(최종수정)_발전설비 보수공사" xfId="26918"/>
    <cellStyle name=" _수량및 단가 산출내용표_사급자재단가산출_AC-14건설사무소환경개선공사설계서(제출)REV10" xfId="26919"/>
    <cellStyle name=" _수량및 단가 산출내용표_사급자재단가산출_AC-14건설사무소환경개선공사설계서(제출)REV10_AC-14(최종수정)" xfId="26920"/>
    <cellStyle name=" _수량및 단가 산출내용표_사급자재단가산출_AC-14건설사무소환경개선공사설계서(제출)REV10_AC-14(최종수정)_발전설비 보수공사" xfId="26921"/>
    <cellStyle name=" _수량및 단가 산출내용표_사급자재단가산출_Book1" xfId="26922"/>
    <cellStyle name=" _수량및 단가 산출내용표_사급자재단가산출_CC-03냉각수배수로(04.12사정)" xfId="26923"/>
    <cellStyle name=" _수량및 단가 산출내용표_사급자재단가산출_CC-03냉각수배수로(04.12사정)_CC-03냉각수배수로(05.07사정)" xfId="26924"/>
    <cellStyle name=" _수량및 단가 산출내용표_사급자재단가산출_CC-03냉각수배수로(04.12사정)_CC-03냉각수배수로(05.09청구)" xfId="26925"/>
    <cellStyle name=" _수량및 단가 산출내용표_사급자재단가산출_CC06 석탄취급설비" xfId="1663"/>
    <cellStyle name=" _수량및 단가 산출내용표_사급자재단가산출_CC-10저탄장조성 및 비탄방지설비공사(최종)11.28" xfId="1664"/>
    <cellStyle name=" _수량및 단가 산출내용표_사급자재단가산출_CC-16 조경공사(05.10사정)" xfId="26926"/>
    <cellStyle name=" _수량및 단가 산출내용표_사급자재단가산출_CC-16 조경공사(05.10청구예정)" xfId="26927"/>
    <cellStyle name=" _수량및 단가 산출내용표_사급자재단가산출_CC-16조경공사(05.09사정)" xfId="26928"/>
    <cellStyle name=" _수량및 단가 산출내용표_사급자재단가산출_FO_pipe_rack(최종수정)" xfId="21439"/>
    <cellStyle name=" _수량및 단가 산출내용표_사급자재단가산출_YH34 운탄_구조물 수량" xfId="1665"/>
    <cellStyle name=" _수량및 단가 산출내용표_사급자재단가산출_YH34 운탄설비 내역서" xfId="1666"/>
    <cellStyle name=" _수량및 단가 산출내용표_사급자재단가산출_가압장설계서(토목)" xfId="26784"/>
    <cellStyle name=" _수량및 단가 산출내용표_사급자재단가산출_계약내역서(CC-16)" xfId="26785"/>
    <cellStyle name=" _수량및 단가 산출내용표_사급자재단가산출_계장-견적서" xfId="17571"/>
    <cellStyle name=" _수량및 단가 산출내용표_사급자재단가산출_계장-견적서_계장-견적서(re.1)" xfId="17572"/>
    <cellStyle name=" _수량및 단가 산출내용표_사급자재단가산출_계장-견적서_계장-견적서(re.1)_믿음견적(8월)-믿음부사장님 계약(내부자료)" xfId="17573"/>
    <cellStyle name=" _수량및 단가 산출내용표_사급자재단가산출_계장-견적서_믿음견적(8월)-믿음부사장님 계약(내부자료)" xfId="17574"/>
    <cellStyle name=" _수량및 단가 산출내용표_사급자재단가산출_공사비집계표" xfId="26786"/>
    <cellStyle name=" _수량및 단가 산출내용표_사급자재단가산출_공사비집계표(품의용)" xfId="1547"/>
    <cellStyle name=" _수량및 단가 산출내용표_사급자재단가산출_공사비집계표(품의용)_FO_pipe_rack(최종수정)" xfId="21440"/>
    <cellStyle name=" _수량및 단가 산출내용표_사급자재단가산출_공사비집계표(품의용)_계장-견적서" xfId="17575"/>
    <cellStyle name=" _수량및 단가 산출내용표_사급자재단가산출_공사비집계표(품의용)_계장-견적서_계장-견적서(re.1)" xfId="17576"/>
    <cellStyle name=" _수량및 단가 산출내용표_사급자재단가산출_공사비집계표(품의용)_계장-견적서_계장-견적서(re.1)_믿음견적(8월)-믿음부사장님 계약(내부자료)" xfId="17577"/>
    <cellStyle name=" _수량및 단가 산출내용표_사급자재단가산출_공사비집계표(품의용)_계장-견적서_믿음견적(8월)-믿음부사장님 계약(내부자료)" xfId="17578"/>
    <cellStyle name=" _수량및 단가 산출내용표_사급자재단가산출_공사비집계표(품의용)_내역서_단가확정_집계" xfId="1548"/>
    <cellStyle name=" _수량및 단가 산출내용표_사급자재단가산출_공사비집계표(품의용)_믿음견적(8월)-믿음부사장님 계약(내부자료)" xfId="17579"/>
    <cellStyle name=" _수량및 단가 산출내용표_사급자재단가산출_공사비집계표(품의용)_설계변경(최종)" xfId="42106"/>
    <cellStyle name=" _수량및 단가 산출내용표_사급자재단가산출_공사비집계표(품의용)_연돌내역서-0809" xfId="21441"/>
    <cellStyle name=" _수량및 단가 산출내용표_사급자재단가산출_공사비집계표(품의용)_염소 주입실 신축공사" xfId="42107"/>
    <cellStyle name=" _수량및 단가 산출내용표_사급자재단가산출_공사비집계표(품의용)_회처리설비 산출내역" xfId="26787"/>
    <cellStyle name=" _수량및 단가 산출내용표_사급자재단가산출_공사비집계표_AC-14(최종수정)" xfId="26788"/>
    <cellStyle name=" _수량및 단가 산출내용표_사급자재단가산출_공사비집계표_AC-14(최종수정)_발전설비 보수공사" xfId="26789"/>
    <cellStyle name=" _수량및 단가 산출내용표_사급자재단가산출_그래브준설 수량분개 토적표" xfId="26790"/>
    <cellStyle name=" _수량및 단가 산출내용표_사급자재단가산출_내역서_단가확정_집계" xfId="1549"/>
    <cellStyle name=" _수량및 단가 산출내용표_사급자재단가산출_당진화력준설설계서(REV.A)" xfId="1550"/>
    <cellStyle name=" _수량및 단가 산출내용표_사급자재단가산출_대비내역서" xfId="21442"/>
    <cellStyle name=" _수량및 단가 산출내용표_사급자재단가산출_대비내역서(rev-1)" xfId="21443"/>
    <cellStyle name=" _수량및 단가 산출내용표_사급자재단가산출_대비내역서(rev-1)_3.CC-10-2,3_방풍림조성 및 석탄침전조수량산출서" xfId="21444"/>
    <cellStyle name=" _수량및 단가 산출내용표_사급자재단가산출_대비내역서(rev-1)_4.CC-10-4_저탄장내배수설비수량산출서" xfId="21445"/>
    <cellStyle name=" _수량및 단가 산출내용표_사급자재단가산출_대비내역서_3.CC-10-2,3_방풍림조성 및 석탄침전조수량산출서" xfId="21446"/>
    <cellStyle name=" _수량및 단가 산출내용표_사급자재단가산출_대비내역서_4.CC-10-4_저탄장내배수설비수량산출서" xfId="21447"/>
    <cellStyle name=" _수량및 단가 산출내용표_사급자재단가산출_대표공종 분류내역" xfId="1551"/>
    <cellStyle name=" _수량및 단가 산출내용표_사급자재단가산출_대표공종 분류내역_FO_pipe_rack(최종수정)" xfId="21448"/>
    <cellStyle name=" _수량및 단가 산출내용표_사급자재단가산출_대표공종 분류내역_계장-견적서" xfId="17580"/>
    <cellStyle name=" _수량및 단가 산출내용표_사급자재단가산출_대표공종 분류내역_계장-견적서_계장-견적서(re.1)" xfId="17581"/>
    <cellStyle name=" _수량및 단가 산출내용표_사급자재단가산출_대표공종 분류내역_계장-견적서_계장-견적서(re.1)_믿음견적(8월)-믿음부사장님 계약(내부자료)" xfId="17582"/>
    <cellStyle name=" _수량및 단가 산출내용표_사급자재단가산출_대표공종 분류내역_계장-견적서_믿음견적(8월)-믿음부사장님 계약(내부자료)" xfId="17583"/>
    <cellStyle name=" _수량및 단가 산출내용표_사급자재단가산출_대표공종 분류내역_공사비집계표(품의용)" xfId="1552"/>
    <cellStyle name=" _수량및 단가 산출내용표_사급자재단가산출_대표공종 분류내역_공사비집계표(품의용)_FO_pipe_rack(최종수정)" xfId="21449"/>
    <cellStyle name=" _수량및 단가 산출내용표_사급자재단가산출_대표공종 분류내역_공사비집계표(품의용)_계장-견적서" xfId="17584"/>
    <cellStyle name=" _수량및 단가 산출내용표_사급자재단가산출_대표공종 분류내역_공사비집계표(품의용)_계장-견적서_계장-견적서(re.1)" xfId="17585"/>
    <cellStyle name=" _수량및 단가 산출내용표_사급자재단가산출_대표공종 분류내역_공사비집계표(품의용)_계장-견적서_계장-견적서(re.1)_믿음견적(8월)-믿음부사장님 계약(내부자료)" xfId="17586"/>
    <cellStyle name=" _수량및 단가 산출내용표_사급자재단가산출_대표공종 분류내역_공사비집계표(품의용)_계장-견적서_믿음견적(8월)-믿음부사장님 계약(내부자료)" xfId="17587"/>
    <cellStyle name=" _수량및 단가 산출내용표_사급자재단가산출_대표공종 분류내역_공사비집계표(품의용)_내역서_단가확정_집계" xfId="1553"/>
    <cellStyle name=" _수량및 단가 산출내용표_사급자재단가산출_대표공종 분류내역_공사비집계표(품의용)_믿음견적(8월)-믿음부사장님 계약(내부자료)" xfId="17588"/>
    <cellStyle name=" _수량및 단가 산출내용표_사급자재단가산출_대표공종 분류내역_공사비집계표(품의용)_설계변경(최종)" xfId="42108"/>
    <cellStyle name=" _수량및 단가 산출내용표_사급자재단가산출_대표공종 분류내역_공사비집계표(품의용)_연돌내역서-0809" xfId="21450"/>
    <cellStyle name=" _수량및 단가 산출내용표_사급자재단가산출_대표공종 분류내역_공사비집계표(품의용)_염소 주입실 신축공사" xfId="42109"/>
    <cellStyle name=" _수량및 단가 산출내용표_사급자재단가산출_대표공종 분류내역_공사비집계표(품의용)_회처리설비 산출내역" xfId="26791"/>
    <cellStyle name=" _수량및 단가 산출내용표_사급자재단가산출_대표공종 분류내역_내역서_단가확정_집계" xfId="1554"/>
    <cellStyle name=" _수량및 단가 산출내용표_사급자재단가산출_대표공종 분류내역_냉각수배수로-비교" xfId="1555"/>
    <cellStyle name=" _수량및 단가 산출내용표_사급자재단가산출_대표공종 분류내역_냉각수배수로-비교_FO_pipe_rack(최종수정)" xfId="21451"/>
    <cellStyle name=" _수량및 단가 산출내용표_사급자재단가산출_대표공종 분류내역_냉각수배수로-비교_두중내역서(단가확정분)" xfId="42110"/>
    <cellStyle name=" _수량및 단가 산출내용표_사급자재단가산출_대표공종 분류내역_냉각수배수로-비교_두중내역서(단가확정분)_설계변경(최종)" xfId="42111"/>
    <cellStyle name=" _수량및 단가 산출내용표_사급자재단가산출_대표공종 분류내역_냉각수배수로-비교_설계변경(최종)" xfId="42112"/>
    <cellStyle name=" _수량및 단가 산출내용표_사급자재단가산출_대표공종 분류내역_냉각수배수로-비교_연돌내역서-0809" xfId="21452"/>
    <cellStyle name=" _수량및 단가 산출내용표_사급자재단가산출_대표공종 분류내역_냉각수배수로-비교_염소 주입실 신축공사" xfId="42113"/>
    <cellStyle name=" _수량및 단가 산출내용표_사급자재단가산출_대표공종 분류내역_냉각수취수펌프구조물-비교" xfId="1556"/>
    <cellStyle name=" _수량및 단가 산출내용표_사급자재단가산출_대표공종 분류내역_냉각수취수펌프구조물-비교_FO_pipe_rack(최종수정)" xfId="21453"/>
    <cellStyle name=" _수량및 단가 산출내용표_사급자재단가산출_대표공종 분류내역_냉각수취수펌프구조물-비교_두중내역서(단가확정분)" xfId="42114"/>
    <cellStyle name=" _수량및 단가 산출내용표_사급자재단가산출_대표공종 분류내역_냉각수취수펌프구조물-비교_두중내역서(단가확정분)_설계변경(최종)" xfId="42115"/>
    <cellStyle name=" _수량및 단가 산출내용표_사급자재단가산출_대표공종 분류내역_냉각수취수펌프구조물-비교_설계변경(최종)" xfId="42116"/>
    <cellStyle name=" _수량및 단가 산출내용표_사급자재단가산출_대표공종 분류내역_냉각수취수펌프구조물-비교_연돌내역서-0809" xfId="21454"/>
    <cellStyle name=" _수량및 단가 산출내용표_사급자재단가산출_대표공종 분류내역_냉각수취수펌프구조물-비교_염소 주입실 신축공사" xfId="42117"/>
    <cellStyle name=" _수량및 단가 산출내용표_사급자재단가산출_대표공종 분류내역_믿음견적(8월)-믿음부사장님 계약(내부자료)" xfId="17589"/>
    <cellStyle name=" _수량및 단가 산출내용표_사급자재단가산출_대표공종 분류내역_설계변경(최종)" xfId="42118"/>
    <cellStyle name=" _수량및 단가 산출내용표_사급자재단가산출_대표공종 분류내역_연돌내역서-0809" xfId="21455"/>
    <cellStyle name=" _수량및 단가 산출내용표_사급자재단가산출_대표공종 분류내역_염소 주입실 신축공사" xfId="42119"/>
    <cellStyle name=" _수량및 단가 산출내용표_사급자재단가산출_대표공종 분류내역_회처리설비 산출내역" xfId="26792"/>
    <cellStyle name=" _수량및 단가 산출내용표_사급자재단가산출_대표공종분류" xfId="1557"/>
    <cellStyle name=" _수량및 단가 산출내용표_사급자재단가산출_대표공종분류_FO_pipe_rack(최종수정)" xfId="21456"/>
    <cellStyle name=" _수량및 단가 산출내용표_사급자재단가산출_대표공종분류_계장-견적서" xfId="17590"/>
    <cellStyle name=" _수량및 단가 산출내용표_사급자재단가산출_대표공종분류_계장-견적서_계장-견적서(re.1)" xfId="17591"/>
    <cellStyle name=" _수량및 단가 산출내용표_사급자재단가산출_대표공종분류_계장-견적서_계장-견적서(re.1)_믿음견적(8월)-믿음부사장님 계약(내부자료)" xfId="17592"/>
    <cellStyle name=" _수량및 단가 산출내용표_사급자재단가산출_대표공종분류_계장-견적서_믿음견적(8월)-믿음부사장님 계약(내부자료)" xfId="17593"/>
    <cellStyle name=" _수량및 단가 산출내용표_사급자재단가산출_대표공종분류_공사비집계표(품의용)" xfId="1558"/>
    <cellStyle name=" _수량및 단가 산출내용표_사급자재단가산출_대표공종분류_공사비집계표(품의용)_FO_pipe_rack(최종수정)" xfId="21457"/>
    <cellStyle name=" _수량및 단가 산출내용표_사급자재단가산출_대표공종분류_공사비집계표(품의용)_계장-견적서" xfId="17594"/>
    <cellStyle name=" _수량및 단가 산출내용표_사급자재단가산출_대표공종분류_공사비집계표(품의용)_계장-견적서_계장-견적서(re.1)" xfId="17595"/>
    <cellStyle name=" _수량및 단가 산출내용표_사급자재단가산출_대표공종분류_공사비집계표(품의용)_계장-견적서_계장-견적서(re.1)_믿음견적(8월)-믿음부사장님 계약(내부자료)" xfId="17596"/>
    <cellStyle name=" _수량및 단가 산출내용표_사급자재단가산출_대표공종분류_공사비집계표(품의용)_계장-견적서_믿음견적(8월)-믿음부사장님 계약(내부자료)" xfId="17597"/>
    <cellStyle name=" _수량및 단가 산출내용표_사급자재단가산출_대표공종분류_공사비집계표(품의용)_내역서_단가확정_집계" xfId="1559"/>
    <cellStyle name=" _수량및 단가 산출내용표_사급자재단가산출_대표공종분류_공사비집계표(품의용)_믿음견적(8월)-믿음부사장님 계약(내부자료)" xfId="17598"/>
    <cellStyle name=" _수량및 단가 산출내용표_사급자재단가산출_대표공종분류_공사비집계표(품의용)_설계변경(최종)" xfId="42120"/>
    <cellStyle name=" _수량및 단가 산출내용표_사급자재단가산출_대표공종분류_공사비집계표(품의용)_연돌내역서-0809" xfId="21458"/>
    <cellStyle name=" _수량및 단가 산출내용표_사급자재단가산출_대표공종분류_공사비집계표(품의용)_염소 주입실 신축공사" xfId="42121"/>
    <cellStyle name=" _수량및 단가 산출내용표_사급자재단가산출_대표공종분류_공사비집계표(품의용)_회처리설비 산출내역" xfId="26793"/>
    <cellStyle name=" _수량및 단가 산출내용표_사급자재단가산출_대표공종분류_내역서_단가확정_집계" xfId="1560"/>
    <cellStyle name=" _수량및 단가 산출내용표_사급자재단가산출_대표공종분류_믿음견적(8월)-믿음부사장님 계약(내부자료)" xfId="17599"/>
    <cellStyle name=" _수량및 단가 산출내용표_사급자재단가산출_대표공종분류_설계변경(최종)" xfId="42122"/>
    <cellStyle name=" _수량및 단가 산출내용표_사급자재단가산출_대표공종분류_연돌내역서-0809" xfId="21459"/>
    <cellStyle name=" _수량및 단가 산출내용표_사급자재단가산출_대표공종분류_염소 주입실 신축공사" xfId="42123"/>
    <cellStyle name=" _수량및 단가 산출내용표_사급자재단가산출_대표공종분류_회처리설비 산출내역" xfId="26794"/>
    <cellStyle name=" _수량및 단가 산출내용표_사급자재단가산출_믿음견적(8월)-믿음부사장님 계약(내부자료)" xfId="17600"/>
    <cellStyle name=" _수량및 단가 산출내용표_사급자재단가산출_발전설비 보수공사" xfId="26795"/>
    <cellStyle name=" _수량및 단가 산출내용표_사급자재단가산출_별표" xfId="1561"/>
    <cellStyle name=" _수량및 단가 산출내용표_사급자재단가산출_본관기초굴착(단가)" xfId="1562"/>
    <cellStyle name=" _수량및 단가 산출내용표_사급자재단가산출_본관기초굴착(단가)_FO_pipe_rack(최종수정)" xfId="21460"/>
    <cellStyle name=" _수량및 단가 산출내용표_사급자재단가산출_본관기초굴착(단가)_설계변경(최종)" xfId="42124"/>
    <cellStyle name=" _수량및 단가 산출내용표_사급자재단가산출_본관기초굴착(단가)_연돌내역서-0809" xfId="21461"/>
    <cellStyle name=" _수량및 단가 산출내용표_사급자재단가산출_본관기초굴착(단가)_염소 주입실 신축공사" xfId="42125"/>
    <cellStyle name=" _수량및 단가 산출내용표_사급자재단가산출_본설계내역서(CC-14)-REV.16" xfId="26796"/>
    <cellStyle name=" _수량및 단가 산출내용표_사급자재단가산출_부두준설 딱지" xfId="26797"/>
    <cellStyle name=" _수량및 단가 산출내용표_사급자재단가산출_부두준설 설계서" xfId="1563"/>
    <cellStyle name=" _수량및 단가 산출내용표_사급자재단가산출_부두준설 설계서_1) 공사비산출 적정성 확인" xfId="1564"/>
    <cellStyle name=" _수량및 단가 산출내용표_사급자재단가산출_부두준설 설계서_1) 공사비산출 적정성 확인_부두준설 설계서" xfId="1565"/>
    <cellStyle name=" _수량및 단가 산출내용표_사급자재단가산출_부두준설 설계서_부두준설 설계서" xfId="1566"/>
    <cellStyle name=" _수량및 단가 산출내용표_사급자재단가산출_부두준설 설계서_부두준설 설계서(현대)" xfId="1567"/>
    <cellStyle name=" _수량및 단가 산출내용표_사급자재단가산출_부두준설 설계서_부두준설 설계서(현대)_부두준설 설계서" xfId="1568"/>
    <cellStyle name=" _수량및 단가 산출내용표_사급자재단가산출_부두준설 설계서_부두준설 설계서_부두준설 설계서" xfId="1569"/>
    <cellStyle name=" _수량및 단가 산출내용표_사급자재단가산출_부두준설 설계서_부두준설 설계서77" xfId="1570"/>
    <cellStyle name=" _수량및 단가 산출내용표_사급자재단가산출_부두준설 설계서_부두준설 설계서77_부두준설 설계서" xfId="1571"/>
    <cellStyle name=" _수량및 단가 산출내용표_사급자재단가산출_부두준설 설계서_준설 평균N치 산출서(08.01.25)-REV.1" xfId="1572"/>
    <cellStyle name=" _수량및 단가 산출내용표_사급자재단가산출_부두준설 설계서_준설 평균N치 산출서(08.01.25)-REV.1_부두준설 설계서" xfId="1573"/>
    <cellStyle name=" _수량및 단가 산출내용표_사급자재단가산출_부두준설 설계서-07.10.24" xfId="26798"/>
    <cellStyle name=" _수량및 단가 산출내용표_사급자재단가산출_부두준설 수량산출서" xfId="26799"/>
    <cellStyle name=" _수량및 단가 산출내용표_사급자재단가산출_부표" xfId="1574"/>
    <cellStyle name=" _수량및 단가 산출내용표_사급자재단가산출_사급및확정분공통품" xfId="1575"/>
    <cellStyle name=" _수량및 단가 산출내용표_사급자재단가산출_사급및확정분공통품_(참고1) 현황도 딱지" xfId="26800"/>
    <cellStyle name=" _수량및 단가 산출내용표_사급자재단가산출_사급및확정분공통품_CC-03냉각수배수로(04.12사정)" xfId="26812"/>
    <cellStyle name=" _수량및 단가 산출내용표_사급자재단가산출_사급및확정분공통품_CC-03냉각수배수로(04.12사정)_CC-03냉각수배수로(05.07사정)" xfId="26813"/>
    <cellStyle name=" _수량및 단가 산출내용표_사급자재단가산출_사급및확정분공통품_CC-03냉각수배수로(04.12사정)_CC-03냉각수배수로(05.09청구)" xfId="26814"/>
    <cellStyle name=" _수량및 단가 산출내용표_사급자재단가산출_사급및확정분공통품_CC-16 조경공사(05.10사정)" xfId="26815"/>
    <cellStyle name=" _수량및 단가 산출내용표_사급자재단가산출_사급및확정분공통품_CC-16 조경공사(05.10청구예정)" xfId="26816"/>
    <cellStyle name=" _수량및 단가 산출내용표_사급자재단가산출_사급및확정분공통품_CC-16조경공사(05.09사정)" xfId="26817"/>
    <cellStyle name=" _수량및 단가 산출내용표_사급자재단가산출_사급및확정분공통품_가압장설계서(토목)" xfId="26801"/>
    <cellStyle name=" _수량및 단가 산출내용표_사급자재단가산출_사급및확정분공통품_계약내역서(CC-16)" xfId="26802"/>
    <cellStyle name=" _수량및 단가 산출내용표_사급자재단가산출_사급및확정분공통품_그래브준설 수량분개 토적표" xfId="26803"/>
    <cellStyle name=" _수량및 단가 산출내용표_사급자재단가산출_사급및확정분공통품_당진화력준설설계서(REV.A)" xfId="1576"/>
    <cellStyle name=" _수량및 단가 산출내용표_사급자재단가산출_사급및확정분공통품_별표" xfId="1577"/>
    <cellStyle name=" _수량및 단가 산출내용표_사급자재단가산출_사급및확정분공통품_본설계내역서(CC-14)-REV.16" xfId="26804"/>
    <cellStyle name=" _수량및 단가 산출내용표_사급자재단가산출_사급및확정분공통품_부두준설 딱지" xfId="26805"/>
    <cellStyle name=" _수량및 단가 산출내용표_사급자재단가산출_사급및확정분공통품_부두준설 설계서" xfId="1578"/>
    <cellStyle name=" _수량및 단가 산출내용표_사급자재단가산출_사급및확정분공통품_부두준설 설계서_1) 공사비산출 적정성 확인" xfId="1579"/>
    <cellStyle name=" _수량및 단가 산출내용표_사급자재단가산출_사급및확정분공통품_부두준설 설계서_1) 공사비산출 적정성 확인_부두준설 설계서" xfId="1580"/>
    <cellStyle name=" _수량및 단가 산출내용표_사급자재단가산출_사급및확정분공통품_부두준설 설계서_부두준설 설계서" xfId="1581"/>
    <cellStyle name=" _수량및 단가 산출내용표_사급자재단가산출_사급및확정분공통품_부두준설 설계서_부두준설 설계서(현대)" xfId="1582"/>
    <cellStyle name=" _수량및 단가 산출내용표_사급자재단가산출_사급및확정분공통품_부두준설 설계서_부두준설 설계서(현대)_부두준설 설계서" xfId="1583"/>
    <cellStyle name=" _수량및 단가 산출내용표_사급자재단가산출_사급및확정분공통품_부두준설 설계서_부두준설 설계서_부두준설 설계서" xfId="1584"/>
    <cellStyle name=" _수량및 단가 산출내용표_사급자재단가산출_사급및확정분공통품_부두준설 설계서_부두준설 설계서77" xfId="1585"/>
    <cellStyle name=" _수량및 단가 산출내용표_사급자재단가산출_사급및확정분공통품_부두준설 설계서_부두준설 설계서77_부두준설 설계서" xfId="1586"/>
    <cellStyle name=" _수량및 단가 산출내용표_사급자재단가산출_사급및확정분공통품_부두준설 설계서_준설 평균N치 산출서(08.01.25)-REV.1" xfId="1587"/>
    <cellStyle name=" _수량및 단가 산출내용표_사급자재단가산출_사급및확정분공통품_부두준설 설계서_준설 평균N치 산출서(08.01.25)-REV.1_부두준설 설계서" xfId="1588"/>
    <cellStyle name=" _수량및 단가 산출내용표_사급자재단가산출_사급및확정분공통품_부두준설 설계서-07.10.24" xfId="26806"/>
    <cellStyle name=" _수량및 단가 산출내용표_사급자재단가산출_사급및확정분공통품_부두준설 수량산출서" xfId="26807"/>
    <cellStyle name=" _수량및 단가 산출내용표_사급자재단가산출_사급및확정분공통품_설계서(CC-16)" xfId="26808"/>
    <cellStyle name=" _수량및 단가 산출내용표_사급자재단가산출_사급및확정분공통품_옥외탱크설계내역서(071010)" xfId="26809"/>
    <cellStyle name=" _수량및 단가 산출내용표_사급자재단가산출_사급및확정분공통품_자재단가" xfId="1589"/>
    <cellStyle name=" _수량및 단가 산출내용표_사급자재단가산출_사급및확정분공통품_조경공사가설계1차변경" xfId="26810"/>
    <cellStyle name=" _수량및 단가 산출내용표_사급자재단가산출_사급및확정분공통품_조경공사가설계1차변경(마지막최종한번더)" xfId="26811"/>
    <cellStyle name=" _수량및 단가 산출내용표_사급자재단가산출_사급자재총괄표" xfId="1590"/>
    <cellStyle name=" _수량및 단가 산출내용표_사급자재단가산출_사급자재총괄표_FO_pipe_rack(최종수정)" xfId="21462"/>
    <cellStyle name=" _수량및 단가 산출내용표_사급자재단가산출_사급자재총괄표_계장-견적서" xfId="17601"/>
    <cellStyle name=" _수량및 단가 산출내용표_사급자재단가산출_사급자재총괄표_계장-견적서_계장-견적서(re.1)" xfId="17602"/>
    <cellStyle name=" _수량및 단가 산출내용표_사급자재단가산출_사급자재총괄표_계장-견적서_계장-견적서(re.1)_믿음견적(8월)-믿음부사장님 계약(내부자료)" xfId="17603"/>
    <cellStyle name=" _수량및 단가 산출내용표_사급자재단가산출_사급자재총괄표_계장-견적서_믿음견적(8월)-믿음부사장님 계약(내부자료)" xfId="17604"/>
    <cellStyle name=" _수량및 단가 산출내용표_사급자재단가산출_사급자재총괄표_공사비집계표(품의용)" xfId="1591"/>
    <cellStyle name=" _수량및 단가 산출내용표_사급자재단가산출_사급자재총괄표_공사비집계표(품의용)_FO_pipe_rack(최종수정)" xfId="21463"/>
    <cellStyle name=" _수량및 단가 산출내용표_사급자재단가산출_사급자재총괄표_공사비집계표(품의용)_계장-견적서" xfId="17605"/>
    <cellStyle name=" _수량및 단가 산출내용표_사급자재단가산출_사급자재총괄표_공사비집계표(품의용)_계장-견적서_계장-견적서(re.1)" xfId="17606"/>
    <cellStyle name=" _수량및 단가 산출내용표_사급자재단가산출_사급자재총괄표_공사비집계표(품의용)_계장-견적서_계장-견적서(re.1)_믿음견적(8월)-믿음부사장님 계약(내부자료)" xfId="17607"/>
    <cellStyle name=" _수량및 단가 산출내용표_사급자재단가산출_사급자재총괄표_공사비집계표(품의용)_계장-견적서_믿음견적(8월)-믿음부사장님 계약(내부자료)" xfId="17608"/>
    <cellStyle name=" _수량및 단가 산출내용표_사급자재단가산출_사급자재총괄표_공사비집계표(품의용)_내역서_단가확정_집계" xfId="1592"/>
    <cellStyle name=" _수량및 단가 산출내용표_사급자재단가산출_사급자재총괄표_공사비집계표(품의용)_믿음견적(8월)-믿음부사장님 계약(내부자료)" xfId="17609"/>
    <cellStyle name=" _수량및 단가 산출내용표_사급자재단가산출_사급자재총괄표_공사비집계표(품의용)_설계변경(최종)" xfId="42126"/>
    <cellStyle name=" _수량및 단가 산출내용표_사급자재단가산출_사급자재총괄표_공사비집계표(품의용)_연돌내역서-0809" xfId="21464"/>
    <cellStyle name=" _수량및 단가 산출내용표_사급자재단가산출_사급자재총괄표_공사비집계표(품의용)_염소 주입실 신축공사" xfId="42127"/>
    <cellStyle name=" _수량및 단가 산출내용표_사급자재단가산출_사급자재총괄표_공사비집계표(품의용)_회처리설비 산출내역" xfId="26818"/>
    <cellStyle name=" _수량및 단가 산출내용표_사급자재단가산출_사급자재총괄표_내역서_단가확정_집계" xfId="1593"/>
    <cellStyle name=" _수량및 단가 산출내용표_사급자재단가산출_사급자재총괄표_믿음견적(8월)-믿음부사장님 계약(내부자료)" xfId="17610"/>
    <cellStyle name=" _수량및 단가 산출내용표_사급자재단가산출_사급자재총괄표_설계변경(최종)" xfId="42128"/>
    <cellStyle name=" _수량및 단가 산출내용표_사급자재단가산출_사급자재총괄표_연돌내역서-0809" xfId="21465"/>
    <cellStyle name=" _수량및 단가 산출내용표_사급자재단가산출_사급자재총괄표_염소 주입실 신축공사" xfId="42129"/>
    <cellStyle name=" _수량및 단가 산출내용표_사급자재단가산출_사급자재총괄표_회처리설비 산출내역" xfId="26819"/>
    <cellStyle name=" _수량및 단가 산출내용표_사급자재단가산출_석고반출부두 수량산출서(CC-18)_070115" xfId="26820"/>
    <cellStyle name=" _수량및 단가 산출내용표_사급자재단가산출_설계개요" xfId="1594"/>
    <cellStyle name=" _수량및 단가 산출내용표_사급자재단가산출_설계개요_FO_pipe_rack(최종수정)" xfId="21466"/>
    <cellStyle name=" _수량및 단가 산출내용표_사급자재단가산출_설계개요_계장-견적서" xfId="17611"/>
    <cellStyle name=" _수량및 단가 산출내용표_사급자재단가산출_설계개요_계장-견적서_계장-견적서(re.1)" xfId="17612"/>
    <cellStyle name=" _수량및 단가 산출내용표_사급자재단가산출_설계개요_계장-견적서_계장-견적서(re.1)_믿음견적(8월)-믿음부사장님 계약(내부자료)" xfId="17613"/>
    <cellStyle name=" _수량및 단가 산출내용표_사급자재단가산출_설계개요_계장-견적서_믿음견적(8월)-믿음부사장님 계약(내부자료)" xfId="17614"/>
    <cellStyle name=" _수량및 단가 산출내용표_사급자재단가산출_설계개요_공사비집계표(품의용)" xfId="1595"/>
    <cellStyle name=" _수량및 단가 산출내용표_사급자재단가산출_설계개요_공사비집계표(품의용)_FO_pipe_rack(최종수정)" xfId="21467"/>
    <cellStyle name=" _수량및 단가 산출내용표_사급자재단가산출_설계개요_공사비집계표(품의용)_계장-견적서" xfId="17615"/>
    <cellStyle name=" _수량및 단가 산출내용표_사급자재단가산출_설계개요_공사비집계표(품의용)_계장-견적서_계장-견적서(re.1)" xfId="17616"/>
    <cellStyle name=" _수량및 단가 산출내용표_사급자재단가산출_설계개요_공사비집계표(품의용)_계장-견적서_계장-견적서(re.1)_믿음견적(8월)-믿음부사장님 계약(내부자료)" xfId="17617"/>
    <cellStyle name=" _수량및 단가 산출내용표_사급자재단가산출_설계개요_공사비집계표(품의용)_계장-견적서_믿음견적(8월)-믿음부사장님 계약(내부자료)" xfId="17618"/>
    <cellStyle name=" _수량및 단가 산출내용표_사급자재단가산출_설계개요_공사비집계표(품의용)_내역서_단가확정_집계" xfId="1596"/>
    <cellStyle name=" _수량및 단가 산출내용표_사급자재단가산출_설계개요_공사비집계표(품의용)_믿음견적(8월)-믿음부사장님 계약(내부자료)" xfId="17619"/>
    <cellStyle name=" _수량및 단가 산출내용표_사급자재단가산출_설계개요_공사비집계표(품의용)_설계변경(최종)" xfId="42130"/>
    <cellStyle name=" _수량및 단가 산출내용표_사급자재단가산출_설계개요_공사비집계표(품의용)_연돌내역서-0809" xfId="21468"/>
    <cellStyle name=" _수량및 단가 산출내용표_사급자재단가산출_설계개요_공사비집계표(품의용)_염소 주입실 신축공사" xfId="42131"/>
    <cellStyle name=" _수량및 단가 산출내용표_사급자재단가산출_설계개요_공사비집계표(품의용)_회처리설비 산출내역" xfId="26821"/>
    <cellStyle name=" _수량및 단가 산출내용표_사급자재단가산출_설계개요_내역서_단가확정_집계" xfId="1597"/>
    <cellStyle name=" _수량및 단가 산출내용표_사급자재단가산출_설계개요_냉각수배수로-비교" xfId="1598"/>
    <cellStyle name=" _수량및 단가 산출내용표_사급자재단가산출_설계개요_냉각수배수로-비교_FO_pipe_rack(최종수정)" xfId="21469"/>
    <cellStyle name=" _수량및 단가 산출내용표_사급자재단가산출_설계개요_냉각수배수로-비교_두중내역서(단가확정분)" xfId="42132"/>
    <cellStyle name=" _수량및 단가 산출내용표_사급자재단가산출_설계개요_냉각수배수로-비교_두중내역서(단가확정분)_설계변경(최종)" xfId="42133"/>
    <cellStyle name=" _수량및 단가 산출내용표_사급자재단가산출_설계개요_냉각수배수로-비교_설계변경(최종)" xfId="42134"/>
    <cellStyle name=" _수량및 단가 산출내용표_사급자재단가산출_설계개요_냉각수배수로-비교_연돌내역서-0809" xfId="21470"/>
    <cellStyle name=" _수량및 단가 산출내용표_사급자재단가산출_설계개요_냉각수배수로-비교_염소 주입실 신축공사" xfId="42135"/>
    <cellStyle name=" _수량및 단가 산출내용표_사급자재단가산출_설계개요_냉각수취수펌프구조물-비교" xfId="1599"/>
    <cellStyle name=" _수량및 단가 산출내용표_사급자재단가산출_설계개요_냉각수취수펌프구조물-비교_FO_pipe_rack(최종수정)" xfId="21471"/>
    <cellStyle name=" _수량및 단가 산출내용표_사급자재단가산출_설계개요_냉각수취수펌프구조물-비교_두중내역서(단가확정분)" xfId="42136"/>
    <cellStyle name=" _수량및 단가 산출내용표_사급자재단가산출_설계개요_냉각수취수펌프구조물-비교_두중내역서(단가확정분)_설계변경(최종)" xfId="42137"/>
    <cellStyle name=" _수량및 단가 산출내용표_사급자재단가산출_설계개요_냉각수취수펌프구조물-비교_설계변경(최종)" xfId="42138"/>
    <cellStyle name=" _수량및 단가 산출내용표_사급자재단가산출_설계개요_냉각수취수펌프구조물-비교_연돌내역서-0809" xfId="21472"/>
    <cellStyle name=" _수량및 단가 산출내용표_사급자재단가산출_설계개요_냉각수취수펌프구조물-비교_염소 주입실 신축공사" xfId="42139"/>
    <cellStyle name=" _수량및 단가 산출내용표_사급자재단가산출_설계개요_믿음견적(8월)-믿음부사장님 계약(내부자료)" xfId="17620"/>
    <cellStyle name=" _수량및 단가 산출내용표_사급자재단가산출_설계개요_설계변경(최종)" xfId="42140"/>
    <cellStyle name=" _수량및 단가 산출내용표_사급자재단가산출_설계개요_연돌내역서-0809" xfId="21473"/>
    <cellStyle name=" _수량및 단가 산출내용표_사급자재단가산출_설계개요_염소 주입실 신축공사" xfId="42141"/>
    <cellStyle name=" _수량및 단가 산출내용표_사급자재단가산출_설계개요_회처리설비 산출내역" xfId="26822"/>
    <cellStyle name=" _수량및 단가 산출내용표_사급자재단가산출_설계명세서" xfId="1600"/>
    <cellStyle name=" _수량및 단가 산출내용표_사급자재단가산출_설계명세서_325전기설비기초" xfId="1601"/>
    <cellStyle name=" _수량및 단가 산출내용표_사급자재단가산출_설계명세서_325전기설비기초_FO_pipe_rack(최종수정)" xfId="21474"/>
    <cellStyle name=" _수량및 단가 산출내용표_사급자재단가산출_설계명세서_325전기설비기초_계장-견적서" xfId="17621"/>
    <cellStyle name=" _수량및 단가 산출내용표_사급자재단가산출_설계명세서_325전기설비기초_계장-견적서_계장-견적서(re.1)" xfId="17622"/>
    <cellStyle name=" _수량및 단가 산출내용표_사급자재단가산출_설계명세서_325전기설비기초_계장-견적서_계장-견적서(re.1)_믿음견적(8월)-믿음부사장님 계약(내부자료)" xfId="17623"/>
    <cellStyle name=" _수량및 단가 산출내용표_사급자재단가산출_설계명세서_325전기설비기초_계장-견적서_믿음견적(8월)-믿음부사장님 계약(내부자료)" xfId="17624"/>
    <cellStyle name=" _수량및 단가 산출내용표_사급자재단가산출_설계명세서_325전기설비기초_공사비집계표(품의용)" xfId="1602"/>
    <cellStyle name=" _수량및 단가 산출내용표_사급자재단가산출_설계명세서_325전기설비기초_공사비집계표(품의용)_FO_pipe_rack(최종수정)" xfId="21475"/>
    <cellStyle name=" _수량및 단가 산출내용표_사급자재단가산출_설계명세서_325전기설비기초_공사비집계표(품의용)_계장-견적서" xfId="17625"/>
    <cellStyle name=" _수량및 단가 산출내용표_사급자재단가산출_설계명세서_325전기설비기초_공사비집계표(품의용)_계장-견적서_계장-견적서(re.1)" xfId="17626"/>
    <cellStyle name=" _수량및 단가 산출내용표_사급자재단가산출_설계명세서_325전기설비기초_공사비집계표(품의용)_계장-견적서_계장-견적서(re.1)_믿음견적(8월)-믿음부사장님 계약(내부자료)" xfId="17627"/>
    <cellStyle name=" _수량및 단가 산출내용표_사급자재단가산출_설계명세서_325전기설비기초_공사비집계표(품의용)_계장-견적서_믿음견적(8월)-믿음부사장님 계약(내부자료)" xfId="17628"/>
    <cellStyle name=" _수량및 단가 산출내용표_사급자재단가산출_설계명세서_325전기설비기초_공사비집계표(품의용)_내역서_단가확정_집계" xfId="1603"/>
    <cellStyle name=" _수량및 단가 산출내용표_사급자재단가산출_설계명세서_325전기설비기초_공사비집계표(품의용)_믿음견적(8월)-믿음부사장님 계약(내부자료)" xfId="17629"/>
    <cellStyle name=" _수량및 단가 산출내용표_사급자재단가산출_설계명세서_325전기설비기초_공사비집계표(품의용)_설계변경(최종)" xfId="42142"/>
    <cellStyle name=" _수량및 단가 산출내용표_사급자재단가산출_설계명세서_325전기설비기초_공사비집계표(품의용)_연돌내역서-0809" xfId="21476"/>
    <cellStyle name=" _수량및 단가 산출내용표_사급자재단가산출_설계명세서_325전기설비기초_공사비집계표(품의용)_염소 주입실 신축공사" xfId="42143"/>
    <cellStyle name=" _수량및 단가 산출내용표_사급자재단가산출_설계명세서_325전기설비기초_공사비집계표(품의용)_회처리설비 산출내역" xfId="26823"/>
    <cellStyle name=" _수량및 단가 산출내용표_사급자재단가산출_설계명세서_325전기설비기초_내역서_단가확정_집계" xfId="1604"/>
    <cellStyle name=" _수량및 단가 산출내용표_사급자재단가산출_설계명세서_325전기설비기초_믿음견적(8월)-믿음부사장님 계약(내부자료)" xfId="17630"/>
    <cellStyle name=" _수량및 단가 산출내용표_사급자재단가산출_설계명세서_325전기설비기초_설계변경(최종)" xfId="42144"/>
    <cellStyle name=" _수량및 단가 산출내용표_사급자재단가산출_설계명세서_325전기설비기초_연돌내역서-0809" xfId="21477"/>
    <cellStyle name=" _수량및 단가 산출내용표_사급자재단가산출_설계명세서_325전기설비기초_염소 주입실 신축공사" xfId="42145"/>
    <cellStyle name=" _수량및 단가 산출내용표_사급자재단가산출_설계명세서_325전기설비기초_회처리설비 산출내역" xfId="26824"/>
    <cellStyle name=" _수량및 단가 산출내용표_사급자재단가산출_설계명세서_FO_pipe_rack(최종수정)" xfId="21478"/>
    <cellStyle name=" _수량및 단가 산출내용표_사급자재단가산출_설계명세서_계장-견적서" xfId="17631"/>
    <cellStyle name=" _수량및 단가 산출내용표_사급자재단가산출_설계명세서_계장-견적서_계장-견적서(re.1)" xfId="17632"/>
    <cellStyle name=" _수량및 단가 산출내용표_사급자재단가산출_설계명세서_계장-견적서_계장-견적서(re.1)_믿음견적(8월)-믿음부사장님 계약(내부자료)" xfId="17633"/>
    <cellStyle name=" _수량및 단가 산출내용표_사급자재단가산출_설계명세서_계장-견적서_믿음견적(8월)-믿음부사장님 계약(내부자료)" xfId="17634"/>
    <cellStyle name=" _수량및 단가 산출내용표_사급자재단가산출_설계명세서_공사비집계표(품의용)" xfId="1605"/>
    <cellStyle name=" _수량및 단가 산출내용표_사급자재단가산출_설계명세서_공사비집계표(품의용)_FO_pipe_rack(최종수정)" xfId="21479"/>
    <cellStyle name=" _수량및 단가 산출내용표_사급자재단가산출_설계명세서_공사비집계표(품의용)_계장-견적서" xfId="17635"/>
    <cellStyle name=" _수량및 단가 산출내용표_사급자재단가산출_설계명세서_공사비집계표(품의용)_계장-견적서_계장-견적서(re.1)" xfId="17636"/>
    <cellStyle name=" _수량및 단가 산출내용표_사급자재단가산출_설계명세서_공사비집계표(품의용)_계장-견적서_계장-견적서(re.1)_믿음견적(8월)-믿음부사장님 계약(내부자료)" xfId="17637"/>
    <cellStyle name=" _수량및 단가 산출내용표_사급자재단가산출_설계명세서_공사비집계표(품의용)_계장-견적서_믿음견적(8월)-믿음부사장님 계약(내부자료)" xfId="17638"/>
    <cellStyle name=" _수량및 단가 산출내용표_사급자재단가산출_설계명세서_공사비집계표(품의용)_내역서_단가확정_집계" xfId="1606"/>
    <cellStyle name=" _수량및 단가 산출내용표_사급자재단가산출_설계명세서_공사비집계표(품의용)_믿음견적(8월)-믿음부사장님 계약(내부자료)" xfId="17639"/>
    <cellStyle name=" _수량및 단가 산출내용표_사급자재단가산출_설계명세서_공사비집계표(품의용)_설계변경(최종)" xfId="42146"/>
    <cellStyle name=" _수량및 단가 산출내용표_사급자재단가산출_설계명세서_공사비집계표(품의용)_연돌내역서-0809" xfId="21480"/>
    <cellStyle name=" _수량및 단가 산출내용표_사급자재단가산출_설계명세서_공사비집계표(품의용)_염소 주입실 신축공사" xfId="42147"/>
    <cellStyle name=" _수량및 단가 산출내용표_사급자재단가산출_설계명세서_공사비집계표(품의용)_회처리설비 산출내역" xfId="26825"/>
    <cellStyle name=" _수량및 단가 산출내용표_사급자재단가산출_설계명세서_내역서_단가확정_집계" xfId="1607"/>
    <cellStyle name=" _수량및 단가 산출내용표_사급자재단가산출_설계명세서_냉각수배수로-비교" xfId="1608"/>
    <cellStyle name=" _수량및 단가 산출내용표_사급자재단가산출_설계명세서_냉각수배수로-비교_FO_pipe_rack(최종수정)" xfId="21481"/>
    <cellStyle name=" _수량및 단가 산출내용표_사급자재단가산출_설계명세서_냉각수배수로-비교_두중내역서(단가확정분)" xfId="42148"/>
    <cellStyle name=" _수량및 단가 산출내용표_사급자재단가산출_설계명세서_냉각수배수로-비교_두중내역서(단가확정분)_설계변경(최종)" xfId="42149"/>
    <cellStyle name=" _수량및 단가 산출내용표_사급자재단가산출_설계명세서_냉각수배수로-비교_설계변경(최종)" xfId="42150"/>
    <cellStyle name=" _수량및 단가 산출내용표_사급자재단가산출_설계명세서_냉각수배수로-비교_연돌내역서-0809" xfId="21482"/>
    <cellStyle name=" _수량및 단가 산출내용표_사급자재단가산출_설계명세서_냉각수배수로-비교_염소 주입실 신축공사" xfId="42151"/>
    <cellStyle name=" _수량및 단가 산출내용표_사급자재단가산출_설계명세서_냉각수취수펌프구조물-비교" xfId="1609"/>
    <cellStyle name=" _수량및 단가 산출내용표_사급자재단가산출_설계명세서_냉각수취수펌프구조물-비교_FO_pipe_rack(최종수정)" xfId="21483"/>
    <cellStyle name=" _수량및 단가 산출내용표_사급자재단가산출_설계명세서_냉각수취수펌프구조물-비교_두중내역서(단가확정분)" xfId="42152"/>
    <cellStyle name=" _수량및 단가 산출내용표_사급자재단가산출_설계명세서_냉각수취수펌프구조물-비교_두중내역서(단가확정분)_설계변경(최종)" xfId="42153"/>
    <cellStyle name=" _수량및 단가 산출내용표_사급자재단가산출_설계명세서_냉각수취수펌프구조물-비교_설계변경(최종)" xfId="42154"/>
    <cellStyle name=" _수량및 단가 산출내용표_사급자재단가산출_설계명세서_냉각수취수펌프구조물-비교_연돌내역서-0809" xfId="21484"/>
    <cellStyle name=" _수량및 단가 산출내용표_사급자재단가산출_설계명세서_냉각수취수펌프구조물-비교_염소 주입실 신축공사" xfId="42155"/>
    <cellStyle name=" _수량및 단가 산출내용표_사급자재단가산출_설계명세서_믿음견적(8월)-믿음부사장님 계약(내부자료)" xfId="17640"/>
    <cellStyle name=" _수량및 단가 산출내용표_사급자재단가산출_설계명세서_설계개요" xfId="1610"/>
    <cellStyle name=" _수량및 단가 산출내용표_사급자재단가산출_설계명세서_설계개요_FO_pipe_rack(최종수정)" xfId="21485"/>
    <cellStyle name=" _수량및 단가 산출내용표_사급자재단가산출_설계명세서_설계개요_계장-견적서" xfId="17641"/>
    <cellStyle name=" _수량및 단가 산출내용표_사급자재단가산출_설계명세서_설계개요_계장-견적서_계장-견적서(re.1)" xfId="17642"/>
    <cellStyle name=" _수량및 단가 산출내용표_사급자재단가산출_설계명세서_설계개요_계장-견적서_계장-견적서(re.1)_믿음견적(8월)-믿음부사장님 계약(내부자료)" xfId="17643"/>
    <cellStyle name=" _수량및 단가 산출내용표_사급자재단가산출_설계명세서_설계개요_계장-견적서_믿음견적(8월)-믿음부사장님 계약(내부자료)" xfId="17644"/>
    <cellStyle name=" _수량및 단가 산출내용표_사급자재단가산출_설계명세서_설계개요_공사비집계표(품의용)" xfId="1611"/>
    <cellStyle name=" _수량및 단가 산출내용표_사급자재단가산출_설계명세서_설계개요_공사비집계표(품의용)_FO_pipe_rack(최종수정)" xfId="21486"/>
    <cellStyle name=" _수량및 단가 산출내용표_사급자재단가산출_설계명세서_설계개요_공사비집계표(품의용)_계장-견적서" xfId="17645"/>
    <cellStyle name=" _수량및 단가 산출내용표_사급자재단가산출_설계명세서_설계개요_공사비집계표(품의용)_계장-견적서_계장-견적서(re.1)" xfId="17646"/>
    <cellStyle name=" _수량및 단가 산출내용표_사급자재단가산출_설계명세서_설계개요_공사비집계표(품의용)_계장-견적서_계장-견적서(re.1)_믿음견적(8월)-믿음부사장님 계약(내부자료)" xfId="17647"/>
    <cellStyle name=" _수량및 단가 산출내용표_사급자재단가산출_설계명세서_설계개요_공사비집계표(품의용)_계장-견적서_믿음견적(8월)-믿음부사장님 계약(내부자료)" xfId="17648"/>
    <cellStyle name=" _수량및 단가 산출내용표_사급자재단가산출_설계명세서_설계개요_공사비집계표(품의용)_내역서_단가확정_집계" xfId="1612"/>
    <cellStyle name=" _수량및 단가 산출내용표_사급자재단가산출_설계명세서_설계개요_공사비집계표(품의용)_믿음견적(8월)-믿음부사장님 계약(내부자료)" xfId="17649"/>
    <cellStyle name=" _수량및 단가 산출내용표_사급자재단가산출_설계명세서_설계개요_공사비집계표(품의용)_설계변경(최종)" xfId="42156"/>
    <cellStyle name=" _수량및 단가 산출내용표_사급자재단가산출_설계명세서_설계개요_공사비집계표(품의용)_연돌내역서-0809" xfId="21487"/>
    <cellStyle name=" _수량및 단가 산출내용표_사급자재단가산출_설계명세서_설계개요_공사비집계표(품의용)_염소 주입실 신축공사" xfId="42157"/>
    <cellStyle name=" _수량및 단가 산출내용표_사급자재단가산출_설계명세서_설계개요_공사비집계표(품의용)_회처리설비 산출내역" xfId="26826"/>
    <cellStyle name=" _수량및 단가 산출내용표_사급자재단가산출_설계명세서_설계개요_내역서_단가확정_집계" xfId="1613"/>
    <cellStyle name=" _수량및 단가 산출내용표_사급자재단가산출_설계명세서_설계개요_믿음견적(8월)-믿음부사장님 계약(내부자료)" xfId="17650"/>
    <cellStyle name=" _수량및 단가 산출내용표_사급자재단가산출_설계명세서_설계개요_설계변경(최종)" xfId="42158"/>
    <cellStyle name=" _수량및 단가 산출내용표_사급자재단가산출_설계명세서_설계개요_연돌내역서-0809" xfId="21488"/>
    <cellStyle name=" _수량및 단가 산출내용표_사급자재단가산출_설계명세서_설계개요_염소 주입실 신축공사" xfId="42159"/>
    <cellStyle name=" _수량및 단가 산출내용표_사급자재단가산출_설계명세서_설계개요_회처리설비 산출내역" xfId="26827"/>
    <cellStyle name=" _수량및 단가 산출내용표_사급자재단가산출_설계명세서_설계변경(최종)" xfId="42160"/>
    <cellStyle name=" _수량및 단가 산출내용표_사급자재단가산출_설계명세서_연돌내역서-0809" xfId="21489"/>
    <cellStyle name=" _수량및 단가 산출내용표_사급자재단가산출_설계명세서_염소 주입실 신축공사" xfId="42161"/>
    <cellStyle name=" _수량및 단가 산출내용표_사급자재단가산출_설계명세서_회처리설비 산출내역" xfId="26828"/>
    <cellStyle name=" _수량및 단가 산출내용표_사급자재단가산출_설계변경(최종)" xfId="42162"/>
    <cellStyle name=" _수량및 단가 산출내용표_사급자재단가산출_설계서(CC-10)" xfId="26829"/>
    <cellStyle name=" _수량및 단가 산출내용표_사급자재단가산출_설계서(CC-10)re2" xfId="26830"/>
    <cellStyle name=" _수량및 단가 산출내용표_사급자재단가산출_설계서(CC-16)" xfId="26831"/>
    <cellStyle name=" _수량및 단가 산출내용표_사급자재단가산출_수량산출서(CC-10)" xfId="26832"/>
    <cellStyle name=" _수량및 단가 산출내용표_사급자재단가산출_수량산출서(CC-10)-운탄지역" xfId="26833"/>
    <cellStyle name=" _수량및 단가 산출내용표_사급자재단가산출_연돌내역서-0809" xfId="21490"/>
    <cellStyle name=" _수량및 단가 산출내용표_사급자재단가산출_염소 주입실 신축공사" xfId="42163"/>
    <cellStyle name=" _수량및 단가 산출내용표_사급자재단가산출_영흥#3,4 터빈발전기기초(AC-04)" xfId="26834"/>
    <cellStyle name=" _수량및 단가 산출내용표_사급자재단가산출_영흥34품셈" xfId="1614"/>
    <cellStyle name=" _수량및 단가 산출내용표_사급자재단가산출_영흥34품셈_(참고1) 현황도 딱지" xfId="26835"/>
    <cellStyle name=" _수량및 단가 산출내용표_사급자재단가산출_영흥34품셈_CC-03냉각수배수로(04.12사정)" xfId="26847"/>
    <cellStyle name=" _수량및 단가 산출내용표_사급자재단가산출_영흥34품셈_CC-03냉각수배수로(04.12사정)_CC-03냉각수배수로(05.07사정)" xfId="26848"/>
    <cellStyle name=" _수량및 단가 산출내용표_사급자재단가산출_영흥34품셈_CC-03냉각수배수로(04.12사정)_CC-03냉각수배수로(05.09청구)" xfId="26849"/>
    <cellStyle name=" _수량및 단가 산출내용표_사급자재단가산출_영흥34품셈_CC-16 조경공사(05.10사정)" xfId="26850"/>
    <cellStyle name=" _수량및 단가 산출내용표_사급자재단가산출_영흥34품셈_CC-16 조경공사(05.10청구예정)" xfId="26851"/>
    <cellStyle name=" _수량및 단가 산출내용표_사급자재단가산출_영흥34품셈_CC-16조경공사(05.09사정)" xfId="26852"/>
    <cellStyle name=" _수량및 단가 산출내용표_사급자재단가산출_영흥34품셈_가압장설계서(토목)" xfId="26836"/>
    <cellStyle name=" _수량및 단가 산출내용표_사급자재단가산출_영흥34품셈_계약내역서(CC-16)" xfId="26837"/>
    <cellStyle name=" _수량및 단가 산출내용표_사급자재단가산출_영흥34품셈_그래브준설 수량분개 토적표" xfId="26838"/>
    <cellStyle name=" _수량및 단가 산출내용표_사급자재단가산출_영흥34품셈_당진화력준설설계서(REV.A)" xfId="1615"/>
    <cellStyle name=" _수량및 단가 산출내용표_사급자재단가산출_영흥34품셈_별표" xfId="1616"/>
    <cellStyle name=" _수량및 단가 산출내용표_사급자재단가산출_영흥34품셈_본설계내역서(CC-14)-REV.16" xfId="26839"/>
    <cellStyle name=" _수량및 단가 산출내용표_사급자재단가산출_영흥34품셈_부두준설 딱지" xfId="26840"/>
    <cellStyle name=" _수량및 단가 산출내용표_사급자재단가산출_영흥34품셈_부두준설 설계서" xfId="1617"/>
    <cellStyle name=" _수량및 단가 산출내용표_사급자재단가산출_영흥34품셈_부두준설 설계서_1) 공사비산출 적정성 확인" xfId="1618"/>
    <cellStyle name=" _수량및 단가 산출내용표_사급자재단가산출_영흥34품셈_부두준설 설계서_1) 공사비산출 적정성 확인_부두준설 설계서" xfId="1619"/>
    <cellStyle name=" _수량및 단가 산출내용표_사급자재단가산출_영흥34품셈_부두준설 설계서_부두준설 설계서" xfId="1620"/>
    <cellStyle name=" _수량및 단가 산출내용표_사급자재단가산출_영흥34품셈_부두준설 설계서_부두준설 설계서(현대)" xfId="1621"/>
    <cellStyle name=" _수량및 단가 산출내용표_사급자재단가산출_영흥34품셈_부두준설 설계서_부두준설 설계서(현대)_부두준설 설계서" xfId="1622"/>
    <cellStyle name=" _수량및 단가 산출내용표_사급자재단가산출_영흥34품셈_부두준설 설계서_부두준설 설계서_부두준설 설계서" xfId="1623"/>
    <cellStyle name=" _수량및 단가 산출내용표_사급자재단가산출_영흥34품셈_부두준설 설계서_부두준설 설계서77" xfId="1624"/>
    <cellStyle name=" _수량및 단가 산출내용표_사급자재단가산출_영흥34품셈_부두준설 설계서_부두준설 설계서77_부두준설 설계서" xfId="1625"/>
    <cellStyle name=" _수량및 단가 산출내용표_사급자재단가산출_영흥34품셈_부두준설 설계서_준설 평균N치 산출서(08.01.25)-REV.1" xfId="1626"/>
    <cellStyle name=" _수량및 단가 산출내용표_사급자재단가산출_영흥34품셈_부두준설 설계서_준설 평균N치 산출서(08.01.25)-REV.1_부두준설 설계서" xfId="1627"/>
    <cellStyle name=" _수량및 단가 산출내용표_사급자재단가산출_영흥34품셈_부두준설 설계서-07.10.24" xfId="26841"/>
    <cellStyle name=" _수량및 단가 산출내용표_사급자재단가산출_영흥34품셈_부두준설 수량산출서" xfId="26842"/>
    <cellStyle name=" _수량및 단가 산출내용표_사급자재단가산출_영흥34품셈_설계서(CC-16)" xfId="26843"/>
    <cellStyle name=" _수량및 단가 산출내용표_사급자재단가산출_영흥34품셈_옥외탱크설계내역서(071010)" xfId="26844"/>
    <cellStyle name=" _수량및 단가 산출내용표_사급자재단가산출_영흥34품셈_자재단가" xfId="1628"/>
    <cellStyle name=" _수량및 단가 산출내용표_사급자재단가산출_영흥34품셈_조경공사가설계1차변경" xfId="26845"/>
    <cellStyle name=" _수량및 단가 산출내용표_사급자재단가산출_영흥34품셈_조경공사가설계1차변경(마지막최종한번더)" xfId="26846"/>
    <cellStyle name=" _수량및 단가 산출내용표_사급자재단가산출_옥외탱크기초(단가)" xfId="1629"/>
    <cellStyle name=" _수량및 단가 산출내용표_사급자재단가산출_옥외탱크기초(단가)_FO_pipe_rack(최종수정)" xfId="21491"/>
    <cellStyle name=" _수량및 단가 산출내용표_사급자재단가산출_옥외탱크기초(단가)_계장-견적서" xfId="17651"/>
    <cellStyle name=" _수량및 단가 산출내용표_사급자재단가산출_옥외탱크기초(단가)_계장-견적서_계장-견적서(re.1)" xfId="17652"/>
    <cellStyle name=" _수량및 단가 산출내용표_사급자재단가산출_옥외탱크기초(단가)_계장-견적서_계장-견적서(re.1)_믿음견적(8월)-믿음부사장님 계약(내부자료)" xfId="17653"/>
    <cellStyle name=" _수량및 단가 산출내용표_사급자재단가산출_옥외탱크기초(단가)_계장-견적서_믿음견적(8월)-믿음부사장님 계약(내부자료)" xfId="17654"/>
    <cellStyle name=" _수량및 단가 산출내용표_사급자재단가산출_옥외탱크기초(단가)_공사비집계표(품의용)" xfId="1630"/>
    <cellStyle name=" _수량및 단가 산출내용표_사급자재단가산출_옥외탱크기초(단가)_공사비집계표(품의용)_FO_pipe_rack(최종수정)" xfId="21492"/>
    <cellStyle name=" _수량및 단가 산출내용표_사급자재단가산출_옥외탱크기초(단가)_공사비집계표(품의용)_계장-견적서" xfId="17655"/>
    <cellStyle name=" _수량및 단가 산출내용표_사급자재단가산출_옥외탱크기초(단가)_공사비집계표(품의용)_계장-견적서_계장-견적서(re.1)" xfId="17656"/>
    <cellStyle name=" _수량및 단가 산출내용표_사급자재단가산출_옥외탱크기초(단가)_공사비집계표(품의용)_계장-견적서_계장-견적서(re.1)_믿음견적(8월)-믿음부사장님 계약(내부자료)" xfId="17657"/>
    <cellStyle name=" _수량및 단가 산출내용표_사급자재단가산출_옥외탱크기초(단가)_공사비집계표(품의용)_계장-견적서_믿음견적(8월)-믿음부사장님 계약(내부자료)" xfId="17658"/>
    <cellStyle name=" _수량및 단가 산출내용표_사급자재단가산출_옥외탱크기초(단가)_공사비집계표(품의용)_내역서_단가확정_집계" xfId="1631"/>
    <cellStyle name=" _수량및 단가 산출내용표_사급자재단가산출_옥외탱크기초(단가)_공사비집계표(품의용)_믿음견적(8월)-믿음부사장님 계약(내부자료)" xfId="17659"/>
    <cellStyle name=" _수량및 단가 산출내용표_사급자재단가산출_옥외탱크기초(단가)_공사비집계표(품의용)_설계변경(최종)" xfId="42164"/>
    <cellStyle name=" _수량및 단가 산출내용표_사급자재단가산출_옥외탱크기초(단가)_공사비집계표(품의용)_연돌내역서-0809" xfId="21493"/>
    <cellStyle name=" _수량및 단가 산출내용표_사급자재단가산출_옥외탱크기초(단가)_공사비집계표(품의용)_염소 주입실 신축공사" xfId="42165"/>
    <cellStyle name=" _수량및 단가 산출내용표_사급자재단가산출_옥외탱크기초(단가)_공사비집계표(품의용)_회처리설비 산출내역" xfId="26853"/>
    <cellStyle name=" _수량및 단가 산출내용표_사급자재단가산출_옥외탱크기초(단가)_내역서_단가확정_집계" xfId="1632"/>
    <cellStyle name=" _수량및 단가 산출내용표_사급자재단가산출_옥외탱크기초(단가)_믿음견적(8월)-믿음부사장님 계약(내부자료)" xfId="17660"/>
    <cellStyle name=" _수량및 단가 산출내용표_사급자재단가산출_옥외탱크기초(단가)_설계변경(최종)" xfId="42166"/>
    <cellStyle name=" _수량및 단가 산출내용표_사급자재단가산출_옥외탱크기초(단가)_연돌내역서-0809" xfId="21494"/>
    <cellStyle name=" _수량및 단가 산출내용표_사급자재단가산출_옥외탱크기초(단가)_염소 주입실 신축공사" xfId="42167"/>
    <cellStyle name=" _수량및 단가 산출내용표_사급자재단가산출_옥외탱크기초(단가)_회처리설비 산출내역" xfId="26854"/>
    <cellStyle name=" _수량및 단가 산출내용표_사급자재단가산출_옥외탱크기초-비교" xfId="1633"/>
    <cellStyle name=" _수량및 단가 산출내용표_사급자재단가산출_옥외탱크기초-비교_FO_pipe_rack(최종수정)" xfId="21495"/>
    <cellStyle name=" _수량및 단가 산출내용표_사급자재단가산출_옥외탱크기초-비교_두중내역서(단가확정분)" xfId="42168"/>
    <cellStyle name=" _수량및 단가 산출내용표_사급자재단가산출_옥외탱크기초-비교_두중내역서(단가확정분)_설계변경(최종)" xfId="42169"/>
    <cellStyle name=" _수량및 단가 산출내용표_사급자재단가산출_옥외탱크기초-비교_설계변경(최종)" xfId="42170"/>
    <cellStyle name=" _수량및 단가 산출내용표_사급자재단가산출_옥외탱크기초-비교_연돌내역서-0809" xfId="21496"/>
    <cellStyle name=" _수량및 단가 산출내용표_사급자재단가산출_옥외탱크기초-비교_염소 주입실 신축공사" xfId="42171"/>
    <cellStyle name=" _수량및 단가 산출내용표_사급자재단가산출_옥외탱크및기기기초(단가)" xfId="1634"/>
    <cellStyle name=" _수량및 단가 산출내용표_사급자재단가산출_옥외탱크및기기기초(단가)_329전기설비기초-비교" xfId="1635"/>
    <cellStyle name=" _수량및 단가 산출내용표_사급자재단가산출_옥외탱크및기기기초(단가)_329전기설비기초-비교_FO_pipe_rack(최종수정)" xfId="21497"/>
    <cellStyle name=" _수량및 단가 산출내용표_사급자재단가산출_옥외탱크및기기기초(단가)_329전기설비기초-비교_두중내역서(단가확정분)" xfId="42172"/>
    <cellStyle name=" _수량및 단가 산출내용표_사급자재단가산출_옥외탱크및기기기초(단가)_329전기설비기초-비교_두중내역서(단가확정분)_설계변경(최종)" xfId="42173"/>
    <cellStyle name=" _수량및 단가 산출내용표_사급자재단가산출_옥외탱크및기기기초(단가)_329전기설비기초-비교_설계변경(최종)" xfId="42174"/>
    <cellStyle name=" _수량및 단가 산출내용표_사급자재단가산출_옥외탱크및기기기초(단가)_329전기설비기초-비교_연돌내역서-0809" xfId="21498"/>
    <cellStyle name=" _수량및 단가 산출내용표_사급자재단가산출_옥외탱크및기기기초(단가)_329전기설비기초-비교_염소 주입실 신축공사" xfId="42175"/>
    <cellStyle name=" _수량및 단가 산출내용표_사급자재단가산출_옥외탱크및기기기초(단가)_FO_pipe_rack(최종수정)" xfId="21499"/>
    <cellStyle name=" _수량및 단가 산출내용표_사급자재단가산출_옥외탱크및기기기초(단가)_계장-견적서" xfId="17661"/>
    <cellStyle name=" _수량및 단가 산출내용표_사급자재단가산출_옥외탱크및기기기초(단가)_계장-견적서_계장-견적서(re.1)" xfId="17662"/>
    <cellStyle name=" _수량및 단가 산출내용표_사급자재단가산출_옥외탱크및기기기초(단가)_계장-견적서_계장-견적서(re.1)_믿음견적(8월)-믿음부사장님 계약(내부자료)" xfId="17663"/>
    <cellStyle name=" _수량및 단가 산출내용표_사급자재단가산출_옥외탱크및기기기초(단가)_계장-견적서_믿음견적(8월)-믿음부사장님 계약(내부자료)" xfId="17664"/>
    <cellStyle name=" _수량및 단가 산출내용표_사급자재단가산출_옥외탱크및기기기초(단가)_공사비집계표(품의용)" xfId="1636"/>
    <cellStyle name=" _수량및 단가 산출내용표_사급자재단가산출_옥외탱크및기기기초(단가)_공사비집계표(품의용)_FO_pipe_rack(최종수정)" xfId="21500"/>
    <cellStyle name=" _수량및 단가 산출내용표_사급자재단가산출_옥외탱크및기기기초(단가)_공사비집계표(품의용)_계장-견적서" xfId="17665"/>
    <cellStyle name=" _수량및 단가 산출내용표_사급자재단가산출_옥외탱크및기기기초(단가)_공사비집계표(품의용)_계장-견적서_계장-견적서(re.1)" xfId="17666"/>
    <cellStyle name=" _수량및 단가 산출내용표_사급자재단가산출_옥외탱크및기기기초(단가)_공사비집계표(품의용)_계장-견적서_계장-견적서(re.1)_믿음견적(8월)-믿음부사장님 계약(내부자료)" xfId="17667"/>
    <cellStyle name=" _수량및 단가 산출내용표_사급자재단가산출_옥외탱크및기기기초(단가)_공사비집계표(품의용)_계장-견적서_믿음견적(8월)-믿음부사장님 계약(내부자료)" xfId="17668"/>
    <cellStyle name=" _수량및 단가 산출내용표_사급자재단가산출_옥외탱크및기기기초(단가)_공사비집계표(품의용)_내역서_단가확정_집계" xfId="1637"/>
    <cellStyle name=" _수량및 단가 산출내용표_사급자재단가산출_옥외탱크및기기기초(단가)_공사비집계표(품의용)_믿음견적(8월)-믿음부사장님 계약(내부자료)" xfId="17669"/>
    <cellStyle name=" _수량및 단가 산출내용표_사급자재단가산출_옥외탱크및기기기초(단가)_공사비집계표(품의용)_설계변경(최종)" xfId="42176"/>
    <cellStyle name=" _수량및 단가 산출내용표_사급자재단가산출_옥외탱크및기기기초(단가)_공사비집계표(품의용)_연돌내역서-0809" xfId="21501"/>
    <cellStyle name=" _수량및 단가 산출내용표_사급자재단가산출_옥외탱크및기기기초(단가)_공사비집계표(품의용)_염소 주입실 신축공사" xfId="42177"/>
    <cellStyle name=" _수량및 단가 산출내용표_사급자재단가산출_옥외탱크및기기기초(단가)_공사비집계표(품의용)_회처리설비 산출내역" xfId="26855"/>
    <cellStyle name=" _수량및 단가 산출내용표_사급자재단가산출_옥외탱크및기기기초(단가)_내역서_단가확정_집계" xfId="1638"/>
    <cellStyle name=" _수량및 단가 산출내용표_사급자재단가산출_옥외탱크및기기기초(단가)_믿음견적(8월)-믿음부사장님 계약(내부자료)" xfId="17670"/>
    <cellStyle name=" _수량및 단가 산출내용표_사급자재단가산출_옥외탱크및기기기초(단가)_석탄취급설비기초-비교" xfId="1639"/>
    <cellStyle name=" _수량및 단가 산출내용표_사급자재단가산출_옥외탱크및기기기초(단가)_석탄취급설비기초-비교_FO_pipe_rack(최종수정)" xfId="21502"/>
    <cellStyle name=" _수량및 단가 산출내용표_사급자재단가산출_옥외탱크및기기기초(단가)_석탄취급설비기초-비교_두중내역서(단가확정분)" xfId="42178"/>
    <cellStyle name=" _수량및 단가 산출내용표_사급자재단가산출_옥외탱크및기기기초(단가)_석탄취급설비기초-비교_두중내역서(단가확정분)_설계변경(최종)" xfId="42179"/>
    <cellStyle name=" _수량및 단가 산출내용표_사급자재단가산출_옥외탱크및기기기초(단가)_석탄취급설비기초-비교_설계변경(최종)" xfId="42180"/>
    <cellStyle name=" _수량및 단가 산출내용표_사급자재단가산출_옥외탱크및기기기초(단가)_석탄취급설비기초-비교_연돌내역서-0809" xfId="21503"/>
    <cellStyle name=" _수량및 단가 산출내용표_사급자재단가산출_옥외탱크및기기기초(단가)_석탄취급설비기초-비교_염소 주입실 신축공사" xfId="42181"/>
    <cellStyle name=" _수량및 단가 산출내용표_사급자재단가산출_옥외탱크및기기기초(단가)_설계변경(최종)" xfId="42182"/>
    <cellStyle name=" _수량및 단가 산출내용표_사급자재단가산출_옥외탱크및기기기초(단가)_연돌내역서-0809" xfId="21504"/>
    <cellStyle name=" _수량및 단가 산출내용표_사급자재단가산출_옥외탱크및기기기초(단가)_염소 주입실 신축공사" xfId="42183"/>
    <cellStyle name=" _수량및 단가 산출내용표_사급자재단가산출_옥외탱크및기기기초(단가)_회처리설비 산출내역" xfId="26856"/>
    <cellStyle name=" _수량및 단가 산출내용표_사급자재단가산출_옥외탱크설계내역서(071010)" xfId="26857"/>
    <cellStyle name=" _수량및 단가 산출내용표_사급자재단가산출_자재단가" xfId="1640"/>
    <cellStyle name=" _수량및 단가 산출내용표_사급자재단가산출_저류지제방공사 품셈" xfId="1641"/>
    <cellStyle name=" _수량및 단가 산출내용표_사급자재단가산출_조경(final)-비교" xfId="1642"/>
    <cellStyle name=" _수량및 단가 산출내용표_사급자재단가산출_조경(final)-비교_FO_pipe_rack(최종수정)" xfId="21505"/>
    <cellStyle name=" _수량및 단가 산출내용표_사급자재단가산출_조경(final)-비교_두중내역서(단가확정분)" xfId="42184"/>
    <cellStyle name=" _수량및 단가 산출내용표_사급자재단가산출_조경(final)-비교_두중내역서(단가확정분)_설계변경(최종)" xfId="42185"/>
    <cellStyle name=" _수량및 단가 산출내용표_사급자재단가산출_조경(final)-비교_설계변경(최종)" xfId="42186"/>
    <cellStyle name=" _수량및 단가 산출내용표_사급자재단가산출_조경(final)-비교_연돌내역서-0809" xfId="21506"/>
    <cellStyle name=" _수량및 단가 산출내용표_사급자재단가산출_조경(final)-비교_염소 주입실 신축공사" xfId="42187"/>
    <cellStyle name=" _수량및 단가 산출내용표_사급자재단가산출_조경공사가설계1차변경" xfId="26858"/>
    <cellStyle name=" _수량및 단가 산출내용표_사급자재단가산출_조경공사가설계1차변경(마지막최종한번더)" xfId="26859"/>
    <cellStyle name=" _수량및 단가 산출내용표_사급자재단가산출_추가품셈1" xfId="1643"/>
    <cellStyle name=" _수량및 단가 산출내용표_사급자재단가산출_추가품셈1_(참고1) 현황도 딱지" xfId="26860"/>
    <cellStyle name=" _수량및 단가 산출내용표_사급자재단가산출_추가품셈1_070206 운탄설비본사설계서(PILE 수량, 최종)" xfId="26861"/>
    <cellStyle name=" _수량및 단가 산출내용표_사급자재단가산출_추가품셈1_3.CC-10-2,3_방풍림조성 및 석탄침전조수량산출서" xfId="21507"/>
    <cellStyle name=" _수량및 단가 산출내용표_사급자재단가산출_추가품셈1_4.CC-10-4_저탄장내배수설비수량산출서" xfId="21508"/>
    <cellStyle name=" _수량및 단가 산출내용표_사급자재단가산출_추가품셈1_AC-01 보일러 설계서 수정" xfId="26887"/>
    <cellStyle name=" _수량및 단가 산출내용표_사급자재단가산출_추가품셈1_AC-01 보일러 설계서 수정_AC-14(최종수정)" xfId="26888"/>
    <cellStyle name=" _수량및 단가 산출내용표_사급자재단가산출_추가품셈1_AC-01 보일러 설계서 수정_AC-14(최종수정)_발전설비 보수공사" xfId="26889"/>
    <cellStyle name=" _수량및 단가 산출내용표_사급자재단가산출_추가품셈1_AC-01 본관기초(가설계서 9월단가)" xfId="26890"/>
    <cellStyle name=" _수량및 단가 산출내용표_사급자재단가산출_추가품셈1_AC-01 본관기초(가설계서 9월단가)_AC-14(최종수정)" xfId="26891"/>
    <cellStyle name=" _수량및 단가 산출내용표_사급자재단가산출_추가품셈1_AC-01 본관기초(가설계서 9월단가)_AC-14(최종수정)_발전설비 보수공사" xfId="26892"/>
    <cellStyle name=" _수량및 단가 산출내용표_사급자재단가산출_추가품셈1_AC-01 본관기초(가설계서 9월단가)-2" xfId="26893"/>
    <cellStyle name=" _수량및 단가 산출내용표_사급자재단가산출_추가품셈1_AC-01 본관기초(가설계서 9월단가)-2_AC-14(최종수정)" xfId="26894"/>
    <cellStyle name=" _수량및 단가 산출내용표_사급자재단가산출_추가품셈1_AC-01 본관기초(가설계서 9월단가)-2_AC-14(최종수정)_발전설비 보수공사" xfId="26895"/>
    <cellStyle name=" _수량및 단가 산출내용표_사급자재단가산출_추가품셈1_AC-14건설사무소환경개선공사설계서(제출)REV10" xfId="26896"/>
    <cellStyle name=" _수량및 단가 산출내용표_사급자재단가산출_추가품셈1_AC-14건설사무소환경개선공사설계서(제출)REV10_AC-14(최종수정)" xfId="26897"/>
    <cellStyle name=" _수량및 단가 산출내용표_사급자재단가산출_추가품셈1_AC-14건설사무소환경개선공사설계서(제출)REV10_AC-14(최종수정)_발전설비 보수공사" xfId="26898"/>
    <cellStyle name=" _수량및 단가 산출내용표_사급자재단가산출_추가품셈1_Book1" xfId="26899"/>
    <cellStyle name=" _수량및 단가 산출내용표_사급자재단가산출_추가품셈1_CC-03냉각수배수로(04.12사정)" xfId="26900"/>
    <cellStyle name=" _수량및 단가 산출내용표_사급자재단가산출_추가품셈1_CC-03냉각수배수로(04.12사정)_CC-03냉각수배수로(05.07사정)" xfId="26901"/>
    <cellStyle name=" _수량및 단가 산출내용표_사급자재단가산출_추가품셈1_CC-03냉각수배수로(04.12사정)_CC-03냉각수배수로(05.09청구)" xfId="26902"/>
    <cellStyle name=" _수량및 단가 산출내용표_사급자재단가산출_추가품셈1_CC-16 조경공사(05.10사정)" xfId="26903"/>
    <cellStyle name=" _수량및 단가 산출내용표_사급자재단가산출_추가품셈1_CC-16 조경공사(05.10청구예정)" xfId="26904"/>
    <cellStyle name=" _수량및 단가 산출내용표_사급자재단가산출_추가품셈1_CC-16조경공사(05.09사정)" xfId="26905"/>
    <cellStyle name=" _수량및 단가 산출내용표_사급자재단가산출_추가품셈1_FO_pipe_rack(최종수정)" xfId="21509"/>
    <cellStyle name=" _수량및 단가 산출내용표_사급자재단가산출_추가품셈1_YH34 운탄설비 내역서" xfId="26906"/>
    <cellStyle name=" _수량및 단가 산출내용표_사급자재단가산출_추가품셈1_가압장설계서(토목)" xfId="26862"/>
    <cellStyle name=" _수량및 단가 산출내용표_사급자재단가산출_추가품셈1_계약내역서(CC-16)" xfId="26863"/>
    <cellStyle name=" _수량및 단가 산출내용표_사급자재단가산출_추가품셈1_계장-견적서" xfId="17671"/>
    <cellStyle name=" _수량및 단가 산출내용표_사급자재단가산출_추가품셈1_계장-견적서_계장-견적서(re.1)" xfId="17672"/>
    <cellStyle name=" _수량및 단가 산출내용표_사급자재단가산출_추가품셈1_계장-견적서_계장-견적서(re.1)_믿음견적(8월)-믿음부사장님 계약(내부자료)" xfId="17673"/>
    <cellStyle name=" _수량및 단가 산출내용표_사급자재단가산출_추가품셈1_계장-견적서_믿음견적(8월)-믿음부사장님 계약(내부자료)" xfId="17674"/>
    <cellStyle name=" _수량및 단가 산출내용표_사급자재단가산출_추가품셈1_공사비집계표" xfId="26864"/>
    <cellStyle name=" _수량및 단가 산출내용표_사급자재단가산출_추가품셈1_공사비집계표(품의용)" xfId="1644"/>
    <cellStyle name=" _수량및 단가 산출내용표_사급자재단가산출_추가품셈1_공사비집계표(품의용)_FO_pipe_rack(최종수정)" xfId="21510"/>
    <cellStyle name=" _수량및 단가 산출내용표_사급자재단가산출_추가품셈1_공사비집계표(품의용)_계장-견적서" xfId="17675"/>
    <cellStyle name=" _수량및 단가 산출내용표_사급자재단가산출_추가품셈1_공사비집계표(품의용)_계장-견적서_계장-견적서(re.1)" xfId="17676"/>
    <cellStyle name=" _수량및 단가 산출내용표_사급자재단가산출_추가품셈1_공사비집계표(품의용)_계장-견적서_계장-견적서(re.1)_믿음견적(8월)-믿음부사장님 계약(내부자료)" xfId="17677"/>
    <cellStyle name=" _수량및 단가 산출내용표_사급자재단가산출_추가품셈1_공사비집계표(품의용)_계장-견적서_믿음견적(8월)-믿음부사장님 계약(내부자료)" xfId="17678"/>
    <cellStyle name=" _수량및 단가 산출내용표_사급자재단가산출_추가품셈1_공사비집계표(품의용)_내역서_단가확정_집계" xfId="1645"/>
    <cellStyle name=" _수량및 단가 산출내용표_사급자재단가산출_추가품셈1_공사비집계표(품의용)_믿음견적(8월)-믿음부사장님 계약(내부자료)" xfId="17679"/>
    <cellStyle name=" _수량및 단가 산출내용표_사급자재단가산출_추가품셈1_공사비집계표(품의용)_설계변경(최종)" xfId="42188"/>
    <cellStyle name=" _수량및 단가 산출내용표_사급자재단가산출_추가품셈1_공사비집계표(품의용)_연돌내역서-0809" xfId="21511"/>
    <cellStyle name=" _수량및 단가 산출내용표_사급자재단가산출_추가품셈1_공사비집계표(품의용)_염소 주입실 신축공사" xfId="42189"/>
    <cellStyle name=" _수량및 단가 산출내용표_사급자재단가산출_추가품셈1_공사비집계표(품의용)_회처리설비 산출내역" xfId="26865"/>
    <cellStyle name=" _수량및 단가 산출내용표_사급자재단가산출_추가품셈1_공사비집계표_AC-14(최종수정)" xfId="26866"/>
    <cellStyle name=" _수량및 단가 산출내용표_사급자재단가산출_추가품셈1_공사비집계표_AC-14(최종수정)_발전설비 보수공사" xfId="26867"/>
    <cellStyle name=" _수량및 단가 산출내용표_사급자재단가산출_추가품셈1_그래브준설 수량분개 토적표" xfId="26868"/>
    <cellStyle name=" _수량및 단가 산출내용표_사급자재단가산출_추가품셈1_내역서_단가확정_집계" xfId="1646"/>
    <cellStyle name=" _수량및 단가 산출내용표_사급자재단가산출_추가품셈1_당진화력준설설계서(REV.A)" xfId="1647"/>
    <cellStyle name=" _수량및 단가 산출내용표_사급자재단가산출_추가품셈1_대비내역서" xfId="21512"/>
    <cellStyle name=" _수량및 단가 산출내용표_사급자재단가산출_추가품셈1_대비내역서(rev-1)" xfId="21513"/>
    <cellStyle name=" _수량및 단가 산출내용표_사급자재단가산출_추가품셈1_대비내역서(rev-1)_3.CC-10-2,3_방풍림조성 및 석탄침전조수량산출서" xfId="21514"/>
    <cellStyle name=" _수량및 단가 산출내용표_사급자재단가산출_추가품셈1_대비내역서(rev-1)_4.CC-10-4_저탄장내배수설비수량산출서" xfId="21515"/>
    <cellStyle name=" _수량및 단가 산출내용표_사급자재단가산출_추가품셈1_대비내역서_3.CC-10-2,3_방풍림조성 및 석탄침전조수량산출서" xfId="21516"/>
    <cellStyle name=" _수량및 단가 산출내용표_사급자재단가산출_추가품셈1_대비내역서_4.CC-10-4_저탄장내배수설비수량산출서" xfId="21517"/>
    <cellStyle name=" _수량및 단가 산출내용표_사급자재단가산출_추가품셈1_믿음견적(8월)-믿음부사장님 계약(내부자료)" xfId="17680"/>
    <cellStyle name=" _수량및 단가 산출내용표_사급자재단가산출_추가품셈1_발전설비 보수공사" xfId="26869"/>
    <cellStyle name=" _수량및 단가 산출내용표_사급자재단가산출_추가품셈1_별표" xfId="1648"/>
    <cellStyle name=" _수량및 단가 산출내용표_사급자재단가산출_추가품셈1_본설계내역서(CC-14)-REV.16" xfId="26870"/>
    <cellStyle name=" _수량및 단가 산출내용표_사급자재단가산출_추가품셈1_부두준설 딱지" xfId="26871"/>
    <cellStyle name=" _수량및 단가 산출내용표_사급자재단가산출_추가품셈1_부두준설 설계서" xfId="1649"/>
    <cellStyle name=" _수량및 단가 산출내용표_사급자재단가산출_추가품셈1_부두준설 설계서_1) 공사비산출 적정성 확인" xfId="1650"/>
    <cellStyle name=" _수량및 단가 산출내용표_사급자재단가산출_추가품셈1_부두준설 설계서_1) 공사비산출 적정성 확인_부두준설 설계서" xfId="1651"/>
    <cellStyle name=" _수량및 단가 산출내용표_사급자재단가산출_추가품셈1_부두준설 설계서_부두준설 설계서" xfId="1652"/>
    <cellStyle name=" _수량및 단가 산출내용표_사급자재단가산출_추가품셈1_부두준설 설계서_부두준설 설계서(현대)" xfId="1653"/>
    <cellStyle name=" _수량및 단가 산출내용표_사급자재단가산출_추가품셈1_부두준설 설계서_부두준설 설계서(현대)_부두준설 설계서" xfId="1654"/>
    <cellStyle name=" _수량및 단가 산출내용표_사급자재단가산출_추가품셈1_부두준설 설계서_부두준설 설계서_부두준설 설계서" xfId="1655"/>
    <cellStyle name=" _수량및 단가 산출내용표_사급자재단가산출_추가품셈1_부두준설 설계서_부두준설 설계서77" xfId="1656"/>
    <cellStyle name=" _수량및 단가 산출내용표_사급자재단가산출_추가품셈1_부두준설 설계서_부두준설 설계서77_부두준설 설계서" xfId="1657"/>
    <cellStyle name=" _수량및 단가 산출내용표_사급자재단가산출_추가품셈1_부두준설 설계서_준설 평균N치 산출서(08.01.25)-REV.1" xfId="1658"/>
    <cellStyle name=" _수량및 단가 산출내용표_사급자재단가산출_추가품셈1_부두준설 설계서_준설 평균N치 산출서(08.01.25)-REV.1_부두준설 설계서" xfId="1659"/>
    <cellStyle name=" _수량및 단가 산출내용표_사급자재단가산출_추가품셈1_부두준설 설계서-07.10.24" xfId="26872"/>
    <cellStyle name=" _수량및 단가 산출내용표_사급자재단가산출_추가품셈1_부두준설 수량산출서" xfId="26873"/>
    <cellStyle name=" _수량및 단가 산출내용표_사급자재단가산출_추가품셈1_석고반출부두 수량산출서(CC-18)_070115" xfId="26874"/>
    <cellStyle name=" _수량및 단가 산출내용표_사급자재단가산출_추가품셈1_설계변경(최종)" xfId="42190"/>
    <cellStyle name=" _수량및 단가 산출내용표_사급자재단가산출_추가품셈1_설계서(CC-10)" xfId="26875"/>
    <cellStyle name=" _수량및 단가 산출내용표_사급자재단가산출_추가품셈1_설계서(CC-10)re2" xfId="26876"/>
    <cellStyle name=" _수량및 단가 산출내용표_사급자재단가산출_추가품셈1_설계서(CC-16)" xfId="26877"/>
    <cellStyle name=" _수량및 단가 산출내용표_사급자재단가산출_추가품셈1_수량산출서(CC-10)" xfId="26878"/>
    <cellStyle name=" _수량및 단가 산출내용표_사급자재단가산출_추가품셈1_수량산출서(CC-10)-운탄지역" xfId="26879"/>
    <cellStyle name=" _수량및 단가 산출내용표_사급자재단가산출_추가품셈1_연돌내역서-0809" xfId="21518"/>
    <cellStyle name=" _수량및 단가 산출내용표_사급자재단가산출_추가품셈1_염소 주입실 신축공사" xfId="42191"/>
    <cellStyle name=" _수량및 단가 산출내용표_사급자재단가산출_추가품셈1_영흥#3,4 터빈발전기기초(AC-04)" xfId="26880"/>
    <cellStyle name=" _수량및 단가 산출내용표_사급자재단가산출_추가품셈1_옥외탱크설계내역서(071010)" xfId="26881"/>
    <cellStyle name=" _수량및 단가 산출내용표_사급자재단가산출_추가품셈1_자재단가" xfId="1660"/>
    <cellStyle name=" _수량및 단가 산출내용표_사급자재단가산출_추가품셈1_조경공사가설계1차변경" xfId="26882"/>
    <cellStyle name=" _수량및 단가 산출내용표_사급자재단가산출_추가품셈1_조경공사가설계1차변경(마지막최종한번더)" xfId="26883"/>
    <cellStyle name=" _수량및 단가 산출내용표_사급자재단가산출_추가품셈1_회처리가설계서용수량산출서" xfId="26884"/>
    <cellStyle name=" _수량및 단가 산출내용표_사급자재단가산출_추가품셈1_회처리가설계서용수량산출서-운탄" xfId="26885"/>
    <cellStyle name=" _수량및 단가 산출내용표_사급자재단가산출_추가품셈1_회처리설비 산출내역" xfId="26886"/>
    <cellStyle name=" _수량및 단가 산출내용표_사급자재단가산출_추가품셈1-박" xfId="1661"/>
    <cellStyle name=" _수량및 단가 산출내용표_사급자재단가산출_추가품셈1-박_FO_pipe_rack(최종수정)" xfId="21519"/>
    <cellStyle name=" _수량및 단가 산출내용표_사급자재단가산출_추가품셈1-박_두중내역서(단가확정분)" xfId="42192"/>
    <cellStyle name=" _수량및 단가 산출내용표_사급자재단가산출_추가품셈1-박_두중내역서(단가확정분)_설계변경(최종)" xfId="42193"/>
    <cellStyle name=" _수량및 단가 산출내용표_사급자재단가산출_추가품셈1-박_설계변경(최종)" xfId="42194"/>
    <cellStyle name=" _수량및 단가 산출내용표_사급자재단가산출_추가품셈1-박_연돌내역서-0809" xfId="21520"/>
    <cellStyle name=" _수량및 단가 산출내용표_사급자재단가산출_추가품셈1-박_염소 주입실 신축공사" xfId="42195"/>
    <cellStyle name=" _수량및 단가 산출내용표_사급자재단가산출_품셈" xfId="1662"/>
    <cellStyle name=" _수량및 단가 산출내용표_사급자재단가산출_회처리가설계서용수량산출서" xfId="26907"/>
    <cellStyle name=" _수량및 단가 산출내용표_사급자재단가산출_회처리가설계서용수량산출서-운탄" xfId="26908"/>
    <cellStyle name=" _수량및 단가 산출내용표_사급자재단가산출_회처리설비 산출내역" xfId="26909"/>
    <cellStyle name=" _수량및 단가 산출내용표_석고반출부두 수량산출서(CC-18)_070115" xfId="26929"/>
    <cellStyle name=" _수량및 단가 산출내용표_석탄취급설비기초-비교" xfId="1667"/>
    <cellStyle name=" _수량및 단가 산출내용표_석탄취급설비기초-비교_FO_pipe_rack(최종수정)" xfId="21521"/>
    <cellStyle name=" _수량및 단가 산출내용표_석탄취급설비기초-비교_설계변경(최종)" xfId="42196"/>
    <cellStyle name=" _수량및 단가 산출내용표_석탄취급설비기초-비교_연돌내역서-0809" xfId="21522"/>
    <cellStyle name=" _수량및 단가 산출내용표_석탄취급설비기초-비교_염소 주입실 신축공사" xfId="42197"/>
    <cellStyle name=" _수량및 단가 산출내용표_설계변경(최종)" xfId="42198"/>
    <cellStyle name=" _수량및 단가 산출내용표_설계서(CC-10)" xfId="26930"/>
    <cellStyle name=" _수량및 단가 산출내용표_설계서(CC-10)re2" xfId="26931"/>
    <cellStyle name=" _수량및 단가 산출내용표_설계서(CC-16)" xfId="26932"/>
    <cellStyle name=" _수량및 단가 산출내용표_수량산출서(CC-10)" xfId="26933"/>
    <cellStyle name=" _수량및 단가 산출내용표_수량산출서(CC-10)-운탄지역" xfId="26934"/>
    <cellStyle name=" _수량및 단가 산출내용표_실행집계표_보령7,8" xfId="26935"/>
    <cellStyle name=" _수량및 단가 산출내용표_연돌내역서-0809" xfId="21523"/>
    <cellStyle name=" _수량및 단가 산출내용표_염소 주입실 신축공사" xfId="42199"/>
    <cellStyle name=" _수량및 단가 산출내용표_영흥#3,4 배수로축조공사(CC-03)최종(입찰용)" xfId="1668"/>
    <cellStyle name=" _수량및 단가 산출내용표_영흥#3,4 배수로축조공사(CC-03)최종(입찰용)_(참고1) 현황도 딱지" xfId="26936"/>
    <cellStyle name=" _수량및 단가 산출내용표_영흥#3,4 배수로축조공사(CC-03)최종(입찰용)_CC-03냉각수배수로(04.12사정)" xfId="26948"/>
    <cellStyle name=" _수량및 단가 산출내용표_영흥#3,4 배수로축조공사(CC-03)최종(입찰용)_CC-03냉각수배수로(04.12사정)_CC-03냉각수배수로(05.07사정)" xfId="26949"/>
    <cellStyle name=" _수량및 단가 산출내용표_영흥#3,4 배수로축조공사(CC-03)최종(입찰용)_CC-03냉각수배수로(04.12사정)_CC-03냉각수배수로(05.09청구)" xfId="26950"/>
    <cellStyle name=" _수량및 단가 산출내용표_영흥#3,4 배수로축조공사(CC-03)최종(입찰용)_CC-16 조경공사(05.10사정)" xfId="26951"/>
    <cellStyle name=" _수량및 단가 산출내용표_영흥#3,4 배수로축조공사(CC-03)최종(입찰용)_CC-16 조경공사(05.10청구예정)" xfId="26952"/>
    <cellStyle name=" _수량및 단가 산출내용표_영흥#3,4 배수로축조공사(CC-03)최종(입찰용)_CC-16조경공사(05.09사정)" xfId="26953"/>
    <cellStyle name=" _수량및 단가 산출내용표_영흥#3,4 배수로축조공사(CC-03)최종(입찰용)_가압장설계서(토목)" xfId="26937"/>
    <cellStyle name=" _수량및 단가 산출내용표_영흥#3,4 배수로축조공사(CC-03)최종(입찰용)_계약내역서(CC-16)" xfId="26938"/>
    <cellStyle name=" _수량및 단가 산출내용표_영흥#3,4 배수로축조공사(CC-03)최종(입찰용)_그래브준설 수량분개 토적표" xfId="26939"/>
    <cellStyle name=" _수량및 단가 산출내용표_영흥#3,4 배수로축조공사(CC-03)최종(입찰용)_당진화력준설설계서(REV.A)" xfId="1669"/>
    <cellStyle name=" _수량및 단가 산출내용표_영흥#3,4 배수로축조공사(CC-03)최종(입찰용)_별표" xfId="1670"/>
    <cellStyle name=" _수량및 단가 산출내용표_영흥#3,4 배수로축조공사(CC-03)최종(입찰용)_본설계내역서(CC-14)-REV.16" xfId="26940"/>
    <cellStyle name=" _수량및 단가 산출내용표_영흥#3,4 배수로축조공사(CC-03)최종(입찰용)_부두준설 딱지" xfId="26941"/>
    <cellStyle name=" _수량및 단가 산출내용표_영흥#3,4 배수로축조공사(CC-03)최종(입찰용)_부두준설 설계서" xfId="1671"/>
    <cellStyle name=" _수량및 단가 산출내용표_영흥#3,4 배수로축조공사(CC-03)최종(입찰용)_부두준설 설계서_1) 공사비산출 적정성 확인" xfId="1672"/>
    <cellStyle name=" _수량및 단가 산출내용표_영흥#3,4 배수로축조공사(CC-03)최종(입찰용)_부두준설 설계서_1) 공사비산출 적정성 확인_부두준설 설계서" xfId="1673"/>
    <cellStyle name=" _수량및 단가 산출내용표_영흥#3,4 배수로축조공사(CC-03)최종(입찰용)_부두준설 설계서_부두준설 설계서" xfId="1674"/>
    <cellStyle name=" _수량및 단가 산출내용표_영흥#3,4 배수로축조공사(CC-03)최종(입찰용)_부두준설 설계서_부두준설 설계서(현대)" xfId="1675"/>
    <cellStyle name=" _수량및 단가 산출내용표_영흥#3,4 배수로축조공사(CC-03)최종(입찰용)_부두준설 설계서_부두준설 설계서(현대)_부두준설 설계서" xfId="1676"/>
    <cellStyle name=" _수량및 단가 산출내용표_영흥#3,4 배수로축조공사(CC-03)최종(입찰용)_부두준설 설계서_부두준설 설계서_부두준설 설계서" xfId="1677"/>
    <cellStyle name=" _수량및 단가 산출내용표_영흥#3,4 배수로축조공사(CC-03)최종(입찰용)_부두준설 설계서_부두준설 설계서77" xfId="1678"/>
    <cellStyle name=" _수량및 단가 산출내용표_영흥#3,4 배수로축조공사(CC-03)최종(입찰용)_부두준설 설계서_부두준설 설계서77_부두준설 설계서" xfId="1679"/>
    <cellStyle name=" _수량및 단가 산출내용표_영흥#3,4 배수로축조공사(CC-03)최종(입찰용)_부두준설 설계서_준설 평균N치 산출서(08.01.25)-REV.1" xfId="1680"/>
    <cellStyle name=" _수량및 단가 산출내용표_영흥#3,4 배수로축조공사(CC-03)최종(입찰용)_부두준설 설계서_준설 평균N치 산출서(08.01.25)-REV.1_부두준설 설계서" xfId="1681"/>
    <cellStyle name=" _수량및 단가 산출내용표_영흥#3,4 배수로축조공사(CC-03)최종(입찰용)_부두준설 설계서-07.10.24" xfId="26942"/>
    <cellStyle name=" _수량및 단가 산출내용표_영흥#3,4 배수로축조공사(CC-03)최종(입찰용)_부두준설 수량산출서" xfId="26943"/>
    <cellStyle name=" _수량및 단가 산출내용표_영흥#3,4 배수로축조공사(CC-03)최종(입찰용)_설계서(CC-16)" xfId="26944"/>
    <cellStyle name=" _수량및 단가 산출내용표_영흥#3,4 배수로축조공사(CC-03)최종(입찰용)_옥외탱크설계내역서(071010)" xfId="26945"/>
    <cellStyle name=" _수량및 단가 산출내용표_영흥#3,4 배수로축조공사(CC-03)최종(입찰용)_자재단가" xfId="1682"/>
    <cellStyle name=" _수량및 단가 산출내용표_영흥#3,4 배수로축조공사(CC-03)최종(입찰용)_조경공사가설계1차변경" xfId="26946"/>
    <cellStyle name=" _수량및 단가 산출내용표_영흥#3,4 배수로축조공사(CC-03)최종(입찰용)_조경공사가설계1차변경(마지막최종한번더)" xfId="26947"/>
    <cellStyle name=" _수량및 단가 산출내용표_영흥#3,4 옥내기기기초(AC-05)" xfId="1683"/>
    <cellStyle name=" _수량및 단가 산출내용표_영흥#3,4 옥내기기기초(AC-05)_(참고1) 현황도 딱지" xfId="26954"/>
    <cellStyle name=" _수량및 단가 산출내용표_영흥#3,4 옥내기기기초(AC-05)_CC-03냉각수배수로(04.12사정)" xfId="26966"/>
    <cellStyle name=" _수량및 단가 산출내용표_영흥#3,4 옥내기기기초(AC-05)_CC-03냉각수배수로(04.12사정)_CC-03냉각수배수로(05.07사정)" xfId="26967"/>
    <cellStyle name=" _수량및 단가 산출내용표_영흥#3,4 옥내기기기초(AC-05)_CC-03냉각수배수로(04.12사정)_CC-03냉각수배수로(05.09청구)" xfId="26968"/>
    <cellStyle name=" _수량및 단가 산출내용표_영흥#3,4 옥내기기기초(AC-05)_CC-16 조경공사(05.10사정)" xfId="26969"/>
    <cellStyle name=" _수량및 단가 산출내용표_영흥#3,4 옥내기기기초(AC-05)_CC-16 조경공사(05.10청구예정)" xfId="26970"/>
    <cellStyle name=" _수량및 단가 산출내용표_영흥#3,4 옥내기기기초(AC-05)_CC-16조경공사(05.09사정)" xfId="26971"/>
    <cellStyle name=" _수량및 단가 산출내용표_영흥#3,4 옥내기기기초(AC-05)_가압장설계서(토목)" xfId="26955"/>
    <cellStyle name=" _수량및 단가 산출내용표_영흥#3,4 옥내기기기초(AC-05)_계약내역서(CC-16)" xfId="26956"/>
    <cellStyle name=" _수량및 단가 산출내용표_영흥#3,4 옥내기기기초(AC-05)_그래브준설 수량분개 토적표" xfId="26957"/>
    <cellStyle name=" _수량및 단가 산출내용표_영흥#3,4 옥내기기기초(AC-05)_당진화력준설설계서(REV.A)" xfId="1684"/>
    <cellStyle name=" _수량및 단가 산출내용표_영흥#3,4 옥내기기기초(AC-05)_별표" xfId="1685"/>
    <cellStyle name=" _수량및 단가 산출내용표_영흥#3,4 옥내기기기초(AC-05)_본설계내역서(CC-14)-REV.16" xfId="26958"/>
    <cellStyle name=" _수량및 단가 산출내용표_영흥#3,4 옥내기기기초(AC-05)_부두준설 딱지" xfId="26959"/>
    <cellStyle name=" _수량및 단가 산출내용표_영흥#3,4 옥내기기기초(AC-05)_부두준설 설계서" xfId="1686"/>
    <cellStyle name=" _수량및 단가 산출내용표_영흥#3,4 옥내기기기초(AC-05)_부두준설 설계서_1) 공사비산출 적정성 확인" xfId="1687"/>
    <cellStyle name=" _수량및 단가 산출내용표_영흥#3,4 옥내기기기초(AC-05)_부두준설 설계서_1) 공사비산출 적정성 확인_부두준설 설계서" xfId="1688"/>
    <cellStyle name=" _수량및 단가 산출내용표_영흥#3,4 옥내기기기초(AC-05)_부두준설 설계서_부두준설 설계서" xfId="1689"/>
    <cellStyle name=" _수량및 단가 산출내용표_영흥#3,4 옥내기기기초(AC-05)_부두준설 설계서_부두준설 설계서(현대)" xfId="1690"/>
    <cellStyle name=" _수량및 단가 산출내용표_영흥#3,4 옥내기기기초(AC-05)_부두준설 설계서_부두준설 설계서(현대)_부두준설 설계서" xfId="1691"/>
    <cellStyle name=" _수량및 단가 산출내용표_영흥#3,4 옥내기기기초(AC-05)_부두준설 설계서_부두준설 설계서_부두준설 설계서" xfId="1692"/>
    <cellStyle name=" _수량및 단가 산출내용표_영흥#3,4 옥내기기기초(AC-05)_부두준설 설계서_부두준설 설계서77" xfId="1693"/>
    <cellStyle name=" _수량및 단가 산출내용표_영흥#3,4 옥내기기기초(AC-05)_부두준설 설계서_부두준설 설계서77_부두준설 설계서" xfId="1694"/>
    <cellStyle name=" _수량및 단가 산출내용표_영흥#3,4 옥내기기기초(AC-05)_부두준설 설계서_준설 평균N치 산출서(08.01.25)-REV.1" xfId="1695"/>
    <cellStyle name=" _수량및 단가 산출내용표_영흥#3,4 옥내기기기초(AC-05)_부두준설 설계서_준설 평균N치 산출서(08.01.25)-REV.1_부두준설 설계서" xfId="1696"/>
    <cellStyle name=" _수량및 단가 산출내용표_영흥#3,4 옥내기기기초(AC-05)_부두준설 설계서-07.10.24" xfId="26960"/>
    <cellStyle name=" _수량및 단가 산출내용표_영흥#3,4 옥내기기기초(AC-05)_부두준설 수량산출서" xfId="26961"/>
    <cellStyle name=" _수량및 단가 산출내용표_영흥#3,4 옥내기기기초(AC-05)_설계서(CC-16)" xfId="26962"/>
    <cellStyle name=" _수량및 단가 산출내용표_영흥#3,4 옥내기기기초(AC-05)_옥외탱크설계내역서(071010)" xfId="26963"/>
    <cellStyle name=" _수량및 단가 산출내용표_영흥#3,4 옥내기기기초(AC-05)_자재단가" xfId="1697"/>
    <cellStyle name=" _수량및 단가 산출내용표_영흥#3,4 옥내기기기초(AC-05)_조경공사가설계1차변경" xfId="26964"/>
    <cellStyle name=" _수량및 단가 산출내용표_영흥#3,4 옥내기기기초(AC-05)_조경공사가설계1차변경(마지막최종한번더)" xfId="26965"/>
    <cellStyle name=" _수량및 단가 산출내용표_영흥#3,4 터빈발전기기초(AC-04)" xfId="26972"/>
    <cellStyle name=" _수량및 단가 산출내용표_영흥#3,4 터빈발전기기초(AC-04)_1-온배수 양식장 가설계서" xfId="26973"/>
    <cellStyle name=" _수량및 단가 산출내용표_영흥#3,4 터빈발전기기초(AC-04)_경상정비 가설계서(12.07)" xfId="26974"/>
    <cellStyle name=" _수량및 단가 산출내용표_영흥#3,4 터빈발전기기초(AC-04)_경상정비 설계서(최종결재본)" xfId="26975"/>
    <cellStyle name=" _수량및 단가 산출내용표_영흥#3,4 터빈발전기기초(AC-04)_경상정비 설계서(최종분11월19)" xfId="26976"/>
    <cellStyle name=" _수량및 단가 산출내용표_영흥#3,4 터빈발전기기초(AC-04)_부품" xfId="26977"/>
    <cellStyle name=" _수량및 단가 산출내용표_영흥#3,4터빈발전기기초공사(AC-04)" xfId="1698"/>
    <cellStyle name=" _수량및 단가 산출내용표_영흥#3,4터빈발전기기초공사(AC-04)_(참고1) 현황도 딱지" xfId="26978"/>
    <cellStyle name=" _수량및 단가 산출내용표_영흥#3,4터빈발전기기초공사(AC-04)_1-온배수 양식장 가설계서" xfId="26979"/>
    <cellStyle name=" _수량및 단가 산출내용표_영흥#3,4터빈발전기기초공사(AC-04)_CC-03냉각수배수로(04.12사정)" xfId="26995"/>
    <cellStyle name=" _수량및 단가 산출내용표_영흥#3,4터빈발전기기초공사(AC-04)_CC-03냉각수배수로(04.12사정)_CC-03냉각수배수로(05.07사정)" xfId="26996"/>
    <cellStyle name=" _수량및 단가 산출내용표_영흥#3,4터빈발전기기초공사(AC-04)_CC-03냉각수배수로(04.12사정)_CC-03냉각수배수로(05.09청구)" xfId="26997"/>
    <cellStyle name=" _수량및 단가 산출내용표_영흥#3,4터빈발전기기초공사(AC-04)_CC-16 조경공사(05.10사정)" xfId="26998"/>
    <cellStyle name=" _수량및 단가 산출내용표_영흥#3,4터빈발전기기초공사(AC-04)_CC-16 조경공사(05.10청구예정)" xfId="26999"/>
    <cellStyle name=" _수량및 단가 산출내용표_영흥#3,4터빈발전기기초공사(AC-04)_CC-16조경공사(05.09사정)" xfId="27000"/>
    <cellStyle name=" _수량및 단가 산출내용표_영흥#3,4터빈발전기기초공사(AC-04)_가압장설계서(토목)" xfId="26980"/>
    <cellStyle name=" _수량및 단가 산출내용표_영흥#3,4터빈발전기기초공사(AC-04)_경상정비 가설계서(12.07)" xfId="26981"/>
    <cellStyle name=" _수량및 단가 산출내용표_영흥#3,4터빈발전기기초공사(AC-04)_경상정비 설계서(최종결재본)" xfId="26982"/>
    <cellStyle name=" _수량및 단가 산출내용표_영흥#3,4터빈발전기기초공사(AC-04)_경상정비 설계서(최종분11월19)" xfId="26983"/>
    <cellStyle name=" _수량및 단가 산출내용표_영흥#3,4터빈발전기기초공사(AC-04)_계약내역서(CC-16)" xfId="26984"/>
    <cellStyle name=" _수량및 단가 산출내용표_영흥#3,4터빈발전기기초공사(AC-04)_그래브준설 수량분개 토적표" xfId="26985"/>
    <cellStyle name=" _수량및 단가 산출내용표_영흥#3,4터빈발전기기초공사(AC-04)_당진화력준설설계서(REV.A)" xfId="1699"/>
    <cellStyle name=" _수량및 단가 산출내용표_영흥#3,4터빈발전기기초공사(AC-04)_별표" xfId="1700"/>
    <cellStyle name=" _수량및 단가 산출내용표_영흥#3,4터빈발전기기초공사(AC-04)_본설계내역서(CC-14)-REV.16" xfId="26986"/>
    <cellStyle name=" _수량및 단가 산출내용표_영흥#3,4터빈발전기기초공사(AC-04)_부두준설 딱지" xfId="26987"/>
    <cellStyle name=" _수량및 단가 산출내용표_영흥#3,4터빈발전기기초공사(AC-04)_부두준설 설계서" xfId="1701"/>
    <cellStyle name=" _수량및 단가 산출내용표_영흥#3,4터빈발전기기초공사(AC-04)_부두준설 설계서_1) 공사비산출 적정성 확인" xfId="1702"/>
    <cellStyle name=" _수량및 단가 산출내용표_영흥#3,4터빈발전기기초공사(AC-04)_부두준설 설계서_1) 공사비산출 적정성 확인_부두준설 설계서" xfId="1703"/>
    <cellStyle name=" _수량및 단가 산출내용표_영흥#3,4터빈발전기기초공사(AC-04)_부두준설 설계서_부두준설 설계서" xfId="1704"/>
    <cellStyle name=" _수량및 단가 산출내용표_영흥#3,4터빈발전기기초공사(AC-04)_부두준설 설계서_부두준설 설계서(현대)" xfId="1705"/>
    <cellStyle name=" _수량및 단가 산출내용표_영흥#3,4터빈발전기기초공사(AC-04)_부두준설 설계서_부두준설 설계서(현대)_부두준설 설계서" xfId="1706"/>
    <cellStyle name=" _수량및 단가 산출내용표_영흥#3,4터빈발전기기초공사(AC-04)_부두준설 설계서_부두준설 설계서_부두준설 설계서" xfId="1707"/>
    <cellStyle name=" _수량및 단가 산출내용표_영흥#3,4터빈발전기기초공사(AC-04)_부두준설 설계서_부두준설 설계서77" xfId="1708"/>
    <cellStyle name=" _수량및 단가 산출내용표_영흥#3,4터빈발전기기초공사(AC-04)_부두준설 설계서_부두준설 설계서77_부두준설 설계서" xfId="1709"/>
    <cellStyle name=" _수량및 단가 산출내용표_영흥#3,4터빈발전기기초공사(AC-04)_부두준설 설계서_준설 평균N치 산출서(08.01.25)-REV.1" xfId="1710"/>
    <cellStyle name=" _수량및 단가 산출내용표_영흥#3,4터빈발전기기초공사(AC-04)_부두준설 설계서_준설 평균N치 산출서(08.01.25)-REV.1_부두준설 설계서" xfId="1711"/>
    <cellStyle name=" _수량및 단가 산출내용표_영흥#3,4터빈발전기기초공사(AC-04)_부두준설 설계서-07.10.24" xfId="26988"/>
    <cellStyle name=" _수량및 단가 산출내용표_영흥#3,4터빈발전기기초공사(AC-04)_부두준설 수량산출서" xfId="26989"/>
    <cellStyle name=" _수량및 단가 산출내용표_영흥#3,4터빈발전기기초공사(AC-04)_부품" xfId="26990"/>
    <cellStyle name=" _수량및 단가 산출내용표_영흥#3,4터빈발전기기초공사(AC-04)_설계서(CC-16)" xfId="26991"/>
    <cellStyle name=" _수량및 단가 산출내용표_영흥#3,4터빈발전기기초공사(AC-04)_옥외탱크설계내역서(071010)" xfId="26992"/>
    <cellStyle name=" _수량및 단가 산출내용표_영흥#3,4터빈발전기기초공사(AC-04)_자재단가" xfId="1712"/>
    <cellStyle name=" _수량및 단가 산출내용표_영흥#3,4터빈발전기기초공사(AC-04)_조경공사가설계1차변경" xfId="26993"/>
    <cellStyle name=" _수량및 단가 산출내용표_영흥#3,4터빈발전기기초공사(AC-04)_조경공사가설계1차변경(마지막최종한번더)" xfId="26994"/>
    <cellStyle name=" _수량및 단가 산출내용표_옥외탱크기초-비교" xfId="1713"/>
    <cellStyle name=" _수량및 단가 산출내용표_옥외탱크기초-비교_FO_pipe_rack(최종수정)" xfId="21524"/>
    <cellStyle name=" _수량및 단가 산출내용표_옥외탱크기초-비교_설계변경(최종)" xfId="42200"/>
    <cellStyle name=" _수량및 단가 산출내용표_옥외탱크기초-비교_연돌내역서-0809" xfId="21525"/>
    <cellStyle name=" _수량및 단가 산출내용표_옥외탱크기초-비교_염소 주입실 신축공사" xfId="42201"/>
    <cellStyle name=" _수량및 단가 산출내용표_옥외탱크설계내역서(071010)" xfId="27001"/>
    <cellStyle name=" _수량및 단가 산출내용표_자재단가" xfId="1714"/>
    <cellStyle name=" _수량및 단가 산출내용표_저류지제방공사 품셈" xfId="1715"/>
    <cellStyle name=" _수량및 단가 산출내용표_조경(final)-비교" xfId="1716"/>
    <cellStyle name=" _수량및 단가 산출내용표_조경(final)-비교_FO_pipe_rack(최종수정)" xfId="21526"/>
    <cellStyle name=" _수량및 단가 산출내용표_조경(final)-비교_설계변경(최종)" xfId="42202"/>
    <cellStyle name=" _수량및 단가 산출내용표_조경(final)-비교_연돌내역서-0809" xfId="21527"/>
    <cellStyle name=" _수량및 단가 산출내용표_조경(final)-비교_염소 주입실 신축공사" xfId="42203"/>
    <cellStyle name=" _수량및 단가 산출내용표_조경공사가설계1차변경" xfId="27002"/>
    <cellStyle name=" _수량및 단가 산출내용표_조경공사가설계1차변경(마지막최종한번더)" xfId="27003"/>
    <cellStyle name=" _수량및 단가 산출내용표_준설토제방 시행검토(SUPEX) 05.06.14" xfId="1717"/>
    <cellStyle name=" _수량및 단가 산출내용표_준설토제방 시행검토(SUPEX) 05.06.14_그래브준설 수량분개 토적표" xfId="27004"/>
    <cellStyle name=" _수량및 단가 산출내용표_준설토제방 시행검토(SUPEX) 05.06.14_부두준설 설계서" xfId="1718"/>
    <cellStyle name=" _수량및 단가 산출내용표_준설토제방 시행검토(SUPEX) 05.06.14_부두준설 설계서_1) 공사비산출 적정성 확인" xfId="1719"/>
    <cellStyle name=" _수량및 단가 산출내용표_준설토제방 시행검토(SUPEX) 05.06.14_부두준설 설계서_1) 공사비산출 적정성 확인_부두준설 설계서" xfId="1720"/>
    <cellStyle name=" _수량및 단가 산출내용표_준설토제방 시행검토(SUPEX) 05.06.14_부두준설 설계서_부두준설 설계서" xfId="1721"/>
    <cellStyle name=" _수량및 단가 산출내용표_준설토제방 시행검토(SUPEX) 05.06.14_부두준설 설계서_부두준설 설계서(현대)" xfId="1722"/>
    <cellStyle name=" _수량및 단가 산출내용표_준설토제방 시행검토(SUPEX) 05.06.14_부두준설 설계서_부두준설 설계서(현대)_부두준설 설계서" xfId="1723"/>
    <cellStyle name=" _수량및 단가 산출내용표_준설토제방 시행검토(SUPEX) 05.06.14_부두준설 설계서_부두준설 설계서_부두준설 설계서" xfId="1724"/>
    <cellStyle name=" _수량및 단가 산출내용표_준설토제방 시행검토(SUPEX) 05.06.14_부두준설 설계서_부두준설 설계서77" xfId="1725"/>
    <cellStyle name=" _수량및 단가 산출내용표_준설토제방 시행검토(SUPEX) 05.06.14_부두준설 설계서_부두준설 설계서77_부두준설 설계서" xfId="1726"/>
    <cellStyle name=" _수량및 단가 산출내용표_준설토제방 시행검토(SUPEX) 05.06.14_부두준설 설계서_준설 평균N치 산출서(08.01.25)-REV.1" xfId="1727"/>
    <cellStyle name=" _수량및 단가 산출내용표_준설토제방 시행검토(SUPEX) 05.06.14_부두준설 설계서_준설 평균N치 산출서(08.01.25)-REV.1_부두준설 설계서" xfId="1728"/>
    <cellStyle name=" _수량및 단가 산출내용표_준설토제방 시행검토(SUPEX) 05.06.14_부두준설 설계서-07.10.24" xfId="27005"/>
    <cellStyle name=" _수량및 단가 산출내용표_준설토제방 시행검토(SUPEX) 05.06.14_부두준설 수량산출서" xfId="27006"/>
    <cellStyle name=" _수량및 단가 산출내용표_첨부 3) 콘크리트 보온양생 실정보고 (05.03.26)" xfId="1729"/>
    <cellStyle name=" _수량및 단가 산출내용표_첨부 3) 콘크리트 보온양생 실정보고 (05.03.26)_그래브준설 수량분개 토적표" xfId="27007"/>
    <cellStyle name=" _수량및 단가 산출내용표_첨부 3) 콘크리트 보온양생 실정보고 (05.03.26)_부두준설 설계서" xfId="1730"/>
    <cellStyle name=" _수량및 단가 산출내용표_첨부 3) 콘크리트 보온양생 실정보고 (05.03.26)_부두준설 설계서_1) 공사비산출 적정성 확인" xfId="1731"/>
    <cellStyle name=" _수량및 단가 산출내용표_첨부 3) 콘크리트 보온양생 실정보고 (05.03.26)_부두준설 설계서_1) 공사비산출 적정성 확인_부두준설 설계서" xfId="1732"/>
    <cellStyle name=" _수량및 단가 산출내용표_첨부 3) 콘크리트 보온양생 실정보고 (05.03.26)_부두준설 설계서_부두준설 설계서" xfId="1733"/>
    <cellStyle name=" _수량및 단가 산출내용표_첨부 3) 콘크리트 보온양생 실정보고 (05.03.26)_부두준설 설계서_부두준설 설계서(현대)" xfId="1734"/>
    <cellStyle name=" _수량및 단가 산출내용표_첨부 3) 콘크리트 보온양생 실정보고 (05.03.26)_부두준설 설계서_부두준설 설계서(현대)_부두준설 설계서" xfId="1735"/>
    <cellStyle name=" _수량및 단가 산출내용표_첨부 3) 콘크리트 보온양생 실정보고 (05.03.26)_부두준설 설계서_부두준설 설계서_부두준설 설계서" xfId="1736"/>
    <cellStyle name=" _수량및 단가 산출내용표_첨부 3) 콘크리트 보온양생 실정보고 (05.03.26)_부두준설 설계서_부두준설 설계서77" xfId="1737"/>
    <cellStyle name=" _수량및 단가 산출내용표_첨부 3) 콘크리트 보온양생 실정보고 (05.03.26)_부두준설 설계서_부두준설 설계서77_부두준설 설계서" xfId="1738"/>
    <cellStyle name=" _수량및 단가 산출내용표_첨부 3) 콘크리트 보온양생 실정보고 (05.03.26)_부두준설 설계서_준설 평균N치 산출서(08.01.25)-REV.1" xfId="1739"/>
    <cellStyle name=" _수량및 단가 산출내용표_첨부 3) 콘크리트 보온양생 실정보고 (05.03.26)_부두준설 설계서_준설 평균N치 산출서(08.01.25)-REV.1_부두준설 설계서" xfId="1740"/>
    <cellStyle name=" _수량및 단가 산출내용표_첨부 3) 콘크리트 보온양생 실정보고 (05.03.26)_부두준설 설계서-07.10.24" xfId="27008"/>
    <cellStyle name=" _수량및 단가 산출내용표_첨부 3) 콘크리트 보온양생 실정보고 (05.03.26)_부두준설 수량산출서" xfId="27009"/>
    <cellStyle name=" _수량및 단가 산출내용표_추가품셈1-박" xfId="1741"/>
    <cellStyle name=" _수량및 단가 산출내용표_추가품셈1-박_FO_pipe_rack(최종수정)" xfId="21528"/>
    <cellStyle name=" _수량및 단가 산출내용표_추가품셈1-박_설계변경(최종)" xfId="42204"/>
    <cellStyle name=" _수량및 단가 산출내용표_추가품셈1-박_연돌내역서-0809" xfId="21529"/>
    <cellStyle name=" _수량및 단가 산출내용표_추가품셈1-박_염소 주입실 신축공사" xfId="42205"/>
    <cellStyle name=" _수량및 단가 산출내용표_태안7,8 건설공사(기계분야_계약)-1" xfId="1742"/>
    <cellStyle name=" _수량및 단가 산출내용표_태안7,8 건설공사(기계분야_계약)-1_FO_pipe_rack(최종수정)" xfId="21530"/>
    <cellStyle name=" _수량및 단가 산출내용표_태안7,8 건설공사(기계분야_계약)-1_계장-견적서" xfId="17681"/>
    <cellStyle name=" _수량및 단가 산출내용표_태안7,8 건설공사(기계분야_계약)-1_계장-견적서_계장-견적서(re.1)" xfId="17682"/>
    <cellStyle name=" _수량및 단가 산출내용표_태안7,8 건설공사(기계분야_계약)-1_계장-견적서_계장-견적서(re.1)_믿음견적(8월)-믿음부사장님 계약(내부자료)" xfId="17683"/>
    <cellStyle name=" _수량및 단가 산출내용표_태안7,8 건설공사(기계분야_계약)-1_계장-견적서_믿음견적(8월)-믿음부사장님 계약(내부자료)" xfId="17684"/>
    <cellStyle name=" _수량및 단가 산출내용표_태안7,8 건설공사(기계분야_계약)-1_내역서_단가확정_집계" xfId="1743"/>
    <cellStyle name=" _수량및 단가 산출내용표_태안7,8 건설공사(기계분야_계약)-1_믿음견적(8월)-믿음부사장님 계약(내부자료)" xfId="17685"/>
    <cellStyle name=" _수량및 단가 산출내용표_태안7,8 건설공사(기계분야_계약)-1_설계변경(최종)" xfId="42206"/>
    <cellStyle name=" _수량및 단가 산출내용표_태안7,8 건설공사(기계분야_계약)-1_연돌내역서-0809" xfId="21531"/>
    <cellStyle name=" _수량및 단가 산출내용표_태안7,8 건설공사(기계분야_계약)-1_염소 주입실 신축공사" xfId="42207"/>
    <cellStyle name=" _수량및 단가 산출내용표_태안7,8 건설공사(제어분야_계약)" xfId="1744"/>
    <cellStyle name=" _수량및 단가 산출내용표_태안7,8 건설공사(제어분야_계약)_설계변경(최종)" xfId="42208"/>
    <cellStyle name=" _수량및 단가 산출내용표_태안7,8 건설공사(제어분야_계약)_염소 주입실 신축공사" xfId="42209"/>
    <cellStyle name=" _수량및 단가 산출내용표_토목공사-부대입찰내역서(08.11)" xfId="42210"/>
    <cellStyle name=" _수량및 단가 산출내용표_토목공사-부대입찰내역서(08.11)_설계변경(최종)" xfId="42211"/>
    <cellStyle name=" _수량및 단가 산출내용표_토목공사-부대입찰내역서(08.11)_염소 주입실 신축공사" xfId="42212"/>
    <cellStyle name=" _수량및 단가 산출내용표_품셈" xfId="1745"/>
    <cellStyle name=" _수량및 단가 산출내용표_하도급신고용본관기초굴착설계서(040816)" xfId="1746"/>
    <cellStyle name=" _수량및 단가 산출내용표_하도급신고용본관기초굴착설계서(040816)_(참고1) 현황도 딱지" xfId="27010"/>
    <cellStyle name=" _수량및 단가 산출내용표_하도급신고용본관기초굴착설계서(040816)_CC-16 조경공사(05.10사정)" xfId="27022"/>
    <cellStyle name=" _수량및 단가 산출내용표_하도급신고용본관기초굴착설계서(040816)_CC-16 조경공사(05.10청구예정)" xfId="27023"/>
    <cellStyle name=" _수량및 단가 산출내용표_하도급신고용본관기초굴착설계서(040816)_CC-16조경공사(05.09사정)" xfId="27024"/>
    <cellStyle name=" _수량및 단가 산출내용표_하도급신고용본관기초굴착설계서(040816)_가압장설계서(토목)" xfId="27011"/>
    <cellStyle name=" _수량및 단가 산출내용표_하도급신고용본관기초굴착설계서(040816)_계약내역서(CC-16)" xfId="27012"/>
    <cellStyle name=" _수량및 단가 산출내용표_하도급신고용본관기초굴착설계서(040816)_그래브준설 수량분개 토적표" xfId="27013"/>
    <cellStyle name=" _수량및 단가 산출내용표_하도급신고용본관기초굴착설계서(040816)_당진화력준설설계서(REV.A)" xfId="1747"/>
    <cellStyle name=" _수량및 단가 산출내용표_하도급신고용본관기초굴착설계서(040816)_별표" xfId="1748"/>
    <cellStyle name=" _수량및 단가 산출내용표_하도급신고용본관기초굴착설계서(040816)_본설계내역서(CC-14)-REV.16" xfId="27014"/>
    <cellStyle name=" _수량및 단가 산출내용표_하도급신고용본관기초굴착설계서(040816)_부두준설 딱지" xfId="27015"/>
    <cellStyle name=" _수량및 단가 산출내용표_하도급신고용본관기초굴착설계서(040816)_부두준설 설계서" xfId="1749"/>
    <cellStyle name=" _수량및 단가 산출내용표_하도급신고용본관기초굴착설계서(040816)_부두준설 설계서_1) 공사비산출 적정성 확인" xfId="1750"/>
    <cellStyle name=" _수량및 단가 산출내용표_하도급신고용본관기초굴착설계서(040816)_부두준설 설계서_1) 공사비산출 적정성 확인_부두준설 설계서" xfId="1751"/>
    <cellStyle name=" _수량및 단가 산출내용표_하도급신고용본관기초굴착설계서(040816)_부두준설 설계서_부두준설 설계서" xfId="1752"/>
    <cellStyle name=" _수량및 단가 산출내용표_하도급신고용본관기초굴착설계서(040816)_부두준설 설계서_부두준설 설계서(현대)" xfId="1753"/>
    <cellStyle name=" _수량및 단가 산출내용표_하도급신고용본관기초굴착설계서(040816)_부두준설 설계서_부두준설 설계서(현대)_부두준설 설계서" xfId="1754"/>
    <cellStyle name=" _수량및 단가 산출내용표_하도급신고용본관기초굴착설계서(040816)_부두준설 설계서_부두준설 설계서_부두준설 설계서" xfId="1755"/>
    <cellStyle name=" _수량및 단가 산출내용표_하도급신고용본관기초굴착설계서(040816)_부두준설 설계서_부두준설 설계서77" xfId="1756"/>
    <cellStyle name=" _수량및 단가 산출내용표_하도급신고용본관기초굴착설계서(040816)_부두준설 설계서_부두준설 설계서77_부두준설 설계서" xfId="1757"/>
    <cellStyle name=" _수량및 단가 산출내용표_하도급신고용본관기초굴착설계서(040816)_부두준설 설계서_준설 평균N치 산출서(08.01.25)-REV.1" xfId="1758"/>
    <cellStyle name=" _수량및 단가 산출내용표_하도급신고용본관기초굴착설계서(040816)_부두준설 설계서_준설 평균N치 산출서(08.01.25)-REV.1_부두준설 설계서" xfId="1759"/>
    <cellStyle name=" _수량및 단가 산출내용표_하도급신고용본관기초굴착설계서(040816)_부두준설 설계서-07.10.24" xfId="27016"/>
    <cellStyle name=" _수량및 단가 산출내용표_하도급신고용본관기초굴착설계서(040816)_부두준설 수량산출서" xfId="27017"/>
    <cellStyle name=" _수량및 단가 산출내용표_하도급신고용본관기초굴착설계서(040816)_설계서(CC-16)" xfId="27018"/>
    <cellStyle name=" _수량및 단가 산출내용표_하도급신고용본관기초굴착설계서(040816)_옥외탱크설계내역서(071010)" xfId="27019"/>
    <cellStyle name=" _수량및 단가 산출내용표_하도급신고용본관기초굴착설계서(040816)_자재단가" xfId="1760"/>
    <cellStyle name=" _수량및 단가 산출내용표_하도급신고용본관기초굴착설계서(040816)_조경공사가설계1차변경" xfId="27020"/>
    <cellStyle name=" _수량및 단가 산출내용표_하도급신고용본관기초굴착설계서(040816)_조경공사가설계1차변경(마지막최종한번더)" xfId="27021"/>
    <cellStyle name=" _수량및 단가 산출내용표_하도급신고용본관기초굴착설계서(040823)" xfId="1761"/>
    <cellStyle name=" _수량및 단가 산출내용표_하도급신고용본관기초굴착설계서(040823)_(참고1) 현황도 딱지" xfId="27025"/>
    <cellStyle name=" _수량및 단가 산출내용표_하도급신고용본관기초굴착설계서(040823)_CC-16 조경공사(05.10사정)" xfId="27037"/>
    <cellStyle name=" _수량및 단가 산출내용표_하도급신고용본관기초굴착설계서(040823)_CC-16 조경공사(05.10청구예정)" xfId="27038"/>
    <cellStyle name=" _수량및 단가 산출내용표_하도급신고용본관기초굴착설계서(040823)_CC-16조경공사(05.09사정)" xfId="27039"/>
    <cellStyle name=" _수량및 단가 산출내용표_하도급신고용본관기초굴착설계서(040823)_가압장설계서(토목)" xfId="27026"/>
    <cellStyle name=" _수량및 단가 산출내용표_하도급신고용본관기초굴착설계서(040823)_계약내역서(CC-16)" xfId="27027"/>
    <cellStyle name=" _수량및 단가 산출내용표_하도급신고용본관기초굴착설계서(040823)_그래브준설 수량분개 토적표" xfId="27028"/>
    <cellStyle name=" _수량및 단가 산출내용표_하도급신고용본관기초굴착설계서(040823)_당진화력준설설계서(REV.A)" xfId="1762"/>
    <cellStyle name=" _수량및 단가 산출내용표_하도급신고용본관기초굴착설계서(040823)_별표" xfId="1763"/>
    <cellStyle name=" _수량및 단가 산출내용표_하도급신고용본관기초굴착설계서(040823)_본설계내역서(CC-14)-REV.16" xfId="27029"/>
    <cellStyle name=" _수량및 단가 산출내용표_하도급신고용본관기초굴착설계서(040823)_부두준설 딱지" xfId="27030"/>
    <cellStyle name=" _수량및 단가 산출내용표_하도급신고용본관기초굴착설계서(040823)_부두준설 설계서" xfId="1764"/>
    <cellStyle name=" _수량및 단가 산출내용표_하도급신고용본관기초굴착설계서(040823)_부두준설 설계서_1) 공사비산출 적정성 확인" xfId="1765"/>
    <cellStyle name=" _수량및 단가 산출내용표_하도급신고용본관기초굴착설계서(040823)_부두준설 설계서_1) 공사비산출 적정성 확인_부두준설 설계서" xfId="1766"/>
    <cellStyle name=" _수량및 단가 산출내용표_하도급신고용본관기초굴착설계서(040823)_부두준설 설계서_부두준설 설계서" xfId="1767"/>
    <cellStyle name=" _수량및 단가 산출내용표_하도급신고용본관기초굴착설계서(040823)_부두준설 설계서_부두준설 설계서(현대)" xfId="1768"/>
    <cellStyle name=" _수량및 단가 산출내용표_하도급신고용본관기초굴착설계서(040823)_부두준설 설계서_부두준설 설계서(현대)_부두준설 설계서" xfId="1769"/>
    <cellStyle name=" _수량및 단가 산출내용표_하도급신고용본관기초굴착설계서(040823)_부두준설 설계서_부두준설 설계서_부두준설 설계서" xfId="1770"/>
    <cellStyle name=" _수량및 단가 산출내용표_하도급신고용본관기초굴착설계서(040823)_부두준설 설계서_부두준설 설계서77" xfId="1771"/>
    <cellStyle name=" _수량및 단가 산출내용표_하도급신고용본관기초굴착설계서(040823)_부두준설 설계서_부두준설 설계서77_부두준설 설계서" xfId="1772"/>
    <cellStyle name=" _수량및 단가 산출내용표_하도급신고용본관기초굴착설계서(040823)_부두준설 설계서_준설 평균N치 산출서(08.01.25)-REV.1" xfId="1773"/>
    <cellStyle name=" _수량및 단가 산출내용표_하도급신고용본관기초굴착설계서(040823)_부두준설 설계서_준설 평균N치 산출서(08.01.25)-REV.1_부두준설 설계서" xfId="1774"/>
    <cellStyle name=" _수량및 단가 산출내용표_하도급신고용본관기초굴착설계서(040823)_부두준설 설계서-07.10.24" xfId="27031"/>
    <cellStyle name=" _수량및 단가 산출내용표_하도급신고용본관기초굴착설계서(040823)_부두준설 수량산출서" xfId="27032"/>
    <cellStyle name=" _수량및 단가 산출내용표_하도급신고용본관기초굴착설계서(040823)_설계서(CC-16)" xfId="27033"/>
    <cellStyle name=" _수량및 단가 산출내용표_하도급신고용본관기초굴착설계서(040823)_옥외탱크설계내역서(071010)" xfId="27034"/>
    <cellStyle name=" _수량및 단가 산출내용표_하도급신고용본관기초굴착설계서(040823)_자재단가" xfId="1775"/>
    <cellStyle name=" _수량및 단가 산출내용표_하도급신고용본관기초굴착설계서(040823)_조경공사가설계1차변경" xfId="27035"/>
    <cellStyle name=" _수량및 단가 산출내용표_하도급신고용본관기초굴착설계서(040823)_조경공사가설계1차변경(마지막최종한번더)" xfId="27036"/>
    <cellStyle name=" _수량및 단가 산출내용표_회처리가설계서용수량산출서" xfId="27040"/>
    <cellStyle name=" _수량및 단가 산출내용표_회처리가설계서용수량산출서-운탄" xfId="27041"/>
    <cellStyle name=" _수량및 단가 산출내용표_회처리설비 산출내역" xfId="27042"/>
    <cellStyle name=" _수량산출서(3차)" xfId="27123"/>
    <cellStyle name=" _수량산출서(CC-10)" xfId="27124"/>
    <cellStyle name=" _수량산출서(CC-10)-운탄지역" xfId="27125"/>
    <cellStyle name=" _수량산출서(Rev.A10)_충현" xfId="1782"/>
    <cellStyle name=" _실행집계표_보령7,8" xfId="27126"/>
    <cellStyle name=" _연돌 현장타설말뚝(RCD)설계서" xfId="1783"/>
    <cellStyle name=" _연돌 현장타설말뚝(RCD)설계서 10" xfId="27127"/>
    <cellStyle name=" _연돌 현장타설말뚝(RCD)설계서 2" xfId="1784"/>
    <cellStyle name=" _연돌 현장타설말뚝(RCD)설계서 3" xfId="1785"/>
    <cellStyle name=" _연돌 현장타설말뚝(RCD)설계서 4" xfId="17691"/>
    <cellStyle name=" _연돌 현장타설말뚝(RCD)설계서 5" xfId="27128"/>
    <cellStyle name=" _연돌 현장타설말뚝(RCD)설계서 6" xfId="27129"/>
    <cellStyle name=" _연돌 현장타설말뚝(RCD)설계서 7" xfId="27130"/>
    <cellStyle name=" _연돌 현장타설말뚝(RCD)설계서 8" xfId="27131"/>
    <cellStyle name=" _연돌 현장타설말뚝(RCD)설계서 9" xfId="27132"/>
    <cellStyle name=" _연돌 현장타설말뚝(RCD)설계서_0 태안78-연돌-공사설계서(2005082)" xfId="1786"/>
    <cellStyle name=" _연돌 현장타설말뚝(RCD)설계서_0 태안78-연돌-공사설계서(2005082) 10" xfId="27133"/>
    <cellStyle name=" _연돌 현장타설말뚝(RCD)설계서_0 태안78-연돌-공사설계서(2005082) 2" xfId="1787"/>
    <cellStyle name=" _연돌 현장타설말뚝(RCD)설계서_0 태안78-연돌-공사설계서(2005082) 3" xfId="1788"/>
    <cellStyle name=" _연돌 현장타설말뚝(RCD)설계서_0 태안78-연돌-공사설계서(2005082) 4" xfId="17692"/>
    <cellStyle name=" _연돌 현장타설말뚝(RCD)설계서_0 태안78-연돌-공사설계서(2005082) 5" xfId="27134"/>
    <cellStyle name=" _연돌 현장타설말뚝(RCD)설계서_0 태안78-연돌-공사설계서(2005082) 6" xfId="27135"/>
    <cellStyle name=" _연돌 현장타설말뚝(RCD)설계서_0 태안78-연돌-공사설계서(2005082) 7" xfId="27136"/>
    <cellStyle name=" _연돌 현장타설말뚝(RCD)설계서_0 태안78-연돌-공사설계서(2005082) 8" xfId="27137"/>
    <cellStyle name=" _연돌 현장타설말뚝(RCD)설계서_0 태안78-연돌-공사설계서(2005082) 9" xfId="27138"/>
    <cellStyle name=" _연돌 현장타설말뚝(RCD)설계서_1.0t 공사설계서(1021일)" xfId="1789"/>
    <cellStyle name=" _연돌 현장타설말뚝(RCD)설계서_1.0t 공사설계서(1021일) 10" xfId="27139"/>
    <cellStyle name=" _연돌 현장타설말뚝(RCD)설계서_1.0t 공사설계서(1021일) 2" xfId="1790"/>
    <cellStyle name=" _연돌 현장타설말뚝(RCD)설계서_1.0t 공사설계서(1021일) 3" xfId="1791"/>
    <cellStyle name=" _연돌 현장타설말뚝(RCD)설계서_1.0t 공사설계서(1021일) 4" xfId="17693"/>
    <cellStyle name=" _연돌 현장타설말뚝(RCD)설계서_1.0t 공사설계서(1021일) 5" xfId="27140"/>
    <cellStyle name=" _연돌 현장타설말뚝(RCD)설계서_1.0t 공사설계서(1021일) 6" xfId="27141"/>
    <cellStyle name=" _연돌 현장타설말뚝(RCD)설계서_1.0t 공사설계서(1021일) 7" xfId="27142"/>
    <cellStyle name=" _연돌 현장타설말뚝(RCD)설계서_1.0t 공사설계서(1021일) 8" xfId="27143"/>
    <cellStyle name=" _연돌 현장타설말뚝(RCD)설계서_1.0t 공사설계서(1021일) 9" xfId="27144"/>
    <cellStyle name=" _연돌 현장타설말뚝(RCD)설계서_태안78연돌공사설계서(2005099)C2" xfId="1792"/>
    <cellStyle name=" _연돌 현장타설말뚝(RCD)설계서_태안78연돌공사설계서(2005099)C2 10" xfId="27145"/>
    <cellStyle name=" _연돌 현장타설말뚝(RCD)설계서_태안78연돌공사설계서(2005099)C2 2" xfId="1793"/>
    <cellStyle name=" _연돌 현장타설말뚝(RCD)설계서_태안78연돌공사설계서(2005099)C2 3" xfId="1794"/>
    <cellStyle name=" _연돌 현장타설말뚝(RCD)설계서_태안78연돌공사설계서(2005099)C2 4" xfId="17694"/>
    <cellStyle name=" _연돌 현장타설말뚝(RCD)설계서_태안78연돌공사설계서(2005099)C2 5" xfId="27146"/>
    <cellStyle name=" _연돌 현장타설말뚝(RCD)설계서_태안78연돌공사설계서(2005099)C2 6" xfId="27147"/>
    <cellStyle name=" _연돌 현장타설말뚝(RCD)설계서_태안78연돌공사설계서(2005099)C2 7" xfId="27148"/>
    <cellStyle name=" _연돌 현장타설말뚝(RCD)설계서_태안78연돌공사설계서(2005099)C2 8" xfId="27149"/>
    <cellStyle name=" _연돌 현장타설말뚝(RCD)설계서_태안78연돌공사설계서(2005099)C2 9" xfId="27150"/>
    <cellStyle name=" _염소 주입실 신축공사" xfId="42227"/>
    <cellStyle name=" _영흥#3,4 보일러철골설치및마감(MC-01)FINAL" xfId="1795"/>
    <cellStyle name=" _영흥#3,4 보일러철골설치및마감(MC-01)FINAL_(참고1) 현황도 딱지" xfId="27151"/>
    <cellStyle name=" _영흥#3,4 보일러철골설치및마감(MC-01)FINAL_1-온배수 양식장 가설계서" xfId="27152"/>
    <cellStyle name=" _영흥#3,4 보일러철골설치및마감(MC-01)FINAL_CC-03냉각수배수로(04.12사정)" xfId="27168"/>
    <cellStyle name=" _영흥#3,4 보일러철골설치및마감(MC-01)FINAL_CC-03냉각수배수로(04.12사정)_CC-03냉각수배수로(05.07사정)" xfId="27169"/>
    <cellStyle name=" _영흥#3,4 보일러철골설치및마감(MC-01)FINAL_CC-03냉각수배수로(04.12사정)_CC-03냉각수배수로(05.09청구)" xfId="27170"/>
    <cellStyle name=" _영흥#3,4 보일러철골설치및마감(MC-01)FINAL_CC-16 조경공사(05.10사정)" xfId="27171"/>
    <cellStyle name=" _영흥#3,4 보일러철골설치및마감(MC-01)FINAL_CC-16 조경공사(05.10청구예정)" xfId="27172"/>
    <cellStyle name=" _영흥#3,4 보일러철골설치및마감(MC-01)FINAL_CC-16조경공사(05.09사정)" xfId="27173"/>
    <cellStyle name=" _영흥#3,4 보일러철골설치및마감(MC-01)FINAL_가압장설계서(토목)" xfId="27153"/>
    <cellStyle name=" _영흥#3,4 보일러철골설치및마감(MC-01)FINAL_경상정비 가설계서(12.07)" xfId="27154"/>
    <cellStyle name=" _영흥#3,4 보일러철골설치및마감(MC-01)FINAL_경상정비 설계서(최종결재본)" xfId="27155"/>
    <cellStyle name=" _영흥#3,4 보일러철골설치및마감(MC-01)FINAL_경상정비 설계서(최종분11월19)" xfId="27156"/>
    <cellStyle name=" _영흥#3,4 보일러철골설치및마감(MC-01)FINAL_계약내역서(CC-16)" xfId="27157"/>
    <cellStyle name=" _영흥#3,4 보일러철골설치및마감(MC-01)FINAL_그래브준설 수량분개 토적표" xfId="27158"/>
    <cellStyle name=" _영흥#3,4 보일러철골설치및마감(MC-01)FINAL_당진화력준설설계서(REV.A)" xfId="1796"/>
    <cellStyle name=" _영흥#3,4 보일러철골설치및마감(MC-01)FINAL_별표" xfId="1797"/>
    <cellStyle name=" _영흥#3,4 보일러철골설치및마감(MC-01)FINAL_본설계내역서(CC-14)-REV.16" xfId="27159"/>
    <cellStyle name=" _영흥#3,4 보일러철골설치및마감(MC-01)FINAL_부두준설 딱지" xfId="27160"/>
    <cellStyle name=" _영흥#3,4 보일러철골설치및마감(MC-01)FINAL_부두준설 설계서" xfId="1798"/>
    <cellStyle name=" _영흥#3,4 보일러철골설치및마감(MC-01)FINAL_부두준설 설계서_1) 공사비산출 적정성 확인" xfId="1799"/>
    <cellStyle name=" _영흥#3,4 보일러철골설치및마감(MC-01)FINAL_부두준설 설계서_1) 공사비산출 적정성 확인_부두준설 설계서" xfId="1800"/>
    <cellStyle name=" _영흥#3,4 보일러철골설치및마감(MC-01)FINAL_부두준설 설계서_부두준설 설계서" xfId="1801"/>
    <cellStyle name=" _영흥#3,4 보일러철골설치및마감(MC-01)FINAL_부두준설 설계서_부두준설 설계서(현대)" xfId="1802"/>
    <cellStyle name=" _영흥#3,4 보일러철골설치및마감(MC-01)FINAL_부두준설 설계서_부두준설 설계서(현대)_부두준설 설계서" xfId="1803"/>
    <cellStyle name=" _영흥#3,4 보일러철골설치및마감(MC-01)FINAL_부두준설 설계서_부두준설 설계서_부두준설 설계서" xfId="1804"/>
    <cellStyle name=" _영흥#3,4 보일러철골설치및마감(MC-01)FINAL_부두준설 설계서_부두준설 설계서77" xfId="1805"/>
    <cellStyle name=" _영흥#3,4 보일러철골설치및마감(MC-01)FINAL_부두준설 설계서_부두준설 설계서77_부두준설 설계서" xfId="1806"/>
    <cellStyle name=" _영흥#3,4 보일러철골설치및마감(MC-01)FINAL_부두준설 설계서_준설 평균N치 산출서(08.01.25)-REV.1" xfId="1807"/>
    <cellStyle name=" _영흥#3,4 보일러철골설치및마감(MC-01)FINAL_부두준설 설계서_준설 평균N치 산출서(08.01.25)-REV.1_부두준설 설계서" xfId="1808"/>
    <cellStyle name=" _영흥#3,4 보일러철골설치및마감(MC-01)FINAL_부두준설 설계서-07.10.24" xfId="27161"/>
    <cellStyle name=" _영흥#3,4 보일러철골설치및마감(MC-01)FINAL_부두준설 수량산출서" xfId="27162"/>
    <cellStyle name=" _영흥#3,4 보일러철골설치및마감(MC-01)FINAL_부품" xfId="27163"/>
    <cellStyle name=" _영흥#3,4 보일러철골설치및마감(MC-01)FINAL_설계서(CC-16)" xfId="27164"/>
    <cellStyle name=" _영흥#3,4 보일러철골설치및마감(MC-01)FINAL_옥외탱크설계내역서(071010)" xfId="27165"/>
    <cellStyle name=" _영흥#3,4 보일러철골설치및마감(MC-01)FINAL_자재단가" xfId="1809"/>
    <cellStyle name=" _영흥#3,4 보일러철골설치및마감(MC-01)FINAL_조경공사가설계1차변경" xfId="27166"/>
    <cellStyle name=" _영흥#3,4 보일러철골설치및마감(MC-01)FINAL_조경공사가설계1차변경(마지막최종한번더)" xfId="27167"/>
    <cellStyle name=" _영흥#3,4 터빈발전기기초(AC-04)" xfId="1810"/>
    <cellStyle name=" _영흥#3,4 터빈발전기기초(AC-04)_(참고1) 현황도 딱지" xfId="27174"/>
    <cellStyle name=" _영흥#3,4 터빈발전기기초(AC-04)_1-온배수 양식장 가설계서" xfId="27175"/>
    <cellStyle name=" _영흥#3,4 터빈발전기기초(AC-04)_CC-03냉각수배수로(04.12사정)" xfId="27191"/>
    <cellStyle name=" _영흥#3,4 터빈발전기기초(AC-04)_CC-03냉각수배수로(04.12사정)_CC-03냉각수배수로(05.07사정)" xfId="27192"/>
    <cellStyle name=" _영흥#3,4 터빈발전기기초(AC-04)_CC-03냉각수배수로(04.12사정)_CC-03냉각수배수로(05.09청구)" xfId="27193"/>
    <cellStyle name=" _영흥#3,4 터빈발전기기초(AC-04)_CC-16 조경공사(05.10사정)" xfId="27194"/>
    <cellStyle name=" _영흥#3,4 터빈발전기기초(AC-04)_CC-16 조경공사(05.10청구예정)" xfId="27195"/>
    <cellStyle name=" _영흥#3,4 터빈발전기기초(AC-04)_CC-16조경공사(05.09사정)" xfId="27196"/>
    <cellStyle name=" _영흥#3,4 터빈발전기기초(AC-04)_가압장설계서(토목)" xfId="27176"/>
    <cellStyle name=" _영흥#3,4 터빈발전기기초(AC-04)_경상정비 가설계서(12.07)" xfId="27177"/>
    <cellStyle name=" _영흥#3,4 터빈발전기기초(AC-04)_경상정비 설계서(최종결재본)" xfId="27178"/>
    <cellStyle name=" _영흥#3,4 터빈발전기기초(AC-04)_경상정비 설계서(최종분11월19)" xfId="27179"/>
    <cellStyle name=" _영흥#3,4 터빈발전기기초(AC-04)_계약내역서(CC-16)" xfId="27180"/>
    <cellStyle name=" _영흥#3,4 터빈발전기기초(AC-04)_그래브준설 수량분개 토적표" xfId="27181"/>
    <cellStyle name=" _영흥#3,4 터빈발전기기초(AC-04)_당진화력준설설계서(REV.A)" xfId="1811"/>
    <cellStyle name=" _영흥#3,4 터빈발전기기초(AC-04)_별표" xfId="1812"/>
    <cellStyle name=" _영흥#3,4 터빈발전기기초(AC-04)_본설계내역서(CC-14)-REV.16" xfId="27182"/>
    <cellStyle name=" _영흥#3,4 터빈발전기기초(AC-04)_부두준설 딱지" xfId="27183"/>
    <cellStyle name=" _영흥#3,4 터빈발전기기초(AC-04)_부두준설 설계서" xfId="1813"/>
    <cellStyle name=" _영흥#3,4 터빈발전기기초(AC-04)_부두준설 설계서_1) 공사비산출 적정성 확인" xfId="1814"/>
    <cellStyle name=" _영흥#3,4 터빈발전기기초(AC-04)_부두준설 설계서_1) 공사비산출 적정성 확인_부두준설 설계서" xfId="1815"/>
    <cellStyle name=" _영흥#3,4 터빈발전기기초(AC-04)_부두준설 설계서_부두준설 설계서" xfId="1816"/>
    <cellStyle name=" _영흥#3,4 터빈발전기기초(AC-04)_부두준설 설계서_부두준설 설계서(현대)" xfId="1817"/>
    <cellStyle name=" _영흥#3,4 터빈발전기기초(AC-04)_부두준설 설계서_부두준설 설계서(현대)_부두준설 설계서" xfId="1818"/>
    <cellStyle name=" _영흥#3,4 터빈발전기기초(AC-04)_부두준설 설계서_부두준설 설계서_부두준설 설계서" xfId="1819"/>
    <cellStyle name=" _영흥#3,4 터빈발전기기초(AC-04)_부두준설 설계서_부두준설 설계서77" xfId="1820"/>
    <cellStyle name=" _영흥#3,4 터빈발전기기초(AC-04)_부두준설 설계서_부두준설 설계서77_부두준설 설계서" xfId="1821"/>
    <cellStyle name=" _영흥#3,4 터빈발전기기초(AC-04)_부두준설 설계서_준설 평균N치 산출서(08.01.25)-REV.1" xfId="1822"/>
    <cellStyle name=" _영흥#3,4 터빈발전기기초(AC-04)_부두준설 설계서_준설 평균N치 산출서(08.01.25)-REV.1_부두준설 설계서" xfId="1823"/>
    <cellStyle name=" _영흥#3,4 터빈발전기기초(AC-04)_부두준설 설계서-07.10.24" xfId="27184"/>
    <cellStyle name=" _영흥#3,4 터빈발전기기초(AC-04)_부두준설 수량산출서" xfId="27185"/>
    <cellStyle name=" _영흥#3,4 터빈발전기기초(AC-04)_부품" xfId="27186"/>
    <cellStyle name=" _영흥#3,4 터빈발전기기초(AC-04)_설계서(CC-16)" xfId="27187"/>
    <cellStyle name=" _영흥#3,4 터빈발전기기초(AC-04)_옥외탱크설계내역서(071010)" xfId="27188"/>
    <cellStyle name=" _영흥#3,4 터빈발전기기초(AC-04)_자재단가" xfId="1824"/>
    <cellStyle name=" _영흥#3,4 터빈발전기기초(AC-04)_조경공사가설계1차변경" xfId="27189"/>
    <cellStyle name=" _영흥#3,4 터빈발전기기초(AC-04)_조경공사가설계1차변경(마지막최종한번더)" xfId="27190"/>
    <cellStyle name=" _영흥#3,4터빈발전기기초(AC-04)" xfId="27197"/>
    <cellStyle name=" _영흥#3,4터빈발전기기초(AC-04)_1-온배수 양식장 가설계서" xfId="27198"/>
    <cellStyle name=" _영흥#3,4터빈발전기기초(AC-04)_경상정비 가설계서(12.07)" xfId="27199"/>
    <cellStyle name=" _영흥#3,4터빈발전기기초(AC-04)_경상정비 설계서(최종결재본)" xfId="27200"/>
    <cellStyle name=" _영흥#3,4터빈발전기기초(AC-04)_경상정비 설계서(최종분11월19)" xfId="27201"/>
    <cellStyle name=" _영흥#3,4터빈발전기기초(AC-04)_부품" xfId="27202"/>
    <cellStyle name=" _영흥#3,4터빈발전기기초공사(AC-04)" xfId="1825"/>
    <cellStyle name=" _영흥#3,4터빈발전기기초공사(AC-04)_(참고1) 현황도 딱지" xfId="27203"/>
    <cellStyle name=" _영흥#3,4터빈발전기기초공사(AC-04)_1-온배수 양식장 가설계서" xfId="27204"/>
    <cellStyle name=" _영흥#3,4터빈발전기기초공사(AC-04)_CC-03냉각수배수로(04.12사정)" xfId="27220"/>
    <cellStyle name=" _영흥#3,4터빈발전기기초공사(AC-04)_CC-03냉각수배수로(04.12사정)_CC-03냉각수배수로(05.07사정)" xfId="27221"/>
    <cellStyle name=" _영흥#3,4터빈발전기기초공사(AC-04)_CC-03냉각수배수로(04.12사정)_CC-03냉각수배수로(05.09청구)" xfId="27222"/>
    <cellStyle name=" _영흥#3,4터빈발전기기초공사(AC-04)_CC-16 조경공사(05.10사정)" xfId="27223"/>
    <cellStyle name=" _영흥#3,4터빈발전기기초공사(AC-04)_CC-16 조경공사(05.10청구예정)" xfId="27224"/>
    <cellStyle name=" _영흥#3,4터빈발전기기초공사(AC-04)_CC-16조경공사(05.09사정)" xfId="27225"/>
    <cellStyle name=" _영흥#3,4터빈발전기기초공사(AC-04)_가압장설계서(토목)" xfId="27205"/>
    <cellStyle name=" _영흥#3,4터빈발전기기초공사(AC-04)_경상정비 가설계서(12.07)" xfId="27206"/>
    <cellStyle name=" _영흥#3,4터빈발전기기초공사(AC-04)_경상정비 설계서(최종결재본)" xfId="27207"/>
    <cellStyle name=" _영흥#3,4터빈발전기기초공사(AC-04)_경상정비 설계서(최종분11월19)" xfId="27208"/>
    <cellStyle name=" _영흥#3,4터빈발전기기초공사(AC-04)_계약내역서(CC-16)" xfId="27209"/>
    <cellStyle name=" _영흥#3,4터빈발전기기초공사(AC-04)_그래브준설 수량분개 토적표" xfId="27210"/>
    <cellStyle name=" _영흥#3,4터빈발전기기초공사(AC-04)_당진화력준설설계서(REV.A)" xfId="1826"/>
    <cellStyle name=" _영흥#3,4터빈발전기기초공사(AC-04)_별표" xfId="1827"/>
    <cellStyle name=" _영흥#3,4터빈발전기기초공사(AC-04)_본설계내역서(CC-14)-REV.16" xfId="27211"/>
    <cellStyle name=" _영흥#3,4터빈발전기기초공사(AC-04)_부두준설 딱지" xfId="27212"/>
    <cellStyle name=" _영흥#3,4터빈발전기기초공사(AC-04)_부두준설 설계서" xfId="1828"/>
    <cellStyle name=" _영흥#3,4터빈발전기기초공사(AC-04)_부두준설 설계서_1) 공사비산출 적정성 확인" xfId="1829"/>
    <cellStyle name=" _영흥#3,4터빈발전기기초공사(AC-04)_부두준설 설계서_1) 공사비산출 적정성 확인_부두준설 설계서" xfId="1830"/>
    <cellStyle name=" _영흥#3,4터빈발전기기초공사(AC-04)_부두준설 설계서_부두준설 설계서" xfId="1831"/>
    <cellStyle name=" _영흥#3,4터빈발전기기초공사(AC-04)_부두준설 설계서_부두준설 설계서(현대)" xfId="1832"/>
    <cellStyle name=" _영흥#3,4터빈발전기기초공사(AC-04)_부두준설 설계서_부두준설 설계서(현대)_부두준설 설계서" xfId="1833"/>
    <cellStyle name=" _영흥#3,4터빈발전기기초공사(AC-04)_부두준설 설계서_부두준설 설계서_부두준설 설계서" xfId="1834"/>
    <cellStyle name=" _영흥#3,4터빈발전기기초공사(AC-04)_부두준설 설계서_부두준설 설계서77" xfId="1835"/>
    <cellStyle name=" _영흥#3,4터빈발전기기초공사(AC-04)_부두준설 설계서_부두준설 설계서77_부두준설 설계서" xfId="1836"/>
    <cellStyle name=" _영흥#3,4터빈발전기기초공사(AC-04)_부두준설 설계서_준설 평균N치 산출서(08.01.25)-REV.1" xfId="1837"/>
    <cellStyle name=" _영흥#3,4터빈발전기기초공사(AC-04)_부두준설 설계서_준설 평균N치 산출서(08.01.25)-REV.1_부두준설 설계서" xfId="1838"/>
    <cellStyle name=" _영흥#3,4터빈발전기기초공사(AC-04)_부두준설 설계서-07.10.24" xfId="27213"/>
    <cellStyle name=" _영흥#3,4터빈발전기기초공사(AC-04)_부두준설 수량산출서" xfId="27214"/>
    <cellStyle name=" _영흥#3,4터빈발전기기초공사(AC-04)_부품" xfId="27215"/>
    <cellStyle name=" _영흥#3,4터빈발전기기초공사(AC-04)_설계서(CC-16)" xfId="27216"/>
    <cellStyle name=" _영흥#3,4터빈발전기기초공사(AC-04)_옥외탱크설계내역서(071010)" xfId="27217"/>
    <cellStyle name=" _영흥#3,4터빈발전기기초공사(AC-04)_자재단가" xfId="1839"/>
    <cellStyle name=" _영흥#3,4터빈발전기기초공사(AC-04)_조경공사가설계1차변경" xfId="27218"/>
    <cellStyle name=" _영흥#3,4터빈발전기기초공사(AC-04)_조경공사가설계1차변경(마지막최종한번더)" xfId="27219"/>
    <cellStyle name=" _옥내기기기초공설" xfId="3"/>
    <cellStyle name=" _옥내기기기초공설_당진화력 회처리장 차수공법(090408)" xfId="1840"/>
    <cellStyle name=" _옥내기기기초공설_당진화력준설설계서(REV.A)" xfId="1841"/>
    <cellStyle name=" _옥내기기기초공설_별표" xfId="1842"/>
    <cellStyle name=" _옥내기기기초공설_수량산출서(Rev.A10)_충현" xfId="1843"/>
    <cellStyle name=" _옥내기기기초공설_자재단가" xfId="1844"/>
    <cellStyle name=" _옥내기기기초공설_회처리 SP 수량수정(090417)" xfId="1845"/>
    <cellStyle name=" _옥외탱크가설계내역서(수정)" xfId="1846"/>
    <cellStyle name=" _옥외탱크기초-비교" xfId="1847"/>
    <cellStyle name=" _옥외탱크및기기기초(단가)" xfId="1848"/>
    <cellStyle name=" _요약전" xfId="1849"/>
    <cellStyle name=" _용수 및 환경건물ESC(최종)" xfId="42228"/>
    <cellStyle name=" _자재단가" xfId="1850"/>
    <cellStyle name=" _장비부표(2004 하반기)" xfId="27226"/>
    <cellStyle name=" _장비부표(2004 하반기)_1-온배수 양식장 가설계서" xfId="27227"/>
    <cellStyle name=" _장비부표(2004 하반기)_경상정비 가설계서(12.07)" xfId="27228"/>
    <cellStyle name=" _장비부표(2004 하반기)_경상정비 설계서(최종결재본)" xfId="27229"/>
    <cellStyle name=" _장비부표(2004 하반기)_경상정비 설계서(최종분11월19)" xfId="27230"/>
    <cellStyle name=" _장비부표(2004 하반기)_부품" xfId="27231"/>
    <cellStyle name=" _전기설비기초-FF" xfId="1851"/>
    <cellStyle name=" _전기설비기초설계서(rev00)" xfId="27232"/>
    <cellStyle name=" _정산설계서" xfId="27233"/>
    <cellStyle name=" _주제어마감수량산출서" xfId="27234"/>
    <cellStyle name=" _지입집계" xfId="27235"/>
    <cellStyle name=" _지하매설물 설계내역서-1" xfId="1852"/>
    <cellStyle name=" _직접공사비 집계" xfId="1853"/>
    <cellStyle name=" _직접공사비 집계 10" xfId="27236"/>
    <cellStyle name=" _직접공사비 집계 2" xfId="1854"/>
    <cellStyle name=" _직접공사비 집계 3" xfId="1855"/>
    <cellStyle name=" _직접공사비 집계 4" xfId="17695"/>
    <cellStyle name=" _직접공사비 집계 5" xfId="27237"/>
    <cellStyle name=" _직접공사비 집계 6" xfId="27238"/>
    <cellStyle name=" _직접공사비 집계 7" xfId="27239"/>
    <cellStyle name=" _직접공사비 집계 8" xfId="27240"/>
    <cellStyle name=" _직접공사비 집계 9" xfId="27241"/>
    <cellStyle name=" _직접공사비 집계_1 당진78-연돌-공사설계서(REV.0 12.14-kopec)" xfId="1856"/>
    <cellStyle name=" _직접공사비 집계_1 당진78-연돌-공사설계서(REV.0 12.14-kopec) 10" xfId="27242"/>
    <cellStyle name=" _직접공사비 집계_1 당진78-연돌-공사설계서(REV.0 12.14-kopec) 2" xfId="1857"/>
    <cellStyle name=" _직접공사비 집계_1 당진78-연돌-공사설계서(REV.0 12.14-kopec) 3" xfId="1858"/>
    <cellStyle name=" _직접공사비 집계_1 당진78-연돌-공사설계서(REV.0 12.14-kopec) 4" xfId="17696"/>
    <cellStyle name=" _직접공사비 집계_1 당진78-연돌-공사설계서(REV.0 12.14-kopec) 5" xfId="27243"/>
    <cellStyle name=" _직접공사비 집계_1 당진78-연돌-공사설계서(REV.0 12.14-kopec) 6" xfId="27244"/>
    <cellStyle name=" _직접공사비 집계_1 당진78-연돌-공사설계서(REV.0 12.14-kopec) 7" xfId="27245"/>
    <cellStyle name=" _직접공사비 집계_1 당진78-연돌-공사설계서(REV.0 12.14-kopec) 8" xfId="27246"/>
    <cellStyle name=" _직접공사비 집계_1 당진78-연돌-공사설계서(REV.0 12.14-kopec) 9" xfId="27247"/>
    <cellStyle name=" _직접공사비 집계_1 당진78-연돌-공사설계서(REV.0 12.14-kopec)_0 태안78-연돌-공사설계서(2005082)" xfId="1859"/>
    <cellStyle name=" _직접공사비 집계_1 당진78-연돌-공사설계서(REV.0 12.14-kopec)_0 태안78-연돌-공사설계서(2005082) 10" xfId="27248"/>
    <cellStyle name=" _직접공사비 집계_1 당진78-연돌-공사설계서(REV.0 12.14-kopec)_0 태안78-연돌-공사설계서(2005082) 2" xfId="1860"/>
    <cellStyle name=" _직접공사비 집계_1 당진78-연돌-공사설계서(REV.0 12.14-kopec)_0 태안78-연돌-공사설계서(2005082) 3" xfId="1861"/>
    <cellStyle name=" _직접공사비 집계_1 당진78-연돌-공사설계서(REV.0 12.14-kopec)_0 태안78-연돌-공사설계서(2005082) 4" xfId="17697"/>
    <cellStyle name=" _직접공사비 집계_1 당진78-연돌-공사설계서(REV.0 12.14-kopec)_0 태안78-연돌-공사설계서(2005082) 5" xfId="27249"/>
    <cellStyle name=" _직접공사비 집계_1 당진78-연돌-공사설계서(REV.0 12.14-kopec)_0 태안78-연돌-공사설계서(2005082) 6" xfId="27250"/>
    <cellStyle name=" _직접공사비 집계_1 당진78-연돌-공사설계서(REV.0 12.14-kopec)_0 태안78-연돌-공사설계서(2005082) 7" xfId="27251"/>
    <cellStyle name=" _직접공사비 집계_1 당진78-연돌-공사설계서(REV.0 12.14-kopec)_0 태안78-연돌-공사설계서(2005082) 8" xfId="27252"/>
    <cellStyle name=" _직접공사비 집계_1 당진78-연돌-공사설계서(REV.0 12.14-kopec)_0 태안78-연돌-공사설계서(2005082) 9" xfId="27253"/>
    <cellStyle name=" _직접공사비 집계_1 당진78-연돌-공사설계서(REV.0 12.14-kopec)_1.0t 공사설계서(1021일)" xfId="1862"/>
    <cellStyle name=" _직접공사비 집계_1 당진78-연돌-공사설계서(REV.0 12.14-kopec)_1.0t 공사설계서(1021일) 10" xfId="27254"/>
    <cellStyle name=" _직접공사비 집계_1 당진78-연돌-공사설계서(REV.0 12.14-kopec)_1.0t 공사설계서(1021일) 2" xfId="1863"/>
    <cellStyle name=" _직접공사비 집계_1 당진78-연돌-공사설계서(REV.0 12.14-kopec)_1.0t 공사설계서(1021일) 3" xfId="1864"/>
    <cellStyle name=" _직접공사비 집계_1 당진78-연돌-공사설계서(REV.0 12.14-kopec)_1.0t 공사설계서(1021일) 4" xfId="17698"/>
    <cellStyle name=" _직접공사비 집계_1 당진78-연돌-공사설계서(REV.0 12.14-kopec)_1.0t 공사설계서(1021일) 5" xfId="27255"/>
    <cellStyle name=" _직접공사비 집계_1 당진78-연돌-공사설계서(REV.0 12.14-kopec)_1.0t 공사설계서(1021일) 6" xfId="27256"/>
    <cellStyle name=" _직접공사비 집계_1 당진78-연돌-공사설계서(REV.0 12.14-kopec)_1.0t 공사설계서(1021일) 7" xfId="27257"/>
    <cellStyle name=" _직접공사비 집계_1 당진78-연돌-공사설계서(REV.0 12.14-kopec)_1.0t 공사설계서(1021일) 8" xfId="27258"/>
    <cellStyle name=" _직접공사비 집계_1 당진78-연돌-공사설계서(REV.0 12.14-kopec)_1.0t 공사설계서(1021일) 9" xfId="27259"/>
    <cellStyle name=" _직접공사비 집계_1 당진78-연돌-공사설계서(REV.0 12.14-kopec)_태안78연돌공사설계서(2005099)C2" xfId="1865"/>
    <cellStyle name=" _직접공사비 집계_1 당진78-연돌-공사설계서(REV.0 12.14-kopec)_태안78연돌공사설계서(2005099)C2 10" xfId="27260"/>
    <cellStyle name=" _직접공사비 집계_1 당진78-연돌-공사설계서(REV.0 12.14-kopec)_태안78연돌공사설계서(2005099)C2 2" xfId="1866"/>
    <cellStyle name=" _직접공사비 집계_1 당진78-연돌-공사설계서(REV.0 12.14-kopec)_태안78연돌공사설계서(2005099)C2 3" xfId="1867"/>
    <cellStyle name=" _직접공사비 집계_1 당진78-연돌-공사설계서(REV.0 12.14-kopec)_태안78연돌공사설계서(2005099)C2 4" xfId="17699"/>
    <cellStyle name=" _직접공사비 집계_1 당진78-연돌-공사설계서(REV.0 12.14-kopec)_태안78연돌공사설계서(2005099)C2 5" xfId="27261"/>
    <cellStyle name=" _직접공사비 집계_1 당진78-연돌-공사설계서(REV.0 12.14-kopec)_태안78연돌공사설계서(2005099)C2 6" xfId="27262"/>
    <cellStyle name=" _직접공사비 집계_1 당진78-연돌-공사설계서(REV.0 12.14-kopec)_태안78연돌공사설계서(2005099)C2 7" xfId="27263"/>
    <cellStyle name=" _직접공사비 집계_1 당진78-연돌-공사설계서(REV.0 12.14-kopec)_태안78연돌공사설계서(2005099)C2 8" xfId="27264"/>
    <cellStyle name=" _직접공사비 집계_1 당진78-연돌-공사설계서(REV.0 12.14-kopec)_태안78연돌공사설계서(2005099)C2 9" xfId="27265"/>
    <cellStyle name=" _직접공사비 집계_1.0t 당진78-연돌-수량산출서(REV.0 12.27-kopec)" xfId="1868"/>
    <cellStyle name=" _직접공사비 집계_1.0t 당진78-연돌-수량산출서(REV.0 12.27-kopec) 10" xfId="27266"/>
    <cellStyle name=" _직접공사비 집계_1.0t 당진78-연돌-수량산출서(REV.0 12.27-kopec) 2" xfId="1869"/>
    <cellStyle name=" _직접공사비 집계_1.0t 당진78-연돌-수량산출서(REV.0 12.27-kopec) 3" xfId="1870"/>
    <cellStyle name=" _직접공사비 집계_1.0t 당진78-연돌-수량산출서(REV.0 12.27-kopec) 4" xfId="17700"/>
    <cellStyle name=" _직접공사비 집계_1.0t 당진78-연돌-수량산출서(REV.0 12.27-kopec) 5" xfId="27267"/>
    <cellStyle name=" _직접공사비 집계_1.0t 당진78-연돌-수량산출서(REV.0 12.27-kopec) 6" xfId="27268"/>
    <cellStyle name=" _직접공사비 집계_1.0t 당진78-연돌-수량산출서(REV.0 12.27-kopec) 7" xfId="27269"/>
    <cellStyle name=" _직접공사비 집계_1.0t 당진78-연돌-수량산출서(REV.0 12.27-kopec) 8" xfId="27270"/>
    <cellStyle name=" _직접공사비 집계_1.0t 당진78-연돌-수량산출서(REV.0 12.27-kopec) 9" xfId="27271"/>
    <cellStyle name=" _직접공사비 집계_1.0t 당진78-연돌-수량산출서(REV.0 12.27-kopec)_1.0t 공사설계서(1021일)" xfId="1871"/>
    <cellStyle name=" _직접공사비 집계_1.0t 당진78-연돌-수량산출서(REV.0 12.27-kopec)_1.0t 공사설계서(1021일) 10" xfId="27272"/>
    <cellStyle name=" _직접공사비 집계_1.0t 당진78-연돌-수량산출서(REV.0 12.27-kopec)_1.0t 공사설계서(1021일) 2" xfId="1872"/>
    <cellStyle name=" _직접공사비 집계_1.0t 당진78-연돌-수량산출서(REV.0 12.27-kopec)_1.0t 공사설계서(1021일) 3" xfId="1873"/>
    <cellStyle name=" _직접공사비 집계_1.0t 당진78-연돌-수량산출서(REV.0 12.27-kopec)_1.0t 공사설계서(1021일) 4" xfId="17701"/>
    <cellStyle name=" _직접공사비 집계_1.0t 당진78-연돌-수량산출서(REV.0 12.27-kopec)_1.0t 공사설계서(1021일) 5" xfId="27273"/>
    <cellStyle name=" _직접공사비 집계_1.0t 당진78-연돌-수량산출서(REV.0 12.27-kopec)_1.0t 공사설계서(1021일) 6" xfId="27274"/>
    <cellStyle name=" _직접공사비 집계_1.0t 당진78-연돌-수량산출서(REV.0 12.27-kopec)_1.0t 공사설계서(1021일) 7" xfId="27275"/>
    <cellStyle name=" _직접공사비 집계_1.0t 당진78-연돌-수량산출서(REV.0 12.27-kopec)_1.0t 공사설계서(1021일) 8" xfId="27276"/>
    <cellStyle name=" _직접공사비 집계_1.0t 당진78-연돌-수량산출서(REV.0 12.27-kopec)_1.0t 공사설계서(1021일) 9" xfId="27277"/>
    <cellStyle name=" _직접공사비 집계_2.관리동" xfId="27278"/>
    <cellStyle name=" _직접공사비 집계_CC-02 본관기초굴착 예상" xfId="1995"/>
    <cellStyle name=" _직접공사비 집계_CC-02 본관기초굴착 예상 10" xfId="27515"/>
    <cellStyle name=" _직접공사비 집계_CC-02 본관기초굴착 예상 2" xfId="1996"/>
    <cellStyle name=" _직접공사비 집계_CC-02 본관기초굴착 예상 3" xfId="1997"/>
    <cellStyle name=" _직접공사비 집계_CC-02 본관기초굴착 예상 4" xfId="17741"/>
    <cellStyle name=" _직접공사비 집계_CC-02 본관기초굴착 예상 5" xfId="27516"/>
    <cellStyle name=" _직접공사비 집계_CC-02 본관기초굴착 예상 6" xfId="27517"/>
    <cellStyle name=" _직접공사비 집계_CC-02 본관기초굴착 예상 7" xfId="27518"/>
    <cellStyle name=" _직접공사비 집계_CC-02 본관기초굴착 예상 8" xfId="27519"/>
    <cellStyle name=" _직접공사비 집계_CC-02 본관기초굴착 예상 9" xfId="27520"/>
    <cellStyle name=" _직접공사비 집계_CC-02 본관기초굴착 예상_1 당진78-연돌-공사설계서(REV.0 12.14-kopec)" xfId="1998"/>
    <cellStyle name=" _직접공사비 집계_CC-02 본관기초굴착 예상_1 당진78-연돌-공사설계서(REV.0 12.14-kopec) 10" xfId="27521"/>
    <cellStyle name=" _직접공사비 집계_CC-02 본관기초굴착 예상_1 당진78-연돌-공사설계서(REV.0 12.14-kopec) 2" xfId="1999"/>
    <cellStyle name=" _직접공사비 집계_CC-02 본관기초굴착 예상_1 당진78-연돌-공사설계서(REV.0 12.14-kopec) 3" xfId="2000"/>
    <cellStyle name=" _직접공사비 집계_CC-02 본관기초굴착 예상_1 당진78-연돌-공사설계서(REV.0 12.14-kopec) 4" xfId="17742"/>
    <cellStyle name=" _직접공사비 집계_CC-02 본관기초굴착 예상_1 당진78-연돌-공사설계서(REV.0 12.14-kopec) 5" xfId="27522"/>
    <cellStyle name=" _직접공사비 집계_CC-02 본관기초굴착 예상_1 당진78-연돌-공사설계서(REV.0 12.14-kopec) 6" xfId="27523"/>
    <cellStyle name=" _직접공사비 집계_CC-02 본관기초굴착 예상_1 당진78-연돌-공사설계서(REV.0 12.14-kopec) 7" xfId="27524"/>
    <cellStyle name=" _직접공사비 집계_CC-02 본관기초굴착 예상_1 당진78-연돌-공사설계서(REV.0 12.14-kopec) 8" xfId="27525"/>
    <cellStyle name=" _직접공사비 집계_CC-02 본관기초굴착 예상_1 당진78-연돌-공사설계서(REV.0 12.14-kopec) 9" xfId="27526"/>
    <cellStyle name=" _직접공사비 집계_CC-02 본관기초굴착 예상_1 당진78-연돌-공사설계서(REV.0 12.14-kopec)_0 태안78-연돌-공사설계서(2005082)" xfId="2001"/>
    <cellStyle name=" _직접공사비 집계_CC-02 본관기초굴착 예상_1 당진78-연돌-공사설계서(REV.0 12.14-kopec)_0 태안78-연돌-공사설계서(2005082) 10" xfId="27527"/>
    <cellStyle name=" _직접공사비 집계_CC-02 본관기초굴착 예상_1 당진78-연돌-공사설계서(REV.0 12.14-kopec)_0 태안78-연돌-공사설계서(2005082) 2" xfId="2002"/>
    <cellStyle name=" _직접공사비 집계_CC-02 본관기초굴착 예상_1 당진78-연돌-공사설계서(REV.0 12.14-kopec)_0 태안78-연돌-공사설계서(2005082) 3" xfId="2003"/>
    <cellStyle name=" _직접공사비 집계_CC-02 본관기초굴착 예상_1 당진78-연돌-공사설계서(REV.0 12.14-kopec)_0 태안78-연돌-공사설계서(2005082) 4" xfId="17743"/>
    <cellStyle name=" _직접공사비 집계_CC-02 본관기초굴착 예상_1 당진78-연돌-공사설계서(REV.0 12.14-kopec)_0 태안78-연돌-공사설계서(2005082) 5" xfId="27528"/>
    <cellStyle name=" _직접공사비 집계_CC-02 본관기초굴착 예상_1 당진78-연돌-공사설계서(REV.0 12.14-kopec)_0 태안78-연돌-공사설계서(2005082) 6" xfId="27529"/>
    <cellStyle name=" _직접공사비 집계_CC-02 본관기초굴착 예상_1 당진78-연돌-공사설계서(REV.0 12.14-kopec)_0 태안78-연돌-공사설계서(2005082) 7" xfId="27530"/>
    <cellStyle name=" _직접공사비 집계_CC-02 본관기초굴착 예상_1 당진78-연돌-공사설계서(REV.0 12.14-kopec)_0 태안78-연돌-공사설계서(2005082) 8" xfId="27531"/>
    <cellStyle name=" _직접공사비 집계_CC-02 본관기초굴착 예상_1 당진78-연돌-공사설계서(REV.0 12.14-kopec)_0 태안78-연돌-공사설계서(2005082) 9" xfId="27532"/>
    <cellStyle name=" _직접공사비 집계_CC-02 본관기초굴착 예상_1 당진78-연돌-공사설계서(REV.0 12.14-kopec)_1.0t 공사설계서(1021일)" xfId="2004"/>
    <cellStyle name=" _직접공사비 집계_CC-02 본관기초굴착 예상_1 당진78-연돌-공사설계서(REV.0 12.14-kopec)_1.0t 공사설계서(1021일) 10" xfId="27533"/>
    <cellStyle name=" _직접공사비 집계_CC-02 본관기초굴착 예상_1 당진78-연돌-공사설계서(REV.0 12.14-kopec)_1.0t 공사설계서(1021일) 2" xfId="2005"/>
    <cellStyle name=" _직접공사비 집계_CC-02 본관기초굴착 예상_1 당진78-연돌-공사설계서(REV.0 12.14-kopec)_1.0t 공사설계서(1021일) 3" xfId="2006"/>
    <cellStyle name=" _직접공사비 집계_CC-02 본관기초굴착 예상_1 당진78-연돌-공사설계서(REV.0 12.14-kopec)_1.0t 공사설계서(1021일) 4" xfId="17744"/>
    <cellStyle name=" _직접공사비 집계_CC-02 본관기초굴착 예상_1 당진78-연돌-공사설계서(REV.0 12.14-kopec)_1.0t 공사설계서(1021일) 5" xfId="27534"/>
    <cellStyle name=" _직접공사비 집계_CC-02 본관기초굴착 예상_1 당진78-연돌-공사설계서(REV.0 12.14-kopec)_1.0t 공사설계서(1021일) 6" xfId="27535"/>
    <cellStyle name=" _직접공사비 집계_CC-02 본관기초굴착 예상_1 당진78-연돌-공사설계서(REV.0 12.14-kopec)_1.0t 공사설계서(1021일) 7" xfId="27536"/>
    <cellStyle name=" _직접공사비 집계_CC-02 본관기초굴착 예상_1 당진78-연돌-공사설계서(REV.0 12.14-kopec)_1.0t 공사설계서(1021일) 8" xfId="27537"/>
    <cellStyle name=" _직접공사비 집계_CC-02 본관기초굴착 예상_1 당진78-연돌-공사설계서(REV.0 12.14-kopec)_1.0t 공사설계서(1021일) 9" xfId="27538"/>
    <cellStyle name=" _직접공사비 집계_CC-02 본관기초굴착 예상_1 당진78-연돌-공사설계서(REV.0 12.14-kopec)_태안78연돌공사설계서(2005099)C2" xfId="2007"/>
    <cellStyle name=" _직접공사비 집계_CC-02 본관기초굴착 예상_1 당진78-연돌-공사설계서(REV.0 12.14-kopec)_태안78연돌공사설계서(2005099)C2 10" xfId="27539"/>
    <cellStyle name=" _직접공사비 집계_CC-02 본관기초굴착 예상_1 당진78-연돌-공사설계서(REV.0 12.14-kopec)_태안78연돌공사설계서(2005099)C2 2" xfId="2008"/>
    <cellStyle name=" _직접공사비 집계_CC-02 본관기초굴착 예상_1 당진78-연돌-공사설계서(REV.0 12.14-kopec)_태안78연돌공사설계서(2005099)C2 3" xfId="2009"/>
    <cellStyle name=" _직접공사비 집계_CC-02 본관기초굴착 예상_1 당진78-연돌-공사설계서(REV.0 12.14-kopec)_태안78연돌공사설계서(2005099)C2 4" xfId="17745"/>
    <cellStyle name=" _직접공사비 집계_CC-02 본관기초굴착 예상_1 당진78-연돌-공사설계서(REV.0 12.14-kopec)_태안78연돌공사설계서(2005099)C2 5" xfId="27540"/>
    <cellStyle name=" _직접공사비 집계_CC-02 본관기초굴착 예상_1 당진78-연돌-공사설계서(REV.0 12.14-kopec)_태안78연돌공사설계서(2005099)C2 6" xfId="27541"/>
    <cellStyle name=" _직접공사비 집계_CC-02 본관기초굴착 예상_1 당진78-연돌-공사설계서(REV.0 12.14-kopec)_태안78연돌공사설계서(2005099)C2 7" xfId="27542"/>
    <cellStyle name=" _직접공사비 집계_CC-02 본관기초굴착 예상_1 당진78-연돌-공사설계서(REV.0 12.14-kopec)_태안78연돌공사설계서(2005099)C2 8" xfId="27543"/>
    <cellStyle name=" _직접공사비 집계_CC-02 본관기초굴착 예상_1 당진78-연돌-공사설계서(REV.0 12.14-kopec)_태안78연돌공사설계서(2005099)C2 9" xfId="27544"/>
    <cellStyle name=" _직접공사비 집계_CC-02 본관기초굴착 예상_1.0t 당진78-연돌-수량산출서(REV.0 12.27-kopec)" xfId="2010"/>
    <cellStyle name=" _직접공사비 집계_CC-02 본관기초굴착 예상_1.0t 당진78-연돌-수량산출서(REV.0 12.27-kopec) 10" xfId="27545"/>
    <cellStyle name=" _직접공사비 집계_CC-02 본관기초굴착 예상_1.0t 당진78-연돌-수량산출서(REV.0 12.27-kopec) 2" xfId="2011"/>
    <cellStyle name=" _직접공사비 집계_CC-02 본관기초굴착 예상_1.0t 당진78-연돌-수량산출서(REV.0 12.27-kopec) 3" xfId="2012"/>
    <cellStyle name=" _직접공사비 집계_CC-02 본관기초굴착 예상_1.0t 당진78-연돌-수량산출서(REV.0 12.27-kopec) 4" xfId="17746"/>
    <cellStyle name=" _직접공사비 집계_CC-02 본관기초굴착 예상_1.0t 당진78-연돌-수량산출서(REV.0 12.27-kopec) 5" xfId="27546"/>
    <cellStyle name=" _직접공사비 집계_CC-02 본관기초굴착 예상_1.0t 당진78-연돌-수량산출서(REV.0 12.27-kopec) 6" xfId="27547"/>
    <cellStyle name=" _직접공사비 집계_CC-02 본관기초굴착 예상_1.0t 당진78-연돌-수량산출서(REV.0 12.27-kopec) 7" xfId="27548"/>
    <cellStyle name=" _직접공사비 집계_CC-02 본관기초굴착 예상_1.0t 당진78-연돌-수량산출서(REV.0 12.27-kopec) 8" xfId="27549"/>
    <cellStyle name=" _직접공사비 집계_CC-02 본관기초굴착 예상_1.0t 당진78-연돌-수량산출서(REV.0 12.27-kopec) 9" xfId="27550"/>
    <cellStyle name=" _직접공사비 집계_CC-02 본관기초굴착 예상_1.0t 당진78-연돌-수량산출서(REV.0 12.27-kopec)_1.0t 공사설계서(1021일)" xfId="2013"/>
    <cellStyle name=" _직접공사비 집계_CC-02 본관기초굴착 예상_1.0t 당진78-연돌-수량산출서(REV.0 12.27-kopec)_1.0t 공사설계서(1021일) 10" xfId="27551"/>
    <cellStyle name=" _직접공사비 집계_CC-02 본관기초굴착 예상_1.0t 당진78-연돌-수량산출서(REV.0 12.27-kopec)_1.0t 공사설계서(1021일) 2" xfId="2014"/>
    <cellStyle name=" _직접공사비 집계_CC-02 본관기초굴착 예상_1.0t 당진78-연돌-수량산출서(REV.0 12.27-kopec)_1.0t 공사설계서(1021일) 3" xfId="2015"/>
    <cellStyle name=" _직접공사비 집계_CC-02 본관기초굴착 예상_1.0t 당진78-연돌-수량산출서(REV.0 12.27-kopec)_1.0t 공사설계서(1021일) 4" xfId="17747"/>
    <cellStyle name=" _직접공사비 집계_CC-02 본관기초굴착 예상_1.0t 당진78-연돌-수량산출서(REV.0 12.27-kopec)_1.0t 공사설계서(1021일) 5" xfId="27552"/>
    <cellStyle name=" _직접공사비 집계_CC-02 본관기초굴착 예상_1.0t 당진78-연돌-수량산출서(REV.0 12.27-kopec)_1.0t 공사설계서(1021일) 6" xfId="27553"/>
    <cellStyle name=" _직접공사비 집계_CC-02 본관기초굴착 예상_1.0t 당진78-연돌-수량산출서(REV.0 12.27-kopec)_1.0t 공사설계서(1021일) 7" xfId="27554"/>
    <cellStyle name=" _직접공사비 집계_CC-02 본관기초굴착 예상_1.0t 당진78-연돌-수량산출서(REV.0 12.27-kopec)_1.0t 공사설계서(1021일) 8" xfId="27555"/>
    <cellStyle name=" _직접공사비 집계_CC-02 본관기초굴착 예상_1.0t 당진78-연돌-수량산출서(REV.0 12.27-kopec)_1.0t 공사설계서(1021일) 9" xfId="27556"/>
    <cellStyle name=" _직접공사비 집계_CC-02 본관기초굴착 예상_2.관리동" xfId="27557"/>
    <cellStyle name=" _직접공사비 집계_CC-02 본관기초굴착 예상_당진78-연돌-개략공사비" xfId="2016"/>
    <cellStyle name=" _직접공사비 집계_CC-02 본관기초굴착 예상_당진78-연돌-개략공사비 10" xfId="27558"/>
    <cellStyle name=" _직접공사비 집계_CC-02 본관기초굴착 예상_당진78-연돌-개략공사비 2" xfId="2017"/>
    <cellStyle name=" _직접공사비 집계_CC-02 본관기초굴착 예상_당진78-연돌-개략공사비 3" xfId="2018"/>
    <cellStyle name=" _직접공사비 집계_CC-02 본관기초굴착 예상_당진78-연돌-개략공사비 4" xfId="17748"/>
    <cellStyle name=" _직접공사비 집계_CC-02 본관기초굴착 예상_당진78-연돌-개략공사비 5" xfId="27559"/>
    <cellStyle name=" _직접공사비 집계_CC-02 본관기초굴착 예상_당진78-연돌-개략공사비 6" xfId="27560"/>
    <cellStyle name=" _직접공사비 집계_CC-02 본관기초굴착 예상_당진78-연돌-개략공사비 7" xfId="27561"/>
    <cellStyle name=" _직접공사비 집계_CC-02 본관기초굴착 예상_당진78-연돌-개략공사비 8" xfId="27562"/>
    <cellStyle name=" _직접공사비 집계_CC-02 본관기초굴착 예상_당진78-연돌-개략공사비 9" xfId="27563"/>
    <cellStyle name=" _직접공사비 집계_CC-02 본관기초굴착 예상_당진78-연돌-개략공사비_0 태안78-연돌-공사설계서(2005082)" xfId="2019"/>
    <cellStyle name=" _직접공사비 집계_CC-02 본관기초굴착 예상_당진78-연돌-개략공사비_0 태안78-연돌-공사설계서(2005082) 10" xfId="27564"/>
    <cellStyle name=" _직접공사비 집계_CC-02 본관기초굴착 예상_당진78-연돌-개략공사비_0 태안78-연돌-공사설계서(2005082) 2" xfId="2020"/>
    <cellStyle name=" _직접공사비 집계_CC-02 본관기초굴착 예상_당진78-연돌-개략공사비_0 태안78-연돌-공사설계서(2005082) 3" xfId="2021"/>
    <cellStyle name=" _직접공사비 집계_CC-02 본관기초굴착 예상_당진78-연돌-개략공사비_0 태안78-연돌-공사설계서(2005082) 4" xfId="17749"/>
    <cellStyle name=" _직접공사비 집계_CC-02 본관기초굴착 예상_당진78-연돌-개략공사비_0 태안78-연돌-공사설계서(2005082) 5" xfId="27565"/>
    <cellStyle name=" _직접공사비 집계_CC-02 본관기초굴착 예상_당진78-연돌-개략공사비_0 태안78-연돌-공사설계서(2005082) 6" xfId="27566"/>
    <cellStyle name=" _직접공사비 집계_CC-02 본관기초굴착 예상_당진78-연돌-개략공사비_0 태안78-연돌-공사설계서(2005082) 7" xfId="27567"/>
    <cellStyle name=" _직접공사비 집계_CC-02 본관기초굴착 예상_당진78-연돌-개략공사비_0 태안78-연돌-공사설계서(2005082) 8" xfId="27568"/>
    <cellStyle name=" _직접공사비 집계_CC-02 본관기초굴착 예상_당진78-연돌-개략공사비_0 태안78-연돌-공사설계서(2005082) 9" xfId="27569"/>
    <cellStyle name=" _직접공사비 집계_CC-02 본관기초굴착 예상_당진78-연돌-개략공사비_1.0t 공사설계서(1021일)" xfId="2022"/>
    <cellStyle name=" _직접공사비 집계_CC-02 본관기초굴착 예상_당진78-연돌-개략공사비_1.0t 공사설계서(1021일) 10" xfId="27570"/>
    <cellStyle name=" _직접공사비 집계_CC-02 본관기초굴착 예상_당진78-연돌-개략공사비_1.0t 공사설계서(1021일) 2" xfId="2023"/>
    <cellStyle name=" _직접공사비 집계_CC-02 본관기초굴착 예상_당진78-연돌-개략공사비_1.0t 공사설계서(1021일) 3" xfId="2024"/>
    <cellStyle name=" _직접공사비 집계_CC-02 본관기초굴착 예상_당진78-연돌-개략공사비_1.0t 공사설계서(1021일) 4" xfId="17750"/>
    <cellStyle name=" _직접공사비 집계_CC-02 본관기초굴착 예상_당진78-연돌-개략공사비_1.0t 공사설계서(1021일) 5" xfId="27571"/>
    <cellStyle name=" _직접공사비 집계_CC-02 본관기초굴착 예상_당진78-연돌-개략공사비_1.0t 공사설계서(1021일) 6" xfId="27572"/>
    <cellStyle name=" _직접공사비 집계_CC-02 본관기초굴착 예상_당진78-연돌-개략공사비_1.0t 공사설계서(1021일) 7" xfId="27573"/>
    <cellStyle name=" _직접공사비 집계_CC-02 본관기초굴착 예상_당진78-연돌-개략공사비_1.0t 공사설계서(1021일) 8" xfId="27574"/>
    <cellStyle name=" _직접공사비 집계_CC-02 본관기초굴착 예상_당진78-연돌-개략공사비_1.0t 공사설계서(1021일) 9" xfId="27575"/>
    <cellStyle name=" _직접공사비 집계_CC-02 본관기초굴착 예상_당진78-연돌-개략공사비_태안78연돌공사설계서(2005099)C2" xfId="2025"/>
    <cellStyle name=" _직접공사비 집계_CC-02 본관기초굴착 예상_당진78-연돌-개략공사비_태안78연돌공사설계서(2005099)C2 10" xfId="27576"/>
    <cellStyle name=" _직접공사비 집계_CC-02 본관기초굴착 예상_당진78-연돌-개략공사비_태안78연돌공사설계서(2005099)C2 2" xfId="2026"/>
    <cellStyle name=" _직접공사비 집계_CC-02 본관기초굴착 예상_당진78-연돌-개략공사비_태안78연돌공사설계서(2005099)C2 3" xfId="2027"/>
    <cellStyle name=" _직접공사비 집계_CC-02 본관기초굴착 예상_당진78-연돌-개략공사비_태안78연돌공사설계서(2005099)C2 4" xfId="17751"/>
    <cellStyle name=" _직접공사비 집계_CC-02 본관기초굴착 예상_당진78-연돌-개략공사비_태안78연돌공사설계서(2005099)C2 5" xfId="27577"/>
    <cellStyle name=" _직접공사비 집계_CC-02 본관기초굴착 예상_당진78-연돌-개략공사비_태안78연돌공사설계서(2005099)C2 6" xfId="27578"/>
    <cellStyle name=" _직접공사비 집계_CC-02 본관기초굴착 예상_당진78-연돌-개략공사비_태안78연돌공사설계서(2005099)C2 7" xfId="27579"/>
    <cellStyle name=" _직접공사비 집계_CC-02 본관기초굴착 예상_당진78-연돌-개략공사비_태안78연돌공사설계서(2005099)C2 8" xfId="27580"/>
    <cellStyle name=" _직접공사비 집계_CC-02 본관기초굴착 예상_당진78-연돌-개략공사비_태안78연돌공사설계서(2005099)C2 9" xfId="27581"/>
    <cellStyle name=" _직접공사비 집계_CC-02 본관기초굴착 예상_연돌 현장타설말뚝(RCD)설계서" xfId="2028"/>
    <cellStyle name=" _직접공사비 집계_CC-02 본관기초굴착 예상_연돌 현장타설말뚝(RCD)설계서 10" xfId="27582"/>
    <cellStyle name=" _직접공사비 집계_CC-02 본관기초굴착 예상_연돌 현장타설말뚝(RCD)설계서 2" xfId="2029"/>
    <cellStyle name=" _직접공사비 집계_CC-02 본관기초굴착 예상_연돌 현장타설말뚝(RCD)설계서 3" xfId="2030"/>
    <cellStyle name=" _직접공사비 집계_CC-02 본관기초굴착 예상_연돌 현장타설말뚝(RCD)설계서 4" xfId="17752"/>
    <cellStyle name=" _직접공사비 집계_CC-02 본관기초굴착 예상_연돌 현장타설말뚝(RCD)설계서 5" xfId="27583"/>
    <cellStyle name=" _직접공사비 집계_CC-02 본관기초굴착 예상_연돌 현장타설말뚝(RCD)설계서 6" xfId="27584"/>
    <cellStyle name=" _직접공사비 집계_CC-02 본관기초굴착 예상_연돌 현장타설말뚝(RCD)설계서 7" xfId="27585"/>
    <cellStyle name=" _직접공사비 집계_CC-02 본관기초굴착 예상_연돌 현장타설말뚝(RCD)설계서 8" xfId="27586"/>
    <cellStyle name=" _직접공사비 집계_CC-02 본관기초굴착 예상_연돌 현장타설말뚝(RCD)설계서 9" xfId="27587"/>
    <cellStyle name=" _직접공사비 집계_CC-02 본관기초굴착 예상_연돌 현장타설말뚝(RCD)설계서_0 태안78-연돌-공사설계서(2005082)" xfId="2031"/>
    <cellStyle name=" _직접공사비 집계_CC-02 본관기초굴착 예상_연돌 현장타설말뚝(RCD)설계서_0 태안78-연돌-공사설계서(2005082) 10" xfId="27588"/>
    <cellStyle name=" _직접공사비 집계_CC-02 본관기초굴착 예상_연돌 현장타설말뚝(RCD)설계서_0 태안78-연돌-공사설계서(2005082) 2" xfId="2032"/>
    <cellStyle name=" _직접공사비 집계_CC-02 본관기초굴착 예상_연돌 현장타설말뚝(RCD)설계서_0 태안78-연돌-공사설계서(2005082) 3" xfId="2033"/>
    <cellStyle name=" _직접공사비 집계_CC-02 본관기초굴착 예상_연돌 현장타설말뚝(RCD)설계서_0 태안78-연돌-공사설계서(2005082) 4" xfId="17753"/>
    <cellStyle name=" _직접공사비 집계_CC-02 본관기초굴착 예상_연돌 현장타설말뚝(RCD)설계서_0 태안78-연돌-공사설계서(2005082) 5" xfId="27589"/>
    <cellStyle name=" _직접공사비 집계_CC-02 본관기초굴착 예상_연돌 현장타설말뚝(RCD)설계서_0 태안78-연돌-공사설계서(2005082) 6" xfId="27590"/>
    <cellStyle name=" _직접공사비 집계_CC-02 본관기초굴착 예상_연돌 현장타설말뚝(RCD)설계서_0 태안78-연돌-공사설계서(2005082) 7" xfId="27591"/>
    <cellStyle name=" _직접공사비 집계_CC-02 본관기초굴착 예상_연돌 현장타설말뚝(RCD)설계서_0 태안78-연돌-공사설계서(2005082) 8" xfId="27592"/>
    <cellStyle name=" _직접공사비 집계_CC-02 본관기초굴착 예상_연돌 현장타설말뚝(RCD)설계서_0 태안78-연돌-공사설계서(2005082) 9" xfId="27593"/>
    <cellStyle name=" _직접공사비 집계_CC-02 본관기초굴착 예상_연돌 현장타설말뚝(RCD)설계서_1.0t 공사설계서(1021일)" xfId="2034"/>
    <cellStyle name=" _직접공사비 집계_CC-02 본관기초굴착 예상_연돌 현장타설말뚝(RCD)설계서_1.0t 공사설계서(1021일) 10" xfId="27594"/>
    <cellStyle name=" _직접공사비 집계_CC-02 본관기초굴착 예상_연돌 현장타설말뚝(RCD)설계서_1.0t 공사설계서(1021일) 2" xfId="2035"/>
    <cellStyle name=" _직접공사비 집계_CC-02 본관기초굴착 예상_연돌 현장타설말뚝(RCD)설계서_1.0t 공사설계서(1021일) 3" xfId="2036"/>
    <cellStyle name=" _직접공사비 집계_CC-02 본관기초굴착 예상_연돌 현장타설말뚝(RCD)설계서_1.0t 공사설계서(1021일) 4" xfId="17754"/>
    <cellStyle name=" _직접공사비 집계_CC-02 본관기초굴착 예상_연돌 현장타설말뚝(RCD)설계서_1.0t 공사설계서(1021일) 5" xfId="27595"/>
    <cellStyle name=" _직접공사비 집계_CC-02 본관기초굴착 예상_연돌 현장타설말뚝(RCD)설계서_1.0t 공사설계서(1021일) 6" xfId="27596"/>
    <cellStyle name=" _직접공사비 집계_CC-02 본관기초굴착 예상_연돌 현장타설말뚝(RCD)설계서_1.0t 공사설계서(1021일) 7" xfId="27597"/>
    <cellStyle name=" _직접공사비 집계_CC-02 본관기초굴착 예상_연돌 현장타설말뚝(RCD)설계서_1.0t 공사설계서(1021일) 8" xfId="27598"/>
    <cellStyle name=" _직접공사비 집계_CC-02 본관기초굴착 예상_연돌 현장타설말뚝(RCD)설계서_1.0t 공사설계서(1021일) 9" xfId="27599"/>
    <cellStyle name=" _직접공사비 집계_CC-02 본관기초굴착 예상_연돌 현장타설말뚝(RCD)설계서_태안78연돌공사설계서(2005099)C2" xfId="2037"/>
    <cellStyle name=" _직접공사비 집계_CC-02 본관기초굴착 예상_연돌 현장타설말뚝(RCD)설계서_태안78연돌공사설계서(2005099)C2 10" xfId="27600"/>
    <cellStyle name=" _직접공사비 집계_CC-02 본관기초굴착 예상_연돌 현장타설말뚝(RCD)설계서_태안78연돌공사설계서(2005099)C2 2" xfId="2038"/>
    <cellStyle name=" _직접공사비 집계_CC-02 본관기초굴착 예상_연돌 현장타설말뚝(RCD)설계서_태안78연돌공사설계서(2005099)C2 3" xfId="2039"/>
    <cellStyle name=" _직접공사비 집계_CC-02 본관기초굴착 예상_연돌 현장타설말뚝(RCD)설계서_태안78연돌공사설계서(2005099)C2 4" xfId="17755"/>
    <cellStyle name=" _직접공사비 집계_CC-02 본관기초굴착 예상_연돌 현장타설말뚝(RCD)설계서_태안78연돌공사설계서(2005099)C2 5" xfId="27601"/>
    <cellStyle name=" _직접공사비 집계_CC-02 본관기초굴착 예상_연돌 현장타설말뚝(RCD)설계서_태안78연돌공사설계서(2005099)C2 6" xfId="27602"/>
    <cellStyle name=" _직접공사비 집계_CC-02 본관기초굴착 예상_연돌 현장타설말뚝(RCD)설계서_태안78연돌공사설계서(2005099)C2 7" xfId="27603"/>
    <cellStyle name=" _직접공사비 집계_CC-02 본관기초굴착 예상_연돌 현장타설말뚝(RCD)설계서_태안78연돌공사설계서(2005099)C2 8" xfId="27604"/>
    <cellStyle name=" _직접공사비 집계_CC-02 본관기초굴착 예상_연돌 현장타설말뚝(RCD)설계서_태안78연돌공사설계서(2005099)C2 9" xfId="27605"/>
    <cellStyle name=" _직접공사비 집계_개산분 실행" xfId="1874"/>
    <cellStyle name=" _직접공사비 집계_당진78-연돌-개략공사비" xfId="1875"/>
    <cellStyle name=" _직접공사비 집계_당진78-연돌-개략공사비 10" xfId="27279"/>
    <cellStyle name=" _직접공사비 집계_당진78-연돌-개략공사비 2" xfId="1876"/>
    <cellStyle name=" _직접공사비 집계_당진78-연돌-개략공사비 3" xfId="1877"/>
    <cellStyle name=" _직접공사비 집계_당진78-연돌-개략공사비 4" xfId="17702"/>
    <cellStyle name=" _직접공사비 집계_당진78-연돌-개략공사비 5" xfId="27280"/>
    <cellStyle name=" _직접공사비 집계_당진78-연돌-개략공사비 6" xfId="27281"/>
    <cellStyle name=" _직접공사비 집계_당진78-연돌-개략공사비 7" xfId="27282"/>
    <cellStyle name=" _직접공사비 집계_당진78-연돌-개략공사비 8" xfId="27283"/>
    <cellStyle name=" _직접공사비 집계_당진78-연돌-개략공사비 9" xfId="27284"/>
    <cellStyle name=" _직접공사비 집계_당진78-연돌-개략공사비_0 태안78-연돌-공사설계서(2005082)" xfId="1878"/>
    <cellStyle name=" _직접공사비 집계_당진78-연돌-개략공사비_0 태안78-연돌-공사설계서(2005082) 10" xfId="27285"/>
    <cellStyle name=" _직접공사비 집계_당진78-연돌-개략공사비_0 태안78-연돌-공사설계서(2005082) 2" xfId="1879"/>
    <cellStyle name=" _직접공사비 집계_당진78-연돌-개략공사비_0 태안78-연돌-공사설계서(2005082) 3" xfId="1880"/>
    <cellStyle name=" _직접공사비 집계_당진78-연돌-개략공사비_0 태안78-연돌-공사설계서(2005082) 4" xfId="17703"/>
    <cellStyle name=" _직접공사비 집계_당진78-연돌-개략공사비_0 태안78-연돌-공사설계서(2005082) 5" xfId="27286"/>
    <cellStyle name=" _직접공사비 집계_당진78-연돌-개략공사비_0 태안78-연돌-공사설계서(2005082) 6" xfId="27287"/>
    <cellStyle name=" _직접공사비 집계_당진78-연돌-개략공사비_0 태안78-연돌-공사설계서(2005082) 7" xfId="27288"/>
    <cellStyle name=" _직접공사비 집계_당진78-연돌-개략공사비_0 태안78-연돌-공사설계서(2005082) 8" xfId="27289"/>
    <cellStyle name=" _직접공사비 집계_당진78-연돌-개략공사비_0 태안78-연돌-공사설계서(2005082) 9" xfId="27290"/>
    <cellStyle name=" _직접공사비 집계_당진78-연돌-개략공사비_1.0t 공사설계서(1021일)" xfId="1881"/>
    <cellStyle name=" _직접공사비 집계_당진78-연돌-개략공사비_1.0t 공사설계서(1021일) 10" xfId="27291"/>
    <cellStyle name=" _직접공사비 집계_당진78-연돌-개략공사비_1.0t 공사설계서(1021일) 2" xfId="1882"/>
    <cellStyle name=" _직접공사비 집계_당진78-연돌-개략공사비_1.0t 공사설계서(1021일) 3" xfId="1883"/>
    <cellStyle name=" _직접공사비 집계_당진78-연돌-개략공사비_1.0t 공사설계서(1021일) 4" xfId="17704"/>
    <cellStyle name=" _직접공사비 집계_당진78-연돌-개략공사비_1.0t 공사설계서(1021일) 5" xfId="27292"/>
    <cellStyle name=" _직접공사비 집계_당진78-연돌-개략공사비_1.0t 공사설계서(1021일) 6" xfId="27293"/>
    <cellStyle name=" _직접공사비 집계_당진78-연돌-개략공사비_1.0t 공사설계서(1021일) 7" xfId="27294"/>
    <cellStyle name=" _직접공사비 집계_당진78-연돌-개략공사비_1.0t 공사설계서(1021일) 8" xfId="27295"/>
    <cellStyle name=" _직접공사비 집계_당진78-연돌-개략공사비_1.0t 공사설계서(1021일) 9" xfId="27296"/>
    <cellStyle name=" _직접공사비 집계_당진78-연돌-개략공사비_태안78연돌공사설계서(2005099)C2" xfId="1884"/>
    <cellStyle name=" _직접공사비 집계_당진78-연돌-개략공사비_태안78연돌공사설계서(2005099)C2 10" xfId="27297"/>
    <cellStyle name=" _직접공사비 집계_당진78-연돌-개략공사비_태안78연돌공사설계서(2005099)C2 2" xfId="1885"/>
    <cellStyle name=" _직접공사비 집계_당진78-연돌-개략공사비_태안78연돌공사설계서(2005099)C2 3" xfId="1886"/>
    <cellStyle name=" _직접공사비 집계_당진78-연돌-개략공사비_태안78연돌공사설계서(2005099)C2 4" xfId="17705"/>
    <cellStyle name=" _직접공사비 집계_당진78-연돌-개략공사비_태안78연돌공사설계서(2005099)C2 5" xfId="27298"/>
    <cellStyle name=" _직접공사비 집계_당진78-연돌-개략공사비_태안78연돌공사설계서(2005099)C2 6" xfId="27299"/>
    <cellStyle name=" _직접공사비 집계_당진78-연돌-개략공사비_태안78연돌공사설계서(2005099)C2 7" xfId="27300"/>
    <cellStyle name=" _직접공사비 집계_당진78-연돌-개략공사비_태안78연돌공사설계서(2005099)C2 8" xfId="27301"/>
    <cellStyle name=" _직접공사비 집계_당진78-연돌-개략공사비_태안78연돌공사설계서(2005099)C2 9" xfId="27302"/>
    <cellStyle name=" _직접공사비 집계_본관기초 가실행" xfId="1887"/>
    <cellStyle name=" _직접공사비 집계_본관기초 가실행 10" xfId="27303"/>
    <cellStyle name=" _직접공사비 집계_본관기초 가실행 2" xfId="1888"/>
    <cellStyle name=" _직접공사비 집계_본관기초 가실행 3" xfId="1889"/>
    <cellStyle name=" _직접공사비 집계_본관기초 가실행 4" xfId="17706"/>
    <cellStyle name=" _직접공사비 집계_본관기초 가실행 5" xfId="27304"/>
    <cellStyle name=" _직접공사비 집계_본관기초 가실행 6" xfId="27305"/>
    <cellStyle name=" _직접공사비 집계_본관기초 가실행 7" xfId="27306"/>
    <cellStyle name=" _직접공사비 집계_본관기초 가실행 8" xfId="27307"/>
    <cellStyle name=" _직접공사비 집계_본관기초 가실행 9" xfId="27308"/>
    <cellStyle name=" _직접공사비 집계_본관기초 가실행_1 당진78-연돌-공사설계서(REV.0 12.14-kopec)" xfId="1890"/>
    <cellStyle name=" _직접공사비 집계_본관기초 가실행_1 당진78-연돌-공사설계서(REV.0 12.14-kopec) 10" xfId="27309"/>
    <cellStyle name=" _직접공사비 집계_본관기초 가실행_1 당진78-연돌-공사설계서(REV.0 12.14-kopec) 2" xfId="1891"/>
    <cellStyle name=" _직접공사비 집계_본관기초 가실행_1 당진78-연돌-공사설계서(REV.0 12.14-kopec) 3" xfId="1892"/>
    <cellStyle name=" _직접공사비 집계_본관기초 가실행_1 당진78-연돌-공사설계서(REV.0 12.14-kopec) 4" xfId="17707"/>
    <cellStyle name=" _직접공사비 집계_본관기초 가실행_1 당진78-연돌-공사설계서(REV.0 12.14-kopec) 5" xfId="27310"/>
    <cellStyle name=" _직접공사비 집계_본관기초 가실행_1 당진78-연돌-공사설계서(REV.0 12.14-kopec) 6" xfId="27311"/>
    <cellStyle name=" _직접공사비 집계_본관기초 가실행_1 당진78-연돌-공사설계서(REV.0 12.14-kopec) 7" xfId="27312"/>
    <cellStyle name=" _직접공사비 집계_본관기초 가실행_1 당진78-연돌-공사설계서(REV.0 12.14-kopec) 8" xfId="27313"/>
    <cellStyle name=" _직접공사비 집계_본관기초 가실행_1 당진78-연돌-공사설계서(REV.0 12.14-kopec) 9" xfId="27314"/>
    <cellStyle name=" _직접공사비 집계_본관기초 가실행_1 당진78-연돌-공사설계서(REV.0 12.14-kopec)_0 태안78-연돌-공사설계서(2005082)" xfId="1893"/>
    <cellStyle name=" _직접공사비 집계_본관기초 가실행_1 당진78-연돌-공사설계서(REV.0 12.14-kopec)_0 태안78-연돌-공사설계서(2005082) 10" xfId="27315"/>
    <cellStyle name=" _직접공사비 집계_본관기초 가실행_1 당진78-연돌-공사설계서(REV.0 12.14-kopec)_0 태안78-연돌-공사설계서(2005082) 2" xfId="1894"/>
    <cellStyle name=" _직접공사비 집계_본관기초 가실행_1 당진78-연돌-공사설계서(REV.0 12.14-kopec)_0 태안78-연돌-공사설계서(2005082) 3" xfId="1895"/>
    <cellStyle name=" _직접공사비 집계_본관기초 가실행_1 당진78-연돌-공사설계서(REV.0 12.14-kopec)_0 태안78-연돌-공사설계서(2005082) 4" xfId="17708"/>
    <cellStyle name=" _직접공사비 집계_본관기초 가실행_1 당진78-연돌-공사설계서(REV.0 12.14-kopec)_0 태안78-연돌-공사설계서(2005082) 5" xfId="27316"/>
    <cellStyle name=" _직접공사비 집계_본관기초 가실행_1 당진78-연돌-공사설계서(REV.0 12.14-kopec)_0 태안78-연돌-공사설계서(2005082) 6" xfId="27317"/>
    <cellStyle name=" _직접공사비 집계_본관기초 가실행_1 당진78-연돌-공사설계서(REV.0 12.14-kopec)_0 태안78-연돌-공사설계서(2005082) 7" xfId="27318"/>
    <cellStyle name=" _직접공사비 집계_본관기초 가실행_1 당진78-연돌-공사설계서(REV.0 12.14-kopec)_0 태안78-연돌-공사설계서(2005082) 8" xfId="27319"/>
    <cellStyle name=" _직접공사비 집계_본관기초 가실행_1 당진78-연돌-공사설계서(REV.0 12.14-kopec)_0 태안78-연돌-공사설계서(2005082) 9" xfId="27320"/>
    <cellStyle name=" _직접공사비 집계_본관기초 가실행_1 당진78-연돌-공사설계서(REV.0 12.14-kopec)_1.0t 공사설계서(1021일)" xfId="1896"/>
    <cellStyle name=" _직접공사비 집계_본관기초 가실행_1 당진78-연돌-공사설계서(REV.0 12.14-kopec)_1.0t 공사설계서(1021일) 10" xfId="27321"/>
    <cellStyle name=" _직접공사비 집계_본관기초 가실행_1 당진78-연돌-공사설계서(REV.0 12.14-kopec)_1.0t 공사설계서(1021일) 2" xfId="1897"/>
    <cellStyle name=" _직접공사비 집계_본관기초 가실행_1 당진78-연돌-공사설계서(REV.0 12.14-kopec)_1.0t 공사설계서(1021일) 3" xfId="1898"/>
    <cellStyle name=" _직접공사비 집계_본관기초 가실행_1 당진78-연돌-공사설계서(REV.0 12.14-kopec)_1.0t 공사설계서(1021일) 4" xfId="17709"/>
    <cellStyle name=" _직접공사비 집계_본관기초 가실행_1 당진78-연돌-공사설계서(REV.0 12.14-kopec)_1.0t 공사설계서(1021일) 5" xfId="27322"/>
    <cellStyle name=" _직접공사비 집계_본관기초 가실행_1 당진78-연돌-공사설계서(REV.0 12.14-kopec)_1.0t 공사설계서(1021일) 6" xfId="27323"/>
    <cellStyle name=" _직접공사비 집계_본관기초 가실행_1 당진78-연돌-공사설계서(REV.0 12.14-kopec)_1.0t 공사설계서(1021일) 7" xfId="27324"/>
    <cellStyle name=" _직접공사비 집계_본관기초 가실행_1 당진78-연돌-공사설계서(REV.0 12.14-kopec)_1.0t 공사설계서(1021일) 8" xfId="27325"/>
    <cellStyle name=" _직접공사비 집계_본관기초 가실행_1 당진78-연돌-공사설계서(REV.0 12.14-kopec)_1.0t 공사설계서(1021일) 9" xfId="27326"/>
    <cellStyle name=" _직접공사비 집계_본관기초 가실행_1 당진78-연돌-공사설계서(REV.0 12.14-kopec)_태안78연돌공사설계서(2005099)C2" xfId="1899"/>
    <cellStyle name=" _직접공사비 집계_본관기초 가실행_1 당진78-연돌-공사설계서(REV.0 12.14-kopec)_태안78연돌공사설계서(2005099)C2 10" xfId="27327"/>
    <cellStyle name=" _직접공사비 집계_본관기초 가실행_1 당진78-연돌-공사설계서(REV.0 12.14-kopec)_태안78연돌공사설계서(2005099)C2 2" xfId="1900"/>
    <cellStyle name=" _직접공사비 집계_본관기초 가실행_1 당진78-연돌-공사설계서(REV.0 12.14-kopec)_태안78연돌공사설계서(2005099)C2 3" xfId="1901"/>
    <cellStyle name=" _직접공사비 집계_본관기초 가실행_1 당진78-연돌-공사설계서(REV.0 12.14-kopec)_태안78연돌공사설계서(2005099)C2 4" xfId="17710"/>
    <cellStyle name=" _직접공사비 집계_본관기초 가실행_1 당진78-연돌-공사설계서(REV.0 12.14-kopec)_태안78연돌공사설계서(2005099)C2 5" xfId="27328"/>
    <cellStyle name=" _직접공사비 집계_본관기초 가실행_1 당진78-연돌-공사설계서(REV.0 12.14-kopec)_태안78연돌공사설계서(2005099)C2 6" xfId="27329"/>
    <cellStyle name=" _직접공사비 집계_본관기초 가실행_1 당진78-연돌-공사설계서(REV.0 12.14-kopec)_태안78연돌공사설계서(2005099)C2 7" xfId="27330"/>
    <cellStyle name=" _직접공사비 집계_본관기초 가실행_1 당진78-연돌-공사설계서(REV.0 12.14-kopec)_태안78연돌공사설계서(2005099)C2 8" xfId="27331"/>
    <cellStyle name=" _직접공사비 집계_본관기초 가실행_1 당진78-연돌-공사설계서(REV.0 12.14-kopec)_태안78연돌공사설계서(2005099)C2 9" xfId="27332"/>
    <cellStyle name=" _직접공사비 집계_본관기초 가실행_1.0t 당진78-연돌-수량산출서(REV.0 12.27-kopec)" xfId="1902"/>
    <cellStyle name=" _직접공사비 집계_본관기초 가실행_1.0t 당진78-연돌-수량산출서(REV.0 12.27-kopec) 10" xfId="27333"/>
    <cellStyle name=" _직접공사비 집계_본관기초 가실행_1.0t 당진78-연돌-수량산출서(REV.0 12.27-kopec) 2" xfId="1903"/>
    <cellStyle name=" _직접공사비 집계_본관기초 가실행_1.0t 당진78-연돌-수량산출서(REV.0 12.27-kopec) 3" xfId="1904"/>
    <cellStyle name=" _직접공사비 집계_본관기초 가실행_1.0t 당진78-연돌-수량산출서(REV.0 12.27-kopec) 4" xfId="17711"/>
    <cellStyle name=" _직접공사비 집계_본관기초 가실행_1.0t 당진78-연돌-수량산출서(REV.0 12.27-kopec) 5" xfId="27334"/>
    <cellStyle name=" _직접공사비 집계_본관기초 가실행_1.0t 당진78-연돌-수량산출서(REV.0 12.27-kopec) 6" xfId="27335"/>
    <cellStyle name=" _직접공사비 집계_본관기초 가실행_1.0t 당진78-연돌-수량산출서(REV.0 12.27-kopec) 7" xfId="27336"/>
    <cellStyle name=" _직접공사비 집계_본관기초 가실행_1.0t 당진78-연돌-수량산출서(REV.0 12.27-kopec) 8" xfId="27337"/>
    <cellStyle name=" _직접공사비 집계_본관기초 가실행_1.0t 당진78-연돌-수량산출서(REV.0 12.27-kopec) 9" xfId="27338"/>
    <cellStyle name=" _직접공사비 집계_본관기초 가실행_1.0t 당진78-연돌-수량산출서(REV.0 12.27-kopec)_1.0t 공사설계서(1021일)" xfId="1905"/>
    <cellStyle name=" _직접공사비 집계_본관기초 가실행_1.0t 당진78-연돌-수량산출서(REV.0 12.27-kopec)_1.0t 공사설계서(1021일) 10" xfId="27339"/>
    <cellStyle name=" _직접공사비 집계_본관기초 가실행_1.0t 당진78-연돌-수량산출서(REV.0 12.27-kopec)_1.0t 공사설계서(1021일) 2" xfId="1906"/>
    <cellStyle name=" _직접공사비 집계_본관기초 가실행_1.0t 당진78-연돌-수량산출서(REV.0 12.27-kopec)_1.0t 공사설계서(1021일) 3" xfId="1907"/>
    <cellStyle name=" _직접공사비 집계_본관기초 가실행_1.0t 당진78-연돌-수량산출서(REV.0 12.27-kopec)_1.0t 공사설계서(1021일) 4" xfId="17712"/>
    <cellStyle name=" _직접공사비 집계_본관기초 가실행_1.0t 당진78-연돌-수량산출서(REV.0 12.27-kopec)_1.0t 공사설계서(1021일) 5" xfId="27340"/>
    <cellStyle name=" _직접공사비 집계_본관기초 가실행_1.0t 당진78-연돌-수량산출서(REV.0 12.27-kopec)_1.0t 공사설계서(1021일) 6" xfId="27341"/>
    <cellStyle name=" _직접공사비 집계_본관기초 가실행_1.0t 당진78-연돌-수량산출서(REV.0 12.27-kopec)_1.0t 공사설계서(1021일) 7" xfId="27342"/>
    <cellStyle name=" _직접공사비 집계_본관기초 가실행_1.0t 당진78-연돌-수량산출서(REV.0 12.27-kopec)_1.0t 공사설계서(1021일) 8" xfId="27343"/>
    <cellStyle name=" _직접공사비 집계_본관기초 가실행_1.0t 당진78-연돌-수량산출서(REV.0 12.27-kopec)_1.0t 공사설계서(1021일) 9" xfId="27344"/>
    <cellStyle name=" _직접공사비 집계_본관기초 가실행_2.관리동" xfId="27345"/>
    <cellStyle name=" _직접공사비 집계_본관기초 가실행_당진78-연돌-개략공사비" xfId="1908"/>
    <cellStyle name=" _직접공사비 집계_본관기초 가실행_당진78-연돌-개략공사비 10" xfId="27346"/>
    <cellStyle name=" _직접공사비 집계_본관기초 가실행_당진78-연돌-개략공사비 2" xfId="1909"/>
    <cellStyle name=" _직접공사비 집계_본관기초 가실행_당진78-연돌-개략공사비 3" xfId="1910"/>
    <cellStyle name=" _직접공사비 집계_본관기초 가실행_당진78-연돌-개략공사비 4" xfId="17713"/>
    <cellStyle name=" _직접공사비 집계_본관기초 가실행_당진78-연돌-개략공사비 5" xfId="27347"/>
    <cellStyle name=" _직접공사비 집계_본관기초 가실행_당진78-연돌-개략공사비 6" xfId="27348"/>
    <cellStyle name=" _직접공사비 집계_본관기초 가실행_당진78-연돌-개략공사비 7" xfId="27349"/>
    <cellStyle name=" _직접공사비 집계_본관기초 가실행_당진78-연돌-개략공사비 8" xfId="27350"/>
    <cellStyle name=" _직접공사비 집계_본관기초 가실행_당진78-연돌-개략공사비 9" xfId="27351"/>
    <cellStyle name=" _직접공사비 집계_본관기초 가실행_당진78-연돌-개략공사비_0 태안78-연돌-공사설계서(2005082)" xfId="1911"/>
    <cellStyle name=" _직접공사비 집계_본관기초 가실행_당진78-연돌-개략공사비_0 태안78-연돌-공사설계서(2005082) 10" xfId="27352"/>
    <cellStyle name=" _직접공사비 집계_본관기초 가실행_당진78-연돌-개략공사비_0 태안78-연돌-공사설계서(2005082) 2" xfId="1912"/>
    <cellStyle name=" _직접공사비 집계_본관기초 가실행_당진78-연돌-개략공사비_0 태안78-연돌-공사설계서(2005082) 3" xfId="1913"/>
    <cellStyle name=" _직접공사비 집계_본관기초 가실행_당진78-연돌-개략공사비_0 태안78-연돌-공사설계서(2005082) 4" xfId="17714"/>
    <cellStyle name=" _직접공사비 집계_본관기초 가실행_당진78-연돌-개략공사비_0 태안78-연돌-공사설계서(2005082) 5" xfId="27353"/>
    <cellStyle name=" _직접공사비 집계_본관기초 가실행_당진78-연돌-개략공사비_0 태안78-연돌-공사설계서(2005082) 6" xfId="27354"/>
    <cellStyle name=" _직접공사비 집계_본관기초 가실행_당진78-연돌-개략공사비_0 태안78-연돌-공사설계서(2005082) 7" xfId="27355"/>
    <cellStyle name=" _직접공사비 집계_본관기초 가실행_당진78-연돌-개략공사비_0 태안78-연돌-공사설계서(2005082) 8" xfId="27356"/>
    <cellStyle name=" _직접공사비 집계_본관기초 가실행_당진78-연돌-개략공사비_0 태안78-연돌-공사설계서(2005082) 9" xfId="27357"/>
    <cellStyle name=" _직접공사비 집계_본관기초 가실행_당진78-연돌-개략공사비_1.0t 공사설계서(1021일)" xfId="1914"/>
    <cellStyle name=" _직접공사비 집계_본관기초 가실행_당진78-연돌-개략공사비_1.0t 공사설계서(1021일) 10" xfId="27358"/>
    <cellStyle name=" _직접공사비 집계_본관기초 가실행_당진78-연돌-개략공사비_1.0t 공사설계서(1021일) 2" xfId="1915"/>
    <cellStyle name=" _직접공사비 집계_본관기초 가실행_당진78-연돌-개략공사비_1.0t 공사설계서(1021일) 3" xfId="1916"/>
    <cellStyle name=" _직접공사비 집계_본관기초 가실행_당진78-연돌-개략공사비_1.0t 공사설계서(1021일) 4" xfId="17715"/>
    <cellStyle name=" _직접공사비 집계_본관기초 가실행_당진78-연돌-개략공사비_1.0t 공사설계서(1021일) 5" xfId="27359"/>
    <cellStyle name=" _직접공사비 집계_본관기초 가실행_당진78-연돌-개략공사비_1.0t 공사설계서(1021일) 6" xfId="27360"/>
    <cellStyle name=" _직접공사비 집계_본관기초 가실행_당진78-연돌-개략공사비_1.0t 공사설계서(1021일) 7" xfId="27361"/>
    <cellStyle name=" _직접공사비 집계_본관기초 가실행_당진78-연돌-개략공사비_1.0t 공사설계서(1021일) 8" xfId="27362"/>
    <cellStyle name=" _직접공사비 집계_본관기초 가실행_당진78-연돌-개략공사비_1.0t 공사설계서(1021일) 9" xfId="27363"/>
    <cellStyle name=" _직접공사비 집계_본관기초 가실행_당진78-연돌-개략공사비_태안78연돌공사설계서(2005099)C2" xfId="1917"/>
    <cellStyle name=" _직접공사비 집계_본관기초 가실행_당진78-연돌-개략공사비_태안78연돌공사설계서(2005099)C2 10" xfId="27364"/>
    <cellStyle name=" _직접공사비 집계_본관기초 가실행_당진78-연돌-개략공사비_태안78연돌공사설계서(2005099)C2 2" xfId="1918"/>
    <cellStyle name=" _직접공사비 집계_본관기초 가실행_당진78-연돌-개략공사비_태안78연돌공사설계서(2005099)C2 3" xfId="1919"/>
    <cellStyle name=" _직접공사비 집계_본관기초 가실행_당진78-연돌-개략공사비_태안78연돌공사설계서(2005099)C2 4" xfId="17716"/>
    <cellStyle name=" _직접공사비 집계_본관기초 가실행_당진78-연돌-개략공사비_태안78연돌공사설계서(2005099)C2 5" xfId="27365"/>
    <cellStyle name=" _직접공사비 집계_본관기초 가실행_당진78-연돌-개략공사비_태안78연돌공사설계서(2005099)C2 6" xfId="27366"/>
    <cellStyle name=" _직접공사비 집계_본관기초 가실행_당진78-연돌-개략공사비_태안78연돌공사설계서(2005099)C2 7" xfId="27367"/>
    <cellStyle name=" _직접공사비 집계_본관기초 가실행_당진78-연돌-개략공사비_태안78연돌공사설계서(2005099)C2 8" xfId="27368"/>
    <cellStyle name=" _직접공사비 집계_본관기초 가실행_당진78-연돌-개략공사비_태안78연돌공사설계서(2005099)C2 9" xfId="27369"/>
    <cellStyle name=" _직접공사비 집계_본관기초 가실행_연돌 현장타설말뚝(RCD)설계서" xfId="1920"/>
    <cellStyle name=" _직접공사비 집계_본관기초 가실행_연돌 현장타설말뚝(RCD)설계서 10" xfId="27370"/>
    <cellStyle name=" _직접공사비 집계_본관기초 가실행_연돌 현장타설말뚝(RCD)설계서 2" xfId="1921"/>
    <cellStyle name=" _직접공사비 집계_본관기초 가실행_연돌 현장타설말뚝(RCD)설계서 3" xfId="1922"/>
    <cellStyle name=" _직접공사비 집계_본관기초 가실행_연돌 현장타설말뚝(RCD)설계서 4" xfId="17717"/>
    <cellStyle name=" _직접공사비 집계_본관기초 가실행_연돌 현장타설말뚝(RCD)설계서 5" xfId="27371"/>
    <cellStyle name=" _직접공사비 집계_본관기초 가실행_연돌 현장타설말뚝(RCD)설계서 6" xfId="27372"/>
    <cellStyle name=" _직접공사비 집계_본관기초 가실행_연돌 현장타설말뚝(RCD)설계서 7" xfId="27373"/>
    <cellStyle name=" _직접공사비 집계_본관기초 가실행_연돌 현장타설말뚝(RCD)설계서 8" xfId="27374"/>
    <cellStyle name=" _직접공사비 집계_본관기초 가실행_연돌 현장타설말뚝(RCD)설계서 9" xfId="27375"/>
    <cellStyle name=" _직접공사비 집계_본관기초 가실행_연돌 현장타설말뚝(RCD)설계서_0 태안78-연돌-공사설계서(2005082)" xfId="1923"/>
    <cellStyle name=" _직접공사비 집계_본관기초 가실행_연돌 현장타설말뚝(RCD)설계서_0 태안78-연돌-공사설계서(2005082) 10" xfId="27376"/>
    <cellStyle name=" _직접공사비 집계_본관기초 가실행_연돌 현장타설말뚝(RCD)설계서_0 태안78-연돌-공사설계서(2005082) 2" xfId="1924"/>
    <cellStyle name=" _직접공사비 집계_본관기초 가실행_연돌 현장타설말뚝(RCD)설계서_0 태안78-연돌-공사설계서(2005082) 3" xfId="1925"/>
    <cellStyle name=" _직접공사비 집계_본관기초 가실행_연돌 현장타설말뚝(RCD)설계서_0 태안78-연돌-공사설계서(2005082) 4" xfId="17718"/>
    <cellStyle name=" _직접공사비 집계_본관기초 가실행_연돌 현장타설말뚝(RCD)설계서_0 태안78-연돌-공사설계서(2005082) 5" xfId="27377"/>
    <cellStyle name=" _직접공사비 집계_본관기초 가실행_연돌 현장타설말뚝(RCD)설계서_0 태안78-연돌-공사설계서(2005082) 6" xfId="27378"/>
    <cellStyle name=" _직접공사비 집계_본관기초 가실행_연돌 현장타설말뚝(RCD)설계서_0 태안78-연돌-공사설계서(2005082) 7" xfId="27379"/>
    <cellStyle name=" _직접공사비 집계_본관기초 가실행_연돌 현장타설말뚝(RCD)설계서_0 태안78-연돌-공사설계서(2005082) 8" xfId="27380"/>
    <cellStyle name=" _직접공사비 집계_본관기초 가실행_연돌 현장타설말뚝(RCD)설계서_0 태안78-연돌-공사설계서(2005082) 9" xfId="27381"/>
    <cellStyle name=" _직접공사비 집계_본관기초 가실행_연돌 현장타설말뚝(RCD)설계서_1.0t 공사설계서(1021일)" xfId="1926"/>
    <cellStyle name=" _직접공사비 집계_본관기초 가실행_연돌 현장타설말뚝(RCD)설계서_1.0t 공사설계서(1021일) 10" xfId="27382"/>
    <cellStyle name=" _직접공사비 집계_본관기초 가실행_연돌 현장타설말뚝(RCD)설계서_1.0t 공사설계서(1021일) 2" xfId="1927"/>
    <cellStyle name=" _직접공사비 집계_본관기초 가실행_연돌 현장타설말뚝(RCD)설계서_1.0t 공사설계서(1021일) 3" xfId="1928"/>
    <cellStyle name=" _직접공사비 집계_본관기초 가실행_연돌 현장타설말뚝(RCD)설계서_1.0t 공사설계서(1021일) 4" xfId="17719"/>
    <cellStyle name=" _직접공사비 집계_본관기초 가실행_연돌 현장타설말뚝(RCD)설계서_1.0t 공사설계서(1021일) 5" xfId="27383"/>
    <cellStyle name=" _직접공사비 집계_본관기초 가실행_연돌 현장타설말뚝(RCD)설계서_1.0t 공사설계서(1021일) 6" xfId="27384"/>
    <cellStyle name=" _직접공사비 집계_본관기초 가실행_연돌 현장타설말뚝(RCD)설계서_1.0t 공사설계서(1021일) 7" xfId="27385"/>
    <cellStyle name=" _직접공사비 집계_본관기초 가실행_연돌 현장타설말뚝(RCD)설계서_1.0t 공사설계서(1021일) 8" xfId="27386"/>
    <cellStyle name=" _직접공사비 집계_본관기초 가실행_연돌 현장타설말뚝(RCD)설계서_1.0t 공사설계서(1021일) 9" xfId="27387"/>
    <cellStyle name=" _직접공사비 집계_본관기초 가실행_연돌 현장타설말뚝(RCD)설계서_태안78연돌공사설계서(2005099)C2" xfId="1929"/>
    <cellStyle name=" _직접공사비 집계_본관기초 가실행_연돌 현장타설말뚝(RCD)설계서_태안78연돌공사설계서(2005099)C2 10" xfId="27388"/>
    <cellStyle name=" _직접공사비 집계_본관기초 가실행_연돌 현장타설말뚝(RCD)설계서_태안78연돌공사설계서(2005099)C2 2" xfId="1930"/>
    <cellStyle name=" _직접공사비 집계_본관기초 가실행_연돌 현장타설말뚝(RCD)설계서_태안78연돌공사설계서(2005099)C2 3" xfId="1931"/>
    <cellStyle name=" _직접공사비 집계_본관기초 가실행_연돌 현장타설말뚝(RCD)설계서_태안78연돌공사설계서(2005099)C2 4" xfId="17720"/>
    <cellStyle name=" _직접공사비 집계_본관기초 가실행_연돌 현장타설말뚝(RCD)설계서_태안78연돌공사설계서(2005099)C2 5" xfId="27389"/>
    <cellStyle name=" _직접공사비 집계_본관기초 가실행_연돌 현장타설말뚝(RCD)설계서_태안78연돌공사설계서(2005099)C2 6" xfId="27390"/>
    <cellStyle name=" _직접공사비 집계_본관기초 가실행_연돌 현장타설말뚝(RCD)설계서_태안78연돌공사설계서(2005099)C2 7" xfId="27391"/>
    <cellStyle name=" _직접공사비 집계_본관기초 가실행_연돌 현장타설말뚝(RCD)설계서_태안78연돌공사설계서(2005099)C2 8" xfId="27392"/>
    <cellStyle name=" _직접공사비 집계_본관기초 가실행_연돌 현장타설말뚝(RCD)설계서_태안78연돌공사설계서(2005099)C2 9" xfId="27393"/>
    <cellStyle name=" _직접공사비 집계_본관기초굴착 예상도급" xfId="1932"/>
    <cellStyle name=" _직접공사비 집계_본관기초굴착 예상도급 10" xfId="27394"/>
    <cellStyle name=" _직접공사비 집계_본관기초굴착 예상도급 2" xfId="1933"/>
    <cellStyle name=" _직접공사비 집계_본관기초굴착 예상도급 3" xfId="1934"/>
    <cellStyle name=" _직접공사비 집계_본관기초굴착 예상도급 4" xfId="17721"/>
    <cellStyle name=" _직접공사비 집계_본관기초굴착 예상도급 5" xfId="27395"/>
    <cellStyle name=" _직접공사비 집계_본관기초굴착 예상도급 6" xfId="27396"/>
    <cellStyle name=" _직접공사비 집계_본관기초굴착 예상도급 7" xfId="27397"/>
    <cellStyle name=" _직접공사비 집계_본관기초굴착 예상도급 8" xfId="27398"/>
    <cellStyle name=" _직접공사비 집계_본관기초굴착 예상도급 9" xfId="27399"/>
    <cellStyle name=" _직접공사비 집계_본관기초굴착 예상도급_1 당진78-연돌-공사설계서(REV.0 12.14-kopec)" xfId="1935"/>
    <cellStyle name=" _직접공사비 집계_본관기초굴착 예상도급_1 당진78-연돌-공사설계서(REV.0 12.14-kopec) 10" xfId="27400"/>
    <cellStyle name=" _직접공사비 집계_본관기초굴착 예상도급_1 당진78-연돌-공사설계서(REV.0 12.14-kopec) 2" xfId="1936"/>
    <cellStyle name=" _직접공사비 집계_본관기초굴착 예상도급_1 당진78-연돌-공사설계서(REV.0 12.14-kopec) 3" xfId="1937"/>
    <cellStyle name=" _직접공사비 집계_본관기초굴착 예상도급_1 당진78-연돌-공사설계서(REV.0 12.14-kopec) 4" xfId="17722"/>
    <cellStyle name=" _직접공사비 집계_본관기초굴착 예상도급_1 당진78-연돌-공사설계서(REV.0 12.14-kopec) 5" xfId="27401"/>
    <cellStyle name=" _직접공사비 집계_본관기초굴착 예상도급_1 당진78-연돌-공사설계서(REV.0 12.14-kopec) 6" xfId="27402"/>
    <cellStyle name=" _직접공사비 집계_본관기초굴착 예상도급_1 당진78-연돌-공사설계서(REV.0 12.14-kopec) 7" xfId="27403"/>
    <cellStyle name=" _직접공사비 집계_본관기초굴착 예상도급_1 당진78-연돌-공사설계서(REV.0 12.14-kopec) 8" xfId="27404"/>
    <cellStyle name=" _직접공사비 집계_본관기초굴착 예상도급_1 당진78-연돌-공사설계서(REV.0 12.14-kopec) 9" xfId="27405"/>
    <cellStyle name=" _직접공사비 집계_본관기초굴착 예상도급_1 당진78-연돌-공사설계서(REV.0 12.14-kopec)_0 태안78-연돌-공사설계서(2005082)" xfId="1938"/>
    <cellStyle name=" _직접공사비 집계_본관기초굴착 예상도급_1 당진78-연돌-공사설계서(REV.0 12.14-kopec)_0 태안78-연돌-공사설계서(2005082) 10" xfId="27406"/>
    <cellStyle name=" _직접공사비 집계_본관기초굴착 예상도급_1 당진78-연돌-공사설계서(REV.0 12.14-kopec)_0 태안78-연돌-공사설계서(2005082) 2" xfId="1939"/>
    <cellStyle name=" _직접공사비 집계_본관기초굴착 예상도급_1 당진78-연돌-공사설계서(REV.0 12.14-kopec)_0 태안78-연돌-공사설계서(2005082) 3" xfId="1940"/>
    <cellStyle name=" _직접공사비 집계_본관기초굴착 예상도급_1 당진78-연돌-공사설계서(REV.0 12.14-kopec)_0 태안78-연돌-공사설계서(2005082) 4" xfId="17723"/>
    <cellStyle name=" _직접공사비 집계_본관기초굴착 예상도급_1 당진78-연돌-공사설계서(REV.0 12.14-kopec)_0 태안78-연돌-공사설계서(2005082) 5" xfId="27407"/>
    <cellStyle name=" _직접공사비 집계_본관기초굴착 예상도급_1 당진78-연돌-공사설계서(REV.0 12.14-kopec)_0 태안78-연돌-공사설계서(2005082) 6" xfId="27408"/>
    <cellStyle name=" _직접공사비 집계_본관기초굴착 예상도급_1 당진78-연돌-공사설계서(REV.0 12.14-kopec)_0 태안78-연돌-공사설계서(2005082) 7" xfId="27409"/>
    <cellStyle name=" _직접공사비 집계_본관기초굴착 예상도급_1 당진78-연돌-공사설계서(REV.0 12.14-kopec)_0 태안78-연돌-공사설계서(2005082) 8" xfId="27410"/>
    <cellStyle name=" _직접공사비 집계_본관기초굴착 예상도급_1 당진78-연돌-공사설계서(REV.0 12.14-kopec)_0 태안78-연돌-공사설계서(2005082) 9" xfId="27411"/>
    <cellStyle name=" _직접공사비 집계_본관기초굴착 예상도급_1 당진78-연돌-공사설계서(REV.0 12.14-kopec)_1.0t 공사설계서(1021일)" xfId="1941"/>
    <cellStyle name=" _직접공사비 집계_본관기초굴착 예상도급_1 당진78-연돌-공사설계서(REV.0 12.14-kopec)_1.0t 공사설계서(1021일) 10" xfId="27412"/>
    <cellStyle name=" _직접공사비 집계_본관기초굴착 예상도급_1 당진78-연돌-공사설계서(REV.0 12.14-kopec)_1.0t 공사설계서(1021일) 2" xfId="1942"/>
    <cellStyle name=" _직접공사비 집계_본관기초굴착 예상도급_1 당진78-연돌-공사설계서(REV.0 12.14-kopec)_1.0t 공사설계서(1021일) 3" xfId="1943"/>
    <cellStyle name=" _직접공사비 집계_본관기초굴착 예상도급_1 당진78-연돌-공사설계서(REV.0 12.14-kopec)_1.0t 공사설계서(1021일) 4" xfId="17724"/>
    <cellStyle name=" _직접공사비 집계_본관기초굴착 예상도급_1 당진78-연돌-공사설계서(REV.0 12.14-kopec)_1.0t 공사설계서(1021일) 5" xfId="27413"/>
    <cellStyle name=" _직접공사비 집계_본관기초굴착 예상도급_1 당진78-연돌-공사설계서(REV.0 12.14-kopec)_1.0t 공사설계서(1021일) 6" xfId="27414"/>
    <cellStyle name=" _직접공사비 집계_본관기초굴착 예상도급_1 당진78-연돌-공사설계서(REV.0 12.14-kopec)_1.0t 공사설계서(1021일) 7" xfId="27415"/>
    <cellStyle name=" _직접공사비 집계_본관기초굴착 예상도급_1 당진78-연돌-공사설계서(REV.0 12.14-kopec)_1.0t 공사설계서(1021일) 8" xfId="27416"/>
    <cellStyle name=" _직접공사비 집계_본관기초굴착 예상도급_1 당진78-연돌-공사설계서(REV.0 12.14-kopec)_1.0t 공사설계서(1021일) 9" xfId="27417"/>
    <cellStyle name=" _직접공사비 집계_본관기초굴착 예상도급_1 당진78-연돌-공사설계서(REV.0 12.14-kopec)_태안78연돌공사설계서(2005099)C2" xfId="1944"/>
    <cellStyle name=" _직접공사비 집계_본관기초굴착 예상도급_1 당진78-연돌-공사설계서(REV.0 12.14-kopec)_태안78연돌공사설계서(2005099)C2 10" xfId="27418"/>
    <cellStyle name=" _직접공사비 집계_본관기초굴착 예상도급_1 당진78-연돌-공사설계서(REV.0 12.14-kopec)_태안78연돌공사설계서(2005099)C2 2" xfId="1945"/>
    <cellStyle name=" _직접공사비 집계_본관기초굴착 예상도급_1 당진78-연돌-공사설계서(REV.0 12.14-kopec)_태안78연돌공사설계서(2005099)C2 3" xfId="1946"/>
    <cellStyle name=" _직접공사비 집계_본관기초굴착 예상도급_1 당진78-연돌-공사설계서(REV.0 12.14-kopec)_태안78연돌공사설계서(2005099)C2 4" xfId="17725"/>
    <cellStyle name=" _직접공사비 집계_본관기초굴착 예상도급_1 당진78-연돌-공사설계서(REV.0 12.14-kopec)_태안78연돌공사설계서(2005099)C2 5" xfId="27419"/>
    <cellStyle name=" _직접공사비 집계_본관기초굴착 예상도급_1 당진78-연돌-공사설계서(REV.0 12.14-kopec)_태안78연돌공사설계서(2005099)C2 6" xfId="27420"/>
    <cellStyle name=" _직접공사비 집계_본관기초굴착 예상도급_1 당진78-연돌-공사설계서(REV.0 12.14-kopec)_태안78연돌공사설계서(2005099)C2 7" xfId="27421"/>
    <cellStyle name=" _직접공사비 집계_본관기초굴착 예상도급_1 당진78-연돌-공사설계서(REV.0 12.14-kopec)_태안78연돌공사설계서(2005099)C2 8" xfId="27422"/>
    <cellStyle name=" _직접공사비 집계_본관기초굴착 예상도급_1 당진78-연돌-공사설계서(REV.0 12.14-kopec)_태안78연돌공사설계서(2005099)C2 9" xfId="27423"/>
    <cellStyle name=" _직접공사비 집계_본관기초굴착 예상도급_1.0t 당진78-연돌-수량산출서(REV.0 12.27-kopec)" xfId="1947"/>
    <cellStyle name=" _직접공사비 집계_본관기초굴착 예상도급_1.0t 당진78-연돌-수량산출서(REV.0 12.27-kopec) 10" xfId="27424"/>
    <cellStyle name=" _직접공사비 집계_본관기초굴착 예상도급_1.0t 당진78-연돌-수량산출서(REV.0 12.27-kopec) 2" xfId="1948"/>
    <cellStyle name=" _직접공사비 집계_본관기초굴착 예상도급_1.0t 당진78-연돌-수량산출서(REV.0 12.27-kopec) 3" xfId="1949"/>
    <cellStyle name=" _직접공사비 집계_본관기초굴착 예상도급_1.0t 당진78-연돌-수량산출서(REV.0 12.27-kopec) 4" xfId="17726"/>
    <cellStyle name=" _직접공사비 집계_본관기초굴착 예상도급_1.0t 당진78-연돌-수량산출서(REV.0 12.27-kopec) 5" xfId="27425"/>
    <cellStyle name=" _직접공사비 집계_본관기초굴착 예상도급_1.0t 당진78-연돌-수량산출서(REV.0 12.27-kopec) 6" xfId="27426"/>
    <cellStyle name=" _직접공사비 집계_본관기초굴착 예상도급_1.0t 당진78-연돌-수량산출서(REV.0 12.27-kopec) 7" xfId="27427"/>
    <cellStyle name=" _직접공사비 집계_본관기초굴착 예상도급_1.0t 당진78-연돌-수량산출서(REV.0 12.27-kopec) 8" xfId="27428"/>
    <cellStyle name=" _직접공사비 집계_본관기초굴착 예상도급_1.0t 당진78-연돌-수량산출서(REV.0 12.27-kopec) 9" xfId="27429"/>
    <cellStyle name=" _직접공사비 집계_본관기초굴착 예상도급_1.0t 당진78-연돌-수량산출서(REV.0 12.27-kopec)_1.0t 공사설계서(1021일)" xfId="1950"/>
    <cellStyle name=" _직접공사비 집계_본관기초굴착 예상도급_1.0t 당진78-연돌-수량산출서(REV.0 12.27-kopec)_1.0t 공사설계서(1021일) 10" xfId="27430"/>
    <cellStyle name=" _직접공사비 집계_본관기초굴착 예상도급_1.0t 당진78-연돌-수량산출서(REV.0 12.27-kopec)_1.0t 공사설계서(1021일) 2" xfId="1951"/>
    <cellStyle name=" _직접공사비 집계_본관기초굴착 예상도급_1.0t 당진78-연돌-수량산출서(REV.0 12.27-kopec)_1.0t 공사설계서(1021일) 3" xfId="1952"/>
    <cellStyle name=" _직접공사비 집계_본관기초굴착 예상도급_1.0t 당진78-연돌-수량산출서(REV.0 12.27-kopec)_1.0t 공사설계서(1021일) 4" xfId="17727"/>
    <cellStyle name=" _직접공사비 집계_본관기초굴착 예상도급_1.0t 당진78-연돌-수량산출서(REV.0 12.27-kopec)_1.0t 공사설계서(1021일) 5" xfId="27431"/>
    <cellStyle name=" _직접공사비 집계_본관기초굴착 예상도급_1.0t 당진78-연돌-수량산출서(REV.0 12.27-kopec)_1.0t 공사설계서(1021일) 6" xfId="27432"/>
    <cellStyle name=" _직접공사비 집계_본관기초굴착 예상도급_1.0t 당진78-연돌-수량산출서(REV.0 12.27-kopec)_1.0t 공사설계서(1021일) 7" xfId="27433"/>
    <cellStyle name=" _직접공사비 집계_본관기초굴착 예상도급_1.0t 당진78-연돌-수량산출서(REV.0 12.27-kopec)_1.0t 공사설계서(1021일) 8" xfId="27434"/>
    <cellStyle name=" _직접공사비 집계_본관기초굴착 예상도급_1.0t 당진78-연돌-수량산출서(REV.0 12.27-kopec)_1.0t 공사설계서(1021일) 9" xfId="27435"/>
    <cellStyle name=" _직접공사비 집계_본관기초굴착 예상도급_2.관리동" xfId="27436"/>
    <cellStyle name=" _직접공사비 집계_본관기초굴착 예상도급_당진78-연돌-개략공사비" xfId="1953"/>
    <cellStyle name=" _직접공사비 집계_본관기초굴착 예상도급_당진78-연돌-개략공사비 10" xfId="27437"/>
    <cellStyle name=" _직접공사비 집계_본관기초굴착 예상도급_당진78-연돌-개략공사비 2" xfId="1954"/>
    <cellStyle name=" _직접공사비 집계_본관기초굴착 예상도급_당진78-연돌-개략공사비 3" xfId="1955"/>
    <cellStyle name=" _직접공사비 집계_본관기초굴착 예상도급_당진78-연돌-개략공사비 4" xfId="17728"/>
    <cellStyle name=" _직접공사비 집계_본관기초굴착 예상도급_당진78-연돌-개략공사비 5" xfId="27438"/>
    <cellStyle name=" _직접공사비 집계_본관기초굴착 예상도급_당진78-연돌-개략공사비 6" xfId="27439"/>
    <cellStyle name=" _직접공사비 집계_본관기초굴착 예상도급_당진78-연돌-개략공사비 7" xfId="27440"/>
    <cellStyle name=" _직접공사비 집계_본관기초굴착 예상도급_당진78-연돌-개략공사비 8" xfId="27441"/>
    <cellStyle name=" _직접공사비 집계_본관기초굴착 예상도급_당진78-연돌-개략공사비 9" xfId="27442"/>
    <cellStyle name=" _직접공사비 집계_본관기초굴착 예상도급_당진78-연돌-개략공사비_0 태안78-연돌-공사설계서(2005082)" xfId="1956"/>
    <cellStyle name=" _직접공사비 집계_본관기초굴착 예상도급_당진78-연돌-개략공사비_0 태안78-연돌-공사설계서(2005082) 10" xfId="27443"/>
    <cellStyle name=" _직접공사비 집계_본관기초굴착 예상도급_당진78-연돌-개략공사비_0 태안78-연돌-공사설계서(2005082) 2" xfId="1957"/>
    <cellStyle name=" _직접공사비 집계_본관기초굴착 예상도급_당진78-연돌-개략공사비_0 태안78-연돌-공사설계서(2005082) 3" xfId="1958"/>
    <cellStyle name=" _직접공사비 집계_본관기초굴착 예상도급_당진78-연돌-개략공사비_0 태안78-연돌-공사설계서(2005082) 4" xfId="17729"/>
    <cellStyle name=" _직접공사비 집계_본관기초굴착 예상도급_당진78-연돌-개략공사비_0 태안78-연돌-공사설계서(2005082) 5" xfId="27444"/>
    <cellStyle name=" _직접공사비 집계_본관기초굴착 예상도급_당진78-연돌-개략공사비_0 태안78-연돌-공사설계서(2005082) 6" xfId="27445"/>
    <cellStyle name=" _직접공사비 집계_본관기초굴착 예상도급_당진78-연돌-개략공사비_0 태안78-연돌-공사설계서(2005082) 7" xfId="27446"/>
    <cellStyle name=" _직접공사비 집계_본관기초굴착 예상도급_당진78-연돌-개략공사비_0 태안78-연돌-공사설계서(2005082) 8" xfId="27447"/>
    <cellStyle name=" _직접공사비 집계_본관기초굴착 예상도급_당진78-연돌-개략공사비_0 태안78-연돌-공사설계서(2005082) 9" xfId="27448"/>
    <cellStyle name=" _직접공사비 집계_본관기초굴착 예상도급_당진78-연돌-개략공사비_1.0t 공사설계서(1021일)" xfId="1959"/>
    <cellStyle name=" _직접공사비 집계_본관기초굴착 예상도급_당진78-연돌-개략공사비_1.0t 공사설계서(1021일) 10" xfId="27449"/>
    <cellStyle name=" _직접공사비 집계_본관기초굴착 예상도급_당진78-연돌-개략공사비_1.0t 공사설계서(1021일) 2" xfId="1960"/>
    <cellStyle name=" _직접공사비 집계_본관기초굴착 예상도급_당진78-연돌-개략공사비_1.0t 공사설계서(1021일) 3" xfId="1961"/>
    <cellStyle name=" _직접공사비 집계_본관기초굴착 예상도급_당진78-연돌-개략공사비_1.0t 공사설계서(1021일) 4" xfId="17730"/>
    <cellStyle name=" _직접공사비 집계_본관기초굴착 예상도급_당진78-연돌-개략공사비_1.0t 공사설계서(1021일) 5" xfId="27450"/>
    <cellStyle name=" _직접공사비 집계_본관기초굴착 예상도급_당진78-연돌-개략공사비_1.0t 공사설계서(1021일) 6" xfId="27451"/>
    <cellStyle name=" _직접공사비 집계_본관기초굴착 예상도급_당진78-연돌-개략공사비_1.0t 공사설계서(1021일) 7" xfId="27452"/>
    <cellStyle name=" _직접공사비 집계_본관기초굴착 예상도급_당진78-연돌-개략공사비_1.0t 공사설계서(1021일) 8" xfId="27453"/>
    <cellStyle name=" _직접공사비 집계_본관기초굴착 예상도급_당진78-연돌-개략공사비_1.0t 공사설계서(1021일) 9" xfId="27454"/>
    <cellStyle name=" _직접공사비 집계_본관기초굴착 예상도급_당진78-연돌-개략공사비_태안78연돌공사설계서(2005099)C2" xfId="1962"/>
    <cellStyle name=" _직접공사비 집계_본관기초굴착 예상도급_당진78-연돌-개략공사비_태안78연돌공사설계서(2005099)C2 10" xfId="27455"/>
    <cellStyle name=" _직접공사비 집계_본관기초굴착 예상도급_당진78-연돌-개략공사비_태안78연돌공사설계서(2005099)C2 2" xfId="1963"/>
    <cellStyle name=" _직접공사비 집계_본관기초굴착 예상도급_당진78-연돌-개략공사비_태안78연돌공사설계서(2005099)C2 3" xfId="1964"/>
    <cellStyle name=" _직접공사비 집계_본관기초굴착 예상도급_당진78-연돌-개략공사비_태안78연돌공사설계서(2005099)C2 4" xfId="17731"/>
    <cellStyle name=" _직접공사비 집계_본관기초굴착 예상도급_당진78-연돌-개략공사비_태안78연돌공사설계서(2005099)C2 5" xfId="27456"/>
    <cellStyle name=" _직접공사비 집계_본관기초굴착 예상도급_당진78-연돌-개략공사비_태안78연돌공사설계서(2005099)C2 6" xfId="27457"/>
    <cellStyle name=" _직접공사비 집계_본관기초굴착 예상도급_당진78-연돌-개략공사비_태안78연돌공사설계서(2005099)C2 7" xfId="27458"/>
    <cellStyle name=" _직접공사비 집계_본관기초굴착 예상도급_당진78-연돌-개략공사비_태안78연돌공사설계서(2005099)C2 8" xfId="27459"/>
    <cellStyle name=" _직접공사비 집계_본관기초굴착 예상도급_당진78-연돌-개략공사비_태안78연돌공사설계서(2005099)C2 9" xfId="27460"/>
    <cellStyle name=" _직접공사비 집계_본관기초굴착 예상도급_연돌 현장타설말뚝(RCD)설계서" xfId="1965"/>
    <cellStyle name=" _직접공사비 집계_본관기초굴착 예상도급_연돌 현장타설말뚝(RCD)설계서 10" xfId="27461"/>
    <cellStyle name=" _직접공사비 집계_본관기초굴착 예상도급_연돌 현장타설말뚝(RCD)설계서 2" xfId="1966"/>
    <cellStyle name=" _직접공사비 집계_본관기초굴착 예상도급_연돌 현장타설말뚝(RCD)설계서 3" xfId="1967"/>
    <cellStyle name=" _직접공사비 집계_본관기초굴착 예상도급_연돌 현장타설말뚝(RCD)설계서 4" xfId="17732"/>
    <cellStyle name=" _직접공사비 집계_본관기초굴착 예상도급_연돌 현장타설말뚝(RCD)설계서 5" xfId="27462"/>
    <cellStyle name=" _직접공사비 집계_본관기초굴착 예상도급_연돌 현장타설말뚝(RCD)설계서 6" xfId="27463"/>
    <cellStyle name=" _직접공사비 집계_본관기초굴착 예상도급_연돌 현장타설말뚝(RCD)설계서 7" xfId="27464"/>
    <cellStyle name=" _직접공사비 집계_본관기초굴착 예상도급_연돌 현장타설말뚝(RCD)설계서 8" xfId="27465"/>
    <cellStyle name=" _직접공사비 집계_본관기초굴착 예상도급_연돌 현장타설말뚝(RCD)설계서 9" xfId="27466"/>
    <cellStyle name=" _직접공사비 집계_본관기초굴착 예상도급_연돌 현장타설말뚝(RCD)설계서_0 태안78-연돌-공사설계서(2005082)" xfId="1968"/>
    <cellStyle name=" _직접공사비 집계_본관기초굴착 예상도급_연돌 현장타설말뚝(RCD)설계서_0 태안78-연돌-공사설계서(2005082) 10" xfId="27467"/>
    <cellStyle name=" _직접공사비 집계_본관기초굴착 예상도급_연돌 현장타설말뚝(RCD)설계서_0 태안78-연돌-공사설계서(2005082) 2" xfId="1969"/>
    <cellStyle name=" _직접공사비 집계_본관기초굴착 예상도급_연돌 현장타설말뚝(RCD)설계서_0 태안78-연돌-공사설계서(2005082) 3" xfId="1970"/>
    <cellStyle name=" _직접공사비 집계_본관기초굴착 예상도급_연돌 현장타설말뚝(RCD)설계서_0 태안78-연돌-공사설계서(2005082) 4" xfId="17733"/>
    <cellStyle name=" _직접공사비 집계_본관기초굴착 예상도급_연돌 현장타설말뚝(RCD)설계서_0 태안78-연돌-공사설계서(2005082) 5" xfId="27468"/>
    <cellStyle name=" _직접공사비 집계_본관기초굴착 예상도급_연돌 현장타설말뚝(RCD)설계서_0 태안78-연돌-공사설계서(2005082) 6" xfId="27469"/>
    <cellStyle name=" _직접공사비 집계_본관기초굴착 예상도급_연돌 현장타설말뚝(RCD)설계서_0 태안78-연돌-공사설계서(2005082) 7" xfId="27470"/>
    <cellStyle name=" _직접공사비 집계_본관기초굴착 예상도급_연돌 현장타설말뚝(RCD)설계서_0 태안78-연돌-공사설계서(2005082) 8" xfId="27471"/>
    <cellStyle name=" _직접공사비 집계_본관기초굴착 예상도급_연돌 현장타설말뚝(RCD)설계서_0 태안78-연돌-공사설계서(2005082) 9" xfId="27472"/>
    <cellStyle name=" _직접공사비 집계_본관기초굴착 예상도급_연돌 현장타설말뚝(RCD)설계서_1.0t 공사설계서(1021일)" xfId="1971"/>
    <cellStyle name=" _직접공사비 집계_본관기초굴착 예상도급_연돌 현장타설말뚝(RCD)설계서_1.0t 공사설계서(1021일) 10" xfId="27473"/>
    <cellStyle name=" _직접공사비 집계_본관기초굴착 예상도급_연돌 현장타설말뚝(RCD)설계서_1.0t 공사설계서(1021일) 2" xfId="1972"/>
    <cellStyle name=" _직접공사비 집계_본관기초굴착 예상도급_연돌 현장타설말뚝(RCD)설계서_1.0t 공사설계서(1021일) 3" xfId="1973"/>
    <cellStyle name=" _직접공사비 집계_본관기초굴착 예상도급_연돌 현장타설말뚝(RCD)설계서_1.0t 공사설계서(1021일) 4" xfId="17734"/>
    <cellStyle name=" _직접공사비 집계_본관기초굴착 예상도급_연돌 현장타설말뚝(RCD)설계서_1.0t 공사설계서(1021일) 5" xfId="27474"/>
    <cellStyle name=" _직접공사비 집계_본관기초굴착 예상도급_연돌 현장타설말뚝(RCD)설계서_1.0t 공사설계서(1021일) 6" xfId="27475"/>
    <cellStyle name=" _직접공사비 집계_본관기초굴착 예상도급_연돌 현장타설말뚝(RCD)설계서_1.0t 공사설계서(1021일) 7" xfId="27476"/>
    <cellStyle name=" _직접공사비 집계_본관기초굴착 예상도급_연돌 현장타설말뚝(RCD)설계서_1.0t 공사설계서(1021일) 8" xfId="27477"/>
    <cellStyle name=" _직접공사비 집계_본관기초굴착 예상도급_연돌 현장타설말뚝(RCD)설계서_1.0t 공사설계서(1021일) 9" xfId="27478"/>
    <cellStyle name=" _직접공사비 집계_본관기초굴착 예상도급_연돌 현장타설말뚝(RCD)설계서_태안78연돌공사설계서(2005099)C2" xfId="1974"/>
    <cellStyle name=" _직접공사비 집계_본관기초굴착 예상도급_연돌 현장타설말뚝(RCD)설계서_태안78연돌공사설계서(2005099)C2 10" xfId="27479"/>
    <cellStyle name=" _직접공사비 집계_본관기초굴착 예상도급_연돌 현장타설말뚝(RCD)설계서_태안78연돌공사설계서(2005099)C2 2" xfId="1975"/>
    <cellStyle name=" _직접공사비 집계_본관기초굴착 예상도급_연돌 현장타설말뚝(RCD)설계서_태안78연돌공사설계서(2005099)C2 3" xfId="1976"/>
    <cellStyle name=" _직접공사비 집계_본관기초굴착 예상도급_연돌 현장타설말뚝(RCD)설계서_태안78연돌공사설계서(2005099)C2 4" xfId="17735"/>
    <cellStyle name=" _직접공사비 집계_본관기초굴착 예상도급_연돌 현장타설말뚝(RCD)설계서_태안78연돌공사설계서(2005099)C2 5" xfId="27480"/>
    <cellStyle name=" _직접공사비 집계_본관기초굴착 예상도급_연돌 현장타설말뚝(RCD)설계서_태안78연돌공사설계서(2005099)C2 6" xfId="27481"/>
    <cellStyle name=" _직접공사비 집계_본관기초굴착 예상도급_연돌 현장타설말뚝(RCD)설계서_태안78연돌공사설계서(2005099)C2 7" xfId="27482"/>
    <cellStyle name=" _직접공사비 집계_본관기초굴착 예상도급_연돌 현장타설말뚝(RCD)설계서_태안78연돌공사설계서(2005099)C2 8" xfId="27483"/>
    <cellStyle name=" _직접공사비 집계_본관기초굴착 예상도급_연돌 현장타설말뚝(RCD)설계서_태안78연돌공사설계서(2005099)C2 9" xfId="27484"/>
    <cellStyle name=" _직접공사비 집계_본관기초굴착(REV1)" xfId="1978"/>
    <cellStyle name=" _직접공사비 집계_본관기초굴착(남경)" xfId="1977"/>
    <cellStyle name=" _직접공사비 집계_소나무가이식 하도급대상금액대비" xfId="1979"/>
    <cellStyle name=" _직접공사비 집계_연돌 현장타설말뚝(RCD)설계서" xfId="1980"/>
    <cellStyle name=" _직접공사비 집계_연돌 현장타설말뚝(RCD)설계서 10" xfId="27485"/>
    <cellStyle name=" _직접공사비 집계_연돌 현장타설말뚝(RCD)설계서 2" xfId="1981"/>
    <cellStyle name=" _직접공사비 집계_연돌 현장타설말뚝(RCD)설계서 3" xfId="1982"/>
    <cellStyle name=" _직접공사비 집계_연돌 현장타설말뚝(RCD)설계서 4" xfId="17736"/>
    <cellStyle name=" _직접공사비 집계_연돌 현장타설말뚝(RCD)설계서 5" xfId="27486"/>
    <cellStyle name=" _직접공사비 집계_연돌 현장타설말뚝(RCD)설계서 6" xfId="27487"/>
    <cellStyle name=" _직접공사비 집계_연돌 현장타설말뚝(RCD)설계서 7" xfId="27488"/>
    <cellStyle name=" _직접공사비 집계_연돌 현장타설말뚝(RCD)설계서 8" xfId="27489"/>
    <cellStyle name=" _직접공사비 집계_연돌 현장타설말뚝(RCD)설계서 9" xfId="27490"/>
    <cellStyle name=" _직접공사비 집계_연돌 현장타설말뚝(RCD)설계서_0 태안78-연돌-공사설계서(2005082)" xfId="1983"/>
    <cellStyle name=" _직접공사비 집계_연돌 현장타설말뚝(RCD)설계서_0 태안78-연돌-공사설계서(2005082) 10" xfId="27491"/>
    <cellStyle name=" _직접공사비 집계_연돌 현장타설말뚝(RCD)설계서_0 태안78-연돌-공사설계서(2005082) 2" xfId="1984"/>
    <cellStyle name=" _직접공사비 집계_연돌 현장타설말뚝(RCD)설계서_0 태안78-연돌-공사설계서(2005082) 3" xfId="1985"/>
    <cellStyle name=" _직접공사비 집계_연돌 현장타설말뚝(RCD)설계서_0 태안78-연돌-공사설계서(2005082) 4" xfId="17737"/>
    <cellStyle name=" _직접공사비 집계_연돌 현장타설말뚝(RCD)설계서_0 태안78-연돌-공사설계서(2005082) 5" xfId="27492"/>
    <cellStyle name=" _직접공사비 집계_연돌 현장타설말뚝(RCD)설계서_0 태안78-연돌-공사설계서(2005082) 6" xfId="27493"/>
    <cellStyle name=" _직접공사비 집계_연돌 현장타설말뚝(RCD)설계서_0 태안78-연돌-공사설계서(2005082) 7" xfId="27494"/>
    <cellStyle name=" _직접공사비 집계_연돌 현장타설말뚝(RCD)설계서_0 태안78-연돌-공사설계서(2005082) 8" xfId="27495"/>
    <cellStyle name=" _직접공사비 집계_연돌 현장타설말뚝(RCD)설계서_0 태안78-연돌-공사설계서(2005082) 9" xfId="27496"/>
    <cellStyle name=" _직접공사비 집계_연돌 현장타설말뚝(RCD)설계서_1.0t 공사설계서(1021일)" xfId="1986"/>
    <cellStyle name=" _직접공사비 집계_연돌 현장타설말뚝(RCD)설계서_1.0t 공사설계서(1021일) 10" xfId="27497"/>
    <cellStyle name=" _직접공사비 집계_연돌 현장타설말뚝(RCD)설계서_1.0t 공사설계서(1021일) 2" xfId="1987"/>
    <cellStyle name=" _직접공사비 집계_연돌 현장타설말뚝(RCD)설계서_1.0t 공사설계서(1021일) 3" xfId="1988"/>
    <cellStyle name=" _직접공사비 집계_연돌 현장타설말뚝(RCD)설계서_1.0t 공사설계서(1021일) 4" xfId="17738"/>
    <cellStyle name=" _직접공사비 집계_연돌 현장타설말뚝(RCD)설계서_1.0t 공사설계서(1021일) 5" xfId="27498"/>
    <cellStyle name=" _직접공사비 집계_연돌 현장타설말뚝(RCD)설계서_1.0t 공사설계서(1021일) 6" xfId="27499"/>
    <cellStyle name=" _직접공사비 집계_연돌 현장타설말뚝(RCD)설계서_1.0t 공사설계서(1021일) 7" xfId="27500"/>
    <cellStyle name=" _직접공사비 집계_연돌 현장타설말뚝(RCD)설계서_1.0t 공사설계서(1021일) 8" xfId="27501"/>
    <cellStyle name=" _직접공사비 집계_연돌 현장타설말뚝(RCD)설계서_1.0t 공사설계서(1021일) 9" xfId="27502"/>
    <cellStyle name=" _직접공사비 집계_연돌 현장타설말뚝(RCD)설계서_태안78연돌공사설계서(2005099)C2" xfId="1989"/>
    <cellStyle name=" _직접공사비 집계_연돌 현장타설말뚝(RCD)설계서_태안78연돌공사설계서(2005099)C2 10" xfId="27503"/>
    <cellStyle name=" _직접공사비 집계_연돌 현장타설말뚝(RCD)설계서_태안78연돌공사설계서(2005099)C2 2" xfId="1990"/>
    <cellStyle name=" _직접공사비 집계_연돌 현장타설말뚝(RCD)설계서_태안78연돌공사설계서(2005099)C2 3" xfId="1991"/>
    <cellStyle name=" _직접공사비 집계_연돌 현장타설말뚝(RCD)설계서_태안78연돌공사설계서(2005099)C2 4" xfId="17739"/>
    <cellStyle name=" _직접공사비 집계_연돌 현장타설말뚝(RCD)설계서_태안78연돌공사설계서(2005099)C2 5" xfId="27504"/>
    <cellStyle name=" _직접공사비 집계_연돌 현장타설말뚝(RCD)설계서_태안78연돌공사설계서(2005099)C2 6" xfId="27505"/>
    <cellStyle name=" _직접공사비 집계_연돌 현장타설말뚝(RCD)설계서_태안78연돌공사설계서(2005099)C2 7" xfId="27506"/>
    <cellStyle name=" _직접공사비 집계_연돌 현장타설말뚝(RCD)설계서_태안78연돌공사설계서(2005099)C2 8" xfId="27507"/>
    <cellStyle name=" _직접공사비 집계_연돌 현장타설말뚝(RCD)설계서_태안78연돌공사설계서(2005099)C2 9" xfId="27508"/>
    <cellStyle name=" _직접공사비 집계_한태견적의뢰" xfId="1992"/>
    <cellStyle name=" _직접공사비 집계_한태견적의뢰 10" xfId="27509"/>
    <cellStyle name=" _직접공사비 집계_한태견적의뢰 2" xfId="1993"/>
    <cellStyle name=" _직접공사비 집계_한태견적의뢰 3" xfId="1994"/>
    <cellStyle name=" _직접공사비 집계_한태견적의뢰 4" xfId="17740"/>
    <cellStyle name=" _직접공사비 집계_한태견적의뢰 5" xfId="27510"/>
    <cellStyle name=" _직접공사비 집계_한태견적의뢰 6" xfId="27511"/>
    <cellStyle name=" _직접공사비 집계_한태견적의뢰 7" xfId="27512"/>
    <cellStyle name=" _직접공사비 집계_한태견적의뢰 8" xfId="27513"/>
    <cellStyle name=" _직접공사비 집계_한태견적의뢰 9" xfId="27514"/>
    <cellStyle name=" _창고기계설비예산" xfId="27606"/>
    <cellStyle name=" _철거공사비(050629-박유준감독검토)" xfId="2040"/>
    <cellStyle name=" _철거공사비(050629-박유준감독검토) 10" xfId="27607"/>
    <cellStyle name=" _철거공사비(050629-박유준감독검토) 2" xfId="2041"/>
    <cellStyle name=" _철거공사비(050629-박유준감독검토) 3" xfId="2042"/>
    <cellStyle name=" _철거공사비(050629-박유준감독검토) 4" xfId="17756"/>
    <cellStyle name=" _철거공사비(050629-박유준감독검토) 5" xfId="27608"/>
    <cellStyle name=" _철거공사비(050629-박유준감독검토) 6" xfId="27609"/>
    <cellStyle name=" _철거공사비(050629-박유준감독검토) 7" xfId="27610"/>
    <cellStyle name=" _철거공사비(050629-박유준감독검토) 8" xfId="27611"/>
    <cellStyle name=" _철거공사비(050629-박유준감독검토) 9" xfId="27612"/>
    <cellStyle name=" _철근운반비" xfId="2043"/>
    <cellStyle name=" _철근운반비_(참고1) 현황도 딱지" xfId="27613"/>
    <cellStyle name=" _철근운반비_070206 운탄설비본사설계서(PILE 수량, 최종)" xfId="27614"/>
    <cellStyle name=" _철근운반비_3.CC-10-2,3_방풍림조성 및 석탄침전조수량산출서" xfId="21532"/>
    <cellStyle name=" _철근운반비_4.CC-10-4_저탄장내배수설비수량산출서" xfId="21533"/>
    <cellStyle name=" _철근운반비_7,8물량반영-전기설비기초0224" xfId="2044"/>
    <cellStyle name=" _철근운반비_7,8물량반영-전기설비기초0224_FO_pipe_rack(최종수정)" xfId="21534"/>
    <cellStyle name=" _철근운반비_7,8물량반영-전기설비기초0224_계장-견적서" xfId="17757"/>
    <cellStyle name=" _철근운반비_7,8물량반영-전기설비기초0224_계장-견적서_계장-견적서(re.1)" xfId="17758"/>
    <cellStyle name=" _철근운반비_7,8물량반영-전기설비기초0224_계장-견적서_계장-견적서(re.1)_믿음견적(8월)-믿음부사장님 계약(내부자료)" xfId="17759"/>
    <cellStyle name=" _철근운반비_7,8물량반영-전기설비기초0224_계장-견적서_믿음견적(8월)-믿음부사장님 계약(내부자료)" xfId="17760"/>
    <cellStyle name=" _철근운반비_7,8물량반영-전기설비기초0224_공사비집계표(품의용)" xfId="2045"/>
    <cellStyle name=" _철근운반비_7,8물량반영-전기설비기초0224_공사비집계표(품의용)_FO_pipe_rack(최종수정)" xfId="21535"/>
    <cellStyle name=" _철근운반비_7,8물량반영-전기설비기초0224_공사비집계표(품의용)_계장-견적서" xfId="17761"/>
    <cellStyle name=" _철근운반비_7,8물량반영-전기설비기초0224_공사비집계표(품의용)_계장-견적서_계장-견적서(re.1)" xfId="17762"/>
    <cellStyle name=" _철근운반비_7,8물량반영-전기설비기초0224_공사비집계표(품의용)_계장-견적서_계장-견적서(re.1)_믿음견적(8월)-믿음부사장님 계약(내부자료)" xfId="17763"/>
    <cellStyle name=" _철근운반비_7,8물량반영-전기설비기초0224_공사비집계표(품의용)_계장-견적서_믿음견적(8월)-믿음부사장님 계약(내부자료)" xfId="17764"/>
    <cellStyle name=" _철근운반비_7,8물량반영-전기설비기초0224_공사비집계표(품의용)_내역서_단가확정_집계" xfId="2046"/>
    <cellStyle name=" _철근운반비_7,8물량반영-전기설비기초0224_공사비집계표(품의용)_믿음견적(8월)-믿음부사장님 계약(내부자료)" xfId="17765"/>
    <cellStyle name=" _철근운반비_7,8물량반영-전기설비기초0224_공사비집계표(품의용)_설계변경(최종)" xfId="42229"/>
    <cellStyle name=" _철근운반비_7,8물량반영-전기설비기초0224_공사비집계표(품의용)_연돌내역서-0809" xfId="21536"/>
    <cellStyle name=" _철근운반비_7,8물량반영-전기설비기초0224_공사비집계표(품의용)_염소 주입실 신축공사" xfId="42230"/>
    <cellStyle name=" _철근운반비_7,8물량반영-전기설비기초0224_공사비집계표(품의용)_회처리설비 산출내역" xfId="27615"/>
    <cellStyle name=" _철근운반비_7,8물량반영-전기설비기초0224_내역서_단가확정_집계" xfId="2047"/>
    <cellStyle name=" _철근운반비_7,8물량반영-전기설비기초0224_믿음견적(8월)-믿음부사장님 계약(내부자료)" xfId="17766"/>
    <cellStyle name=" _철근운반비_7,8물량반영-전기설비기초0224_설계변경(최종)" xfId="42231"/>
    <cellStyle name=" _철근운반비_7,8물량반영-전기설비기초0224_연돌내역서-0809" xfId="21537"/>
    <cellStyle name=" _철근운반비_7,8물량반영-전기설비기초0224_염소 주입실 신축공사" xfId="42232"/>
    <cellStyle name=" _철근운반비_7,8물량반영-전기설비기초0224_회처리설비 산출내역" xfId="27616"/>
    <cellStyle name=" _철근운반비_AC-01 보일러 설계서 수정" xfId="27690"/>
    <cellStyle name=" _철근운반비_AC-01 보일러 설계서 수정_AC-14(최종수정)" xfId="27691"/>
    <cellStyle name=" _철근운반비_AC-01 보일러 설계서 수정_AC-14(최종수정)_발전설비 보수공사" xfId="27692"/>
    <cellStyle name=" _철근운반비_AC-01 본관기초(가설계서 9월단가)" xfId="27693"/>
    <cellStyle name=" _철근운반비_AC-01 본관기초(가설계서 9월단가)_AC-14(최종수정)" xfId="27694"/>
    <cellStyle name=" _철근운반비_AC-01 본관기초(가설계서 9월단가)_AC-14(최종수정)_발전설비 보수공사" xfId="27695"/>
    <cellStyle name=" _철근운반비_AC-01 본관기초(가설계서 9월단가)-2" xfId="27696"/>
    <cellStyle name=" _철근운반비_AC-01 본관기초(가설계서 9월단가)-2_AC-14(최종수정)" xfId="27697"/>
    <cellStyle name=" _철근운반비_AC-01 본관기초(가설계서 9월단가)-2_AC-14(최종수정)_발전설비 보수공사" xfId="27698"/>
    <cellStyle name=" _철근운반비_AC-14건설사무소환경개선공사설계서(제출)REV10" xfId="27699"/>
    <cellStyle name=" _철근운반비_AC-14건설사무소환경개선공사설계서(제출)REV10_AC-14(최종수정)" xfId="27700"/>
    <cellStyle name=" _철근운반비_AC-14건설사무소환경개선공사설계서(제출)REV10_AC-14(최종수정)_발전설비 보수공사" xfId="27701"/>
    <cellStyle name=" _철근운반비_Book1" xfId="27702"/>
    <cellStyle name=" _철근운반비_CC-03냉각수배수로(04.12사정)" xfId="27703"/>
    <cellStyle name=" _철근운반비_CC-03냉각수배수로(04.12사정)_CC-03냉각수배수로(05.07사정)" xfId="27704"/>
    <cellStyle name=" _철근운반비_CC-03냉각수배수로(04.12사정)_CC-03냉각수배수로(05.09청구)" xfId="27705"/>
    <cellStyle name=" _철근운반비_CC06 석탄취급설비" xfId="2099"/>
    <cellStyle name=" _철근운반비_CC-10저탄장조성 및 비탄방지설비공사(최종)11.28" xfId="2100"/>
    <cellStyle name=" _철근운반비_CC-16 조경공사(05.10사정)" xfId="27706"/>
    <cellStyle name=" _철근운반비_CC-16 조경공사(05.10청구예정)" xfId="27707"/>
    <cellStyle name=" _철근운반비_CC-16조경공사(05.09사정)" xfId="27708"/>
    <cellStyle name=" _철근운반비_FO_pipe_rack(최종수정)" xfId="21538"/>
    <cellStyle name=" _철근운반비_YH34 운탄_구조물 수량" xfId="2101"/>
    <cellStyle name=" _철근운반비_YH34 운탄설비 내역서" xfId="2102"/>
    <cellStyle name=" _철근운반비_가압장설계서(토목)" xfId="27617"/>
    <cellStyle name=" _철근운반비_계약내역서(CC-16)" xfId="27618"/>
    <cellStyle name=" _철근운반비_계장-견적서" xfId="17767"/>
    <cellStyle name=" _철근운반비_계장-견적서_계장-견적서(re.1)" xfId="17768"/>
    <cellStyle name=" _철근운반비_계장-견적서_계장-견적서(re.1)_믿음견적(8월)-믿음부사장님 계약(내부자료)" xfId="17769"/>
    <cellStyle name=" _철근운반비_계장-견적서_믿음견적(8월)-믿음부사장님 계약(내부자료)" xfId="17770"/>
    <cellStyle name=" _철근운반비_공사비집계표" xfId="27619"/>
    <cellStyle name=" _철근운반비_공사비집계표(품의용)" xfId="2048"/>
    <cellStyle name=" _철근운반비_공사비집계표(품의용)_FO_pipe_rack(최종수정)" xfId="21539"/>
    <cellStyle name=" _철근운반비_공사비집계표(품의용)_계장-견적서" xfId="17771"/>
    <cellStyle name=" _철근운반비_공사비집계표(품의용)_계장-견적서_계장-견적서(re.1)" xfId="17772"/>
    <cellStyle name=" _철근운반비_공사비집계표(품의용)_계장-견적서_계장-견적서(re.1)_믿음견적(8월)-믿음부사장님 계약(내부자료)" xfId="17773"/>
    <cellStyle name=" _철근운반비_공사비집계표(품의용)_계장-견적서_믿음견적(8월)-믿음부사장님 계약(내부자료)" xfId="17774"/>
    <cellStyle name=" _철근운반비_공사비집계표(품의용)_내역서_단가확정_집계" xfId="2049"/>
    <cellStyle name=" _철근운반비_공사비집계표(품의용)_믿음견적(8월)-믿음부사장님 계약(내부자료)" xfId="17775"/>
    <cellStyle name=" _철근운반비_공사비집계표(품의용)_설계변경(최종)" xfId="42233"/>
    <cellStyle name=" _철근운반비_공사비집계표(품의용)_연돌내역서-0809" xfId="21540"/>
    <cellStyle name=" _철근운반비_공사비집계표(품의용)_염소 주입실 신축공사" xfId="42234"/>
    <cellStyle name=" _철근운반비_공사비집계표(품의용)_회처리설비 산출내역" xfId="27620"/>
    <cellStyle name=" _철근운반비_공사비집계표_AC-14(최종수정)" xfId="27621"/>
    <cellStyle name=" _철근운반비_공사비집계표_AC-14(최종수정)_발전설비 보수공사" xfId="27622"/>
    <cellStyle name=" _철근운반비_구내도로 및 배수(단가)" xfId="2050"/>
    <cellStyle name=" _철근운반비_구내도로 및 배수(단가)_(참고1) 현황도 딱지" xfId="27623"/>
    <cellStyle name=" _철근운반비_구내도로 및 배수(단가)_070206 운탄설비본사설계서(PILE 수량, 최종)" xfId="27624"/>
    <cellStyle name=" _철근운반비_구내도로 및 배수(단가)_3.CC-10-2,3_방풍림조성 및 석탄침전조수량산출서" xfId="21541"/>
    <cellStyle name=" _철근운반비_구내도로 및 배수(단가)_4.CC-10-4_저탄장내배수설비수량산출서" xfId="21542"/>
    <cellStyle name=" _철근운반비_구내도로 및 배수(단가)_AC-01 보일러 설계서 수정" xfId="27650"/>
    <cellStyle name=" _철근운반비_구내도로 및 배수(단가)_AC-01 보일러 설계서 수정_AC-14(최종수정)" xfId="27651"/>
    <cellStyle name=" _철근운반비_구내도로 및 배수(단가)_AC-01 보일러 설계서 수정_AC-14(최종수정)_발전설비 보수공사" xfId="27652"/>
    <cellStyle name=" _철근운반비_구내도로 및 배수(단가)_AC-01 본관기초(가설계서 9월단가)" xfId="27653"/>
    <cellStyle name=" _철근운반비_구내도로 및 배수(단가)_AC-01 본관기초(가설계서 9월단가)_AC-14(최종수정)" xfId="27654"/>
    <cellStyle name=" _철근운반비_구내도로 및 배수(단가)_AC-01 본관기초(가설계서 9월단가)_AC-14(최종수정)_발전설비 보수공사" xfId="27655"/>
    <cellStyle name=" _철근운반비_구내도로 및 배수(단가)_AC-01 본관기초(가설계서 9월단가)-2" xfId="27656"/>
    <cellStyle name=" _철근운반비_구내도로 및 배수(단가)_AC-01 본관기초(가설계서 9월단가)-2_AC-14(최종수정)" xfId="27657"/>
    <cellStyle name=" _철근운반비_구내도로 및 배수(단가)_AC-01 본관기초(가설계서 9월단가)-2_AC-14(최종수정)_발전설비 보수공사" xfId="27658"/>
    <cellStyle name=" _철근운반비_구내도로 및 배수(단가)_AC-14건설사무소환경개선공사설계서(제출)REV10" xfId="27659"/>
    <cellStyle name=" _철근운반비_구내도로 및 배수(단가)_AC-14건설사무소환경개선공사설계서(제출)REV10_AC-14(최종수정)" xfId="27660"/>
    <cellStyle name=" _철근운반비_구내도로 및 배수(단가)_AC-14건설사무소환경개선공사설계서(제출)REV10_AC-14(최종수정)_발전설비 보수공사" xfId="27661"/>
    <cellStyle name=" _철근운반비_구내도로 및 배수(단가)_Book1" xfId="27662"/>
    <cellStyle name=" _철근운반비_구내도로 및 배수(단가)_CC-03냉각수배수로(04.12사정)" xfId="27663"/>
    <cellStyle name=" _철근운반비_구내도로 및 배수(단가)_CC-03냉각수배수로(04.12사정)_CC-03냉각수배수로(05.07사정)" xfId="27664"/>
    <cellStyle name=" _철근운반비_구내도로 및 배수(단가)_CC-03냉각수배수로(04.12사정)_CC-03냉각수배수로(05.09청구)" xfId="27665"/>
    <cellStyle name=" _철근운반비_구내도로 및 배수(단가)_CC06 석탄취급설비" xfId="2072"/>
    <cellStyle name=" _철근운반비_구내도로 및 배수(단가)_CC-10저탄장조성 및 비탄방지설비공사(최종)11.28" xfId="2073"/>
    <cellStyle name=" _철근운반비_구내도로 및 배수(단가)_CC-16 조경공사(05.10사정)" xfId="27666"/>
    <cellStyle name=" _철근운반비_구내도로 및 배수(단가)_CC-16 조경공사(05.10청구예정)" xfId="27667"/>
    <cellStyle name=" _철근운반비_구내도로 및 배수(단가)_CC-16조경공사(05.09사정)" xfId="27668"/>
    <cellStyle name=" _철근운반비_구내도로 및 배수(단가)_FO_pipe_rack(최종수정)" xfId="21543"/>
    <cellStyle name=" _철근운반비_구내도로 및 배수(단가)_YH34 운탄_구조물 수량" xfId="2074"/>
    <cellStyle name=" _철근운반비_구내도로 및 배수(단가)_YH34 운탄설비 내역서" xfId="2075"/>
    <cellStyle name=" _철근운반비_구내도로 및 배수(단가)_가압장설계서(토목)" xfId="27625"/>
    <cellStyle name=" _철근운반비_구내도로 및 배수(단가)_계약내역서(CC-16)" xfId="27626"/>
    <cellStyle name=" _철근운반비_구내도로 및 배수(단가)_계장-견적서" xfId="17776"/>
    <cellStyle name=" _철근운반비_구내도로 및 배수(단가)_계장-견적서_계장-견적서(re.1)" xfId="17777"/>
    <cellStyle name=" _철근운반비_구내도로 및 배수(단가)_계장-견적서_계장-견적서(re.1)_믿음견적(8월)-믿음부사장님 계약(내부자료)" xfId="17778"/>
    <cellStyle name=" _철근운반비_구내도로 및 배수(단가)_계장-견적서_믿음견적(8월)-믿음부사장님 계약(내부자료)" xfId="17779"/>
    <cellStyle name=" _철근운반비_구내도로 및 배수(단가)_공사비집계표" xfId="27627"/>
    <cellStyle name=" _철근운반비_구내도로 및 배수(단가)_공사비집계표(품의용)" xfId="2051"/>
    <cellStyle name=" _철근운반비_구내도로 및 배수(단가)_공사비집계표(품의용)_FO_pipe_rack(최종수정)" xfId="21544"/>
    <cellStyle name=" _철근운반비_구내도로 및 배수(단가)_공사비집계표(품의용)_계장-견적서" xfId="17780"/>
    <cellStyle name=" _철근운반비_구내도로 및 배수(단가)_공사비집계표(품의용)_계장-견적서_계장-견적서(re.1)" xfId="17781"/>
    <cellStyle name=" _철근운반비_구내도로 및 배수(단가)_공사비집계표(품의용)_계장-견적서_계장-견적서(re.1)_믿음견적(8월)-믿음부사장님 계약(내부자료)" xfId="17782"/>
    <cellStyle name=" _철근운반비_구내도로 및 배수(단가)_공사비집계표(품의용)_계장-견적서_믿음견적(8월)-믿음부사장님 계약(내부자료)" xfId="17783"/>
    <cellStyle name=" _철근운반비_구내도로 및 배수(단가)_공사비집계표(품의용)_내역서_단가확정_집계" xfId="2052"/>
    <cellStyle name=" _철근운반비_구내도로 및 배수(단가)_공사비집계표(품의용)_믿음견적(8월)-믿음부사장님 계약(내부자료)" xfId="17784"/>
    <cellStyle name=" _철근운반비_구내도로 및 배수(단가)_공사비집계표(품의용)_설계변경(최종)" xfId="42235"/>
    <cellStyle name=" _철근운반비_구내도로 및 배수(단가)_공사비집계표(품의용)_연돌내역서-0809" xfId="21545"/>
    <cellStyle name=" _철근운반비_구내도로 및 배수(단가)_공사비집계표(품의용)_염소 주입실 신축공사" xfId="42236"/>
    <cellStyle name=" _철근운반비_구내도로 및 배수(단가)_공사비집계표(품의용)_회처리설비 산출내역" xfId="27628"/>
    <cellStyle name=" _철근운반비_구내도로 및 배수(단가)_공사비집계표_AC-14(최종수정)" xfId="27629"/>
    <cellStyle name=" _철근운반비_구내도로 및 배수(단가)_공사비집계표_AC-14(최종수정)_발전설비 보수공사" xfId="27630"/>
    <cellStyle name=" _철근운반비_구내도로 및 배수(단가)_그래브준설 수량분개 토적표" xfId="27631"/>
    <cellStyle name=" _철근운반비_구내도로 및 배수(단가)_내역서_단가확정_집계" xfId="2053"/>
    <cellStyle name=" _철근운반비_구내도로 및 배수(단가)_당진화력준설설계서(REV.A)" xfId="2054"/>
    <cellStyle name=" _철근운반비_구내도로 및 배수(단가)_대비내역서" xfId="21546"/>
    <cellStyle name=" _철근운반비_구내도로 및 배수(단가)_대비내역서(rev-1)" xfId="21547"/>
    <cellStyle name=" _철근운반비_구내도로 및 배수(단가)_대비내역서(rev-1)_3.CC-10-2,3_방풍림조성 및 석탄침전조수량산출서" xfId="21548"/>
    <cellStyle name=" _철근운반비_구내도로 및 배수(단가)_대비내역서(rev-1)_4.CC-10-4_저탄장내배수설비수량산출서" xfId="21549"/>
    <cellStyle name=" _철근운반비_구내도로 및 배수(단가)_대비내역서_3.CC-10-2,3_방풍림조성 및 석탄침전조수량산출서" xfId="21550"/>
    <cellStyle name=" _철근운반비_구내도로 및 배수(단가)_대비내역서_4.CC-10-4_저탄장내배수설비수량산출서" xfId="21551"/>
    <cellStyle name=" _철근운반비_구내도로 및 배수(단가)_믿음견적(8월)-믿음부사장님 계약(내부자료)" xfId="17785"/>
    <cellStyle name=" _철근운반비_구내도로 및 배수(단가)_발전설비 보수공사" xfId="27632"/>
    <cellStyle name=" _철근운반비_구내도로 및 배수(단가)_별표" xfId="2055"/>
    <cellStyle name=" _철근운반비_구내도로 및 배수(단가)_본설계내역서(CC-14)-REV.16" xfId="27633"/>
    <cellStyle name=" _철근운반비_구내도로 및 배수(단가)_부두준설 딱지" xfId="27634"/>
    <cellStyle name=" _철근운반비_구내도로 및 배수(단가)_부두준설 설계서" xfId="2056"/>
    <cellStyle name=" _철근운반비_구내도로 및 배수(단가)_부두준설 설계서_1) 공사비산출 적정성 확인" xfId="2057"/>
    <cellStyle name=" _철근운반비_구내도로 및 배수(단가)_부두준설 설계서_1) 공사비산출 적정성 확인_부두준설 설계서" xfId="2058"/>
    <cellStyle name=" _철근운반비_구내도로 및 배수(단가)_부두준설 설계서_부두준설 설계서" xfId="2059"/>
    <cellStyle name=" _철근운반비_구내도로 및 배수(단가)_부두준설 설계서_부두준설 설계서(현대)" xfId="2060"/>
    <cellStyle name=" _철근운반비_구내도로 및 배수(단가)_부두준설 설계서_부두준설 설계서(현대)_부두준설 설계서" xfId="2061"/>
    <cellStyle name=" _철근운반비_구내도로 및 배수(단가)_부두준설 설계서_부두준설 설계서_부두준설 설계서" xfId="2062"/>
    <cellStyle name=" _철근운반비_구내도로 및 배수(단가)_부두준설 설계서_부두준설 설계서77" xfId="2063"/>
    <cellStyle name=" _철근운반비_구내도로 및 배수(단가)_부두준설 설계서_부두준설 설계서77_부두준설 설계서" xfId="2064"/>
    <cellStyle name=" _철근운반비_구내도로 및 배수(단가)_부두준설 설계서_준설 평균N치 산출서(08.01.25)-REV.1" xfId="2065"/>
    <cellStyle name=" _철근운반비_구내도로 및 배수(단가)_부두준설 설계서_준설 평균N치 산출서(08.01.25)-REV.1_부두준설 설계서" xfId="2066"/>
    <cellStyle name=" _철근운반비_구내도로 및 배수(단가)_부두준설 설계서-07.10.24" xfId="27635"/>
    <cellStyle name=" _철근운반비_구내도로 및 배수(단가)_부두준설 수량산출서" xfId="27636"/>
    <cellStyle name=" _철근운반비_구내도로 및 배수(단가)_부표" xfId="2067"/>
    <cellStyle name=" _철근운반비_구내도로 및 배수(단가)_석고반출부두 수량산출서(CC-18)_070115" xfId="27637"/>
    <cellStyle name=" _철근운반비_구내도로 및 배수(단가)_설계변경(최종)" xfId="42237"/>
    <cellStyle name=" _철근운반비_구내도로 및 배수(단가)_설계서(CC-10)" xfId="27638"/>
    <cellStyle name=" _철근운반비_구내도로 및 배수(단가)_설계서(CC-10)re2" xfId="27639"/>
    <cellStyle name=" _철근운반비_구내도로 및 배수(단가)_설계서(CC-16)" xfId="27640"/>
    <cellStyle name=" _철근운반비_구내도로 및 배수(단가)_수량산출서(CC-10)" xfId="27641"/>
    <cellStyle name=" _철근운반비_구내도로 및 배수(단가)_수량산출서(CC-10)-운탄지역" xfId="27642"/>
    <cellStyle name=" _철근운반비_구내도로 및 배수(단가)_연돌내역서-0809" xfId="21552"/>
    <cellStyle name=" _철근운반비_구내도로 및 배수(단가)_염소 주입실 신축공사" xfId="42238"/>
    <cellStyle name=" _철근운반비_구내도로 및 배수(단가)_영흥#3,4 터빈발전기기초(AC-04)" xfId="27643"/>
    <cellStyle name=" _철근운반비_구내도로 및 배수(단가)_옥외탱크설계내역서(071010)" xfId="27644"/>
    <cellStyle name=" _철근운반비_구내도로 및 배수(단가)_자재단가" xfId="2068"/>
    <cellStyle name=" _철근운반비_구내도로 및 배수(단가)_저류지제방공사 품셈" xfId="2069"/>
    <cellStyle name=" _철근운반비_구내도로 및 배수(단가)_조경공사가설계1차변경" xfId="27645"/>
    <cellStyle name=" _철근운반비_구내도로 및 배수(단가)_조경공사가설계1차변경(마지막최종한번더)" xfId="27646"/>
    <cellStyle name=" _철근운반비_구내도로 및 배수(단가)_추가품셈1-박" xfId="2070"/>
    <cellStyle name=" _철근운반비_구내도로 및 배수(단가)_추가품셈1-박_FO_pipe_rack(최종수정)" xfId="21553"/>
    <cellStyle name=" _철근운반비_구내도로 및 배수(단가)_추가품셈1-박_설계변경(최종)" xfId="42239"/>
    <cellStyle name=" _철근운반비_구내도로 및 배수(단가)_추가품셈1-박_연돌내역서-0809" xfId="21554"/>
    <cellStyle name=" _철근운반비_구내도로 및 배수(단가)_추가품셈1-박_염소 주입실 신축공사" xfId="42240"/>
    <cellStyle name=" _철근운반비_구내도로 및 배수(단가)_품셈" xfId="2071"/>
    <cellStyle name=" _철근운반비_구내도로 및 배수(단가)_회처리가설계서용수량산출서" xfId="27647"/>
    <cellStyle name=" _철근운반비_구내도로 및 배수(단가)_회처리가설계서용수량산출서-운탄" xfId="27648"/>
    <cellStyle name=" _철근운반비_구내도로 및 배수(단가)_회처리설비 산출내역" xfId="27649"/>
    <cellStyle name=" _철근운반비_그래브준설 수량분개 토적표" xfId="27669"/>
    <cellStyle name=" _철근운반비_내역서_단가확정_집계" xfId="2076"/>
    <cellStyle name=" _철근운반비_당진화력준설설계서(REV.A)" xfId="2077"/>
    <cellStyle name=" _철근운반비_대비내역서" xfId="21555"/>
    <cellStyle name=" _철근운반비_대비내역서(rev-1)" xfId="21556"/>
    <cellStyle name=" _철근운반비_대비내역서(rev-1)_3.CC-10-2,3_방풍림조성 및 석탄침전조수량산출서" xfId="21557"/>
    <cellStyle name=" _철근운반비_대비내역서(rev-1)_4.CC-10-4_저탄장내배수설비수량산출서" xfId="21558"/>
    <cellStyle name=" _철근운반비_대비내역서_3.CC-10-2,3_방풍림조성 및 석탄침전조수량산출서" xfId="21559"/>
    <cellStyle name=" _철근운반비_대비내역서_4.CC-10-4_저탄장내배수설비수량산출서" xfId="21560"/>
    <cellStyle name=" _철근운반비_믿음견적(8월)-믿음부사장님 계약(내부자료)" xfId="17786"/>
    <cellStyle name=" _철근운반비_발전설비 보수공사" xfId="27670"/>
    <cellStyle name=" _철근운반비_별표" xfId="2078"/>
    <cellStyle name=" _철근운반비_본설계내역서(CC-14)-REV.16" xfId="27671"/>
    <cellStyle name=" _철근운반비_부두준설 딱지" xfId="27672"/>
    <cellStyle name=" _철근운반비_부두준설 설계서" xfId="2079"/>
    <cellStyle name=" _철근운반비_부두준설 설계서_1) 공사비산출 적정성 확인" xfId="2080"/>
    <cellStyle name=" _철근운반비_부두준설 설계서_1) 공사비산출 적정성 확인_부두준설 설계서" xfId="2081"/>
    <cellStyle name=" _철근운반비_부두준설 설계서_부두준설 설계서" xfId="2082"/>
    <cellStyle name=" _철근운반비_부두준설 설계서_부두준설 설계서(현대)" xfId="2083"/>
    <cellStyle name=" _철근운반비_부두준설 설계서_부두준설 설계서(현대)_부두준설 설계서" xfId="2084"/>
    <cellStyle name=" _철근운반비_부두준설 설계서_부두준설 설계서_부두준설 설계서" xfId="2085"/>
    <cellStyle name=" _철근운반비_부두준설 설계서_부두준설 설계서77" xfId="2086"/>
    <cellStyle name=" _철근운반비_부두준설 설계서_부두준설 설계서77_부두준설 설계서" xfId="2087"/>
    <cellStyle name=" _철근운반비_부두준설 설계서_준설 평균N치 산출서(08.01.25)-REV.1" xfId="2088"/>
    <cellStyle name=" _철근운반비_부두준설 설계서_준설 평균N치 산출서(08.01.25)-REV.1_부두준설 설계서" xfId="2089"/>
    <cellStyle name=" _철근운반비_부두준설 설계서-07.10.24" xfId="27673"/>
    <cellStyle name=" _철근운반비_부두준설 수량산출서" xfId="27674"/>
    <cellStyle name=" _철근운반비_부표" xfId="2090"/>
    <cellStyle name=" _철근운반비_석고반출부두 수량산출서(CC-18)_070115" xfId="27675"/>
    <cellStyle name=" _철근운반비_설계변경(최종)" xfId="42241"/>
    <cellStyle name=" _철근운반비_설계서(CC-10)" xfId="27676"/>
    <cellStyle name=" _철근운반비_설계서(CC-10)re2" xfId="27677"/>
    <cellStyle name=" _철근운반비_설계서(CC-16)" xfId="27678"/>
    <cellStyle name=" _철근운반비_수량산출서(CC-10)" xfId="27679"/>
    <cellStyle name=" _철근운반비_수량산출서(CC-10)-운탄지역" xfId="27680"/>
    <cellStyle name=" _철근운반비_연돌내역서-0809" xfId="21561"/>
    <cellStyle name=" _철근운반비_염소 주입실 신축공사" xfId="42242"/>
    <cellStyle name=" _철근운반비_영흥#3,4 터빈발전기기초(AC-04)" xfId="27681"/>
    <cellStyle name=" _철근운반비_옥외탱크및기기기초(단가)" xfId="2091"/>
    <cellStyle name=" _철근운반비_옥외탱크및기기기초(단가)_FO_pipe_rack(최종수정)" xfId="21562"/>
    <cellStyle name=" _철근운반비_옥외탱크및기기기초(단가)_계장-견적서" xfId="17787"/>
    <cellStyle name=" _철근운반비_옥외탱크및기기기초(단가)_계장-견적서_계장-견적서(re.1)" xfId="17788"/>
    <cellStyle name=" _철근운반비_옥외탱크및기기기초(단가)_계장-견적서_계장-견적서(re.1)_믿음견적(8월)-믿음부사장님 계약(내부자료)" xfId="17789"/>
    <cellStyle name=" _철근운반비_옥외탱크및기기기초(단가)_계장-견적서_믿음견적(8월)-믿음부사장님 계약(내부자료)" xfId="17790"/>
    <cellStyle name=" _철근운반비_옥외탱크및기기기초(단가)_공사비집계표(품의용)" xfId="2092"/>
    <cellStyle name=" _철근운반비_옥외탱크및기기기초(단가)_공사비집계표(품의용)_FO_pipe_rack(최종수정)" xfId="21563"/>
    <cellStyle name=" _철근운반비_옥외탱크및기기기초(단가)_공사비집계표(품의용)_계장-견적서" xfId="17791"/>
    <cellStyle name=" _철근운반비_옥외탱크및기기기초(단가)_공사비집계표(품의용)_계장-견적서_계장-견적서(re.1)" xfId="17792"/>
    <cellStyle name=" _철근운반비_옥외탱크및기기기초(단가)_공사비집계표(품의용)_계장-견적서_계장-견적서(re.1)_믿음견적(8월)-믿음부사장님 계약(내부자료)" xfId="17793"/>
    <cellStyle name=" _철근운반비_옥외탱크및기기기초(단가)_공사비집계표(품의용)_계장-견적서_믿음견적(8월)-믿음부사장님 계약(내부자료)" xfId="17794"/>
    <cellStyle name=" _철근운반비_옥외탱크및기기기초(단가)_공사비집계표(품의용)_내역서_단가확정_집계" xfId="2093"/>
    <cellStyle name=" _철근운반비_옥외탱크및기기기초(단가)_공사비집계표(품의용)_믿음견적(8월)-믿음부사장님 계약(내부자료)" xfId="17795"/>
    <cellStyle name=" _철근운반비_옥외탱크및기기기초(단가)_공사비집계표(품의용)_설계변경(최종)" xfId="42243"/>
    <cellStyle name=" _철근운반비_옥외탱크및기기기초(단가)_공사비집계표(품의용)_연돌내역서-0809" xfId="21564"/>
    <cellStyle name=" _철근운반비_옥외탱크및기기기초(단가)_공사비집계표(품의용)_염소 주입실 신축공사" xfId="42244"/>
    <cellStyle name=" _철근운반비_옥외탱크및기기기초(단가)_공사비집계표(품의용)_회처리설비 산출내역" xfId="27682"/>
    <cellStyle name=" _철근운반비_옥외탱크및기기기초(단가)_내역서_단가확정_집계" xfId="2094"/>
    <cellStyle name=" _철근운반비_옥외탱크및기기기초(단가)_믿음견적(8월)-믿음부사장님 계약(내부자료)" xfId="17796"/>
    <cellStyle name=" _철근운반비_옥외탱크및기기기초(단가)_설계변경(최종)" xfId="42245"/>
    <cellStyle name=" _철근운반비_옥외탱크및기기기초(단가)_연돌내역서-0809" xfId="21565"/>
    <cellStyle name=" _철근운반비_옥외탱크및기기기초(단가)_염소 주입실 신축공사" xfId="42246"/>
    <cellStyle name=" _철근운반비_옥외탱크및기기기초(단가)_회처리설비 산출내역" xfId="27683"/>
    <cellStyle name=" _철근운반비_옥외탱크설계내역서(071010)" xfId="27684"/>
    <cellStyle name=" _철근운반비_자재단가" xfId="2095"/>
    <cellStyle name=" _철근운반비_저류지제방공사 품셈" xfId="2096"/>
    <cellStyle name=" _철근운반비_조경공사가설계1차변경" xfId="27685"/>
    <cellStyle name=" _철근운반비_조경공사가설계1차변경(마지막최종한번더)" xfId="27686"/>
    <cellStyle name=" _철근운반비_추가품셈1-박" xfId="2097"/>
    <cellStyle name=" _철근운반비_추가품셈1-박_FO_pipe_rack(최종수정)" xfId="21566"/>
    <cellStyle name=" _철근운반비_추가품셈1-박_설계변경(최종)" xfId="42247"/>
    <cellStyle name=" _철근운반비_추가품셈1-박_연돌내역서-0809" xfId="21567"/>
    <cellStyle name=" _철근운반비_추가품셈1-박_염소 주입실 신축공사" xfId="42248"/>
    <cellStyle name=" _철근운반비_품셈" xfId="2098"/>
    <cellStyle name=" _철근운반비_회처리가설계서용수량산출서" xfId="27687"/>
    <cellStyle name=" _철근운반비_회처리가설계서용수량산출서-운탄" xfId="27688"/>
    <cellStyle name=" _철근운반비_회처리설비 산출내역" xfId="27689"/>
    <cellStyle name=" _최종분 설계서(인쇄)" xfId="27709"/>
    <cellStyle name=" _취수로 설계변경조서" xfId="27710"/>
    <cellStyle name=" _취수로 설계변경조서(최종)" xfId="27711"/>
    <cellStyle name=" _케이블터널 공사설계서(061208)" xfId="2103"/>
    <cellStyle name=" _케이블터널 공사설계서(061208)_부두준설 설계서" xfId="2104"/>
    <cellStyle name=" _케이블터널 공사설계서(061208)_부두준설 설계서_1) 공사비산출 적정성 확인" xfId="2105"/>
    <cellStyle name=" _케이블터널 공사설계서(061208)_부두준설 설계서_1) 공사비산출 적정성 확인_부두준설 설계서" xfId="2106"/>
    <cellStyle name=" _케이블터널 공사설계서(061208)_부두준설 설계서_부두준설 설계서" xfId="2107"/>
    <cellStyle name=" _케이블터널 공사설계서(061208)_부두준설 설계서_부두준설 설계서(현대)" xfId="2108"/>
    <cellStyle name=" _케이블터널 공사설계서(061208)_부두준설 설계서_부두준설 설계서(현대)_부두준설 설계서" xfId="2109"/>
    <cellStyle name=" _케이블터널 공사설계서(061208)_부두준설 설계서_부두준설 설계서_부두준설 설계서" xfId="2110"/>
    <cellStyle name=" _케이블터널 공사설계서(061208)_부두준설 설계서_부두준설 설계서77" xfId="2111"/>
    <cellStyle name=" _케이블터널 공사설계서(061208)_부두준설 설계서_부두준설 설계서77_부두준설 설계서" xfId="2112"/>
    <cellStyle name=" _케이블터널 공사설계서(061208)_부두준설 설계서_준설 평균N치 산출서(08.01.25)-REV.1" xfId="2113"/>
    <cellStyle name=" _케이블터널 공사설계서(061208)_부두준설 설계서_준설 평균N치 산출서(08.01.25)-REV.1_부두준설 설계서" xfId="2114"/>
    <cellStyle name=" _케이블터널 공사설계서(061208)_부두준설 설계서-07.10.24" xfId="27712"/>
    <cellStyle name=" _케이블터널 공사설계서(061208)-건강연금" xfId="27713"/>
    <cellStyle name=" _콘크리트품" xfId="2115"/>
    <cellStyle name=" _콘크리트품_당진화력준설설계서(REV.A)" xfId="2116"/>
    <cellStyle name=" _콘크리트품_별표" xfId="2117"/>
    <cellStyle name=" _콘크리트품_자재단가" xfId="2118"/>
    <cellStyle name=" _태안7,8 건설공사(기계분야_계약)-1" xfId="2119"/>
    <cellStyle name=" _태안7,8 건설공사(제어분야_계약)" xfId="2120"/>
    <cellStyle name=" _터빈, 주제어 및 보일러건물 기초공사ESC" xfId="42249"/>
    <cellStyle name=" _터빈건물 ESC" xfId="42250"/>
    <cellStyle name=" _터빈발전기기초(단가)" xfId="2121"/>
    <cellStyle name=" _터빈발전기기초(단가)_3.단가확정분-집계표" xfId="42251"/>
    <cellStyle name=" _터빈발전기기초(단가)_3.단가확정분-집계표_설계변경(최종)" xfId="42252"/>
    <cellStyle name=" _터빈발전기기초(단가)_AC-05옥내기기기초" xfId="2123"/>
    <cellStyle name=" _터빈발전기기초(단가)_AC-05옥내기기기초_3.단가확정분-집계표" xfId="42258"/>
    <cellStyle name=" _터빈발전기기초(단가)_AC-05옥내기기기초_3.단가확정분-집계표_설계변경(최종)" xfId="42259"/>
    <cellStyle name=" _터빈발전기기초(단가)_AC-05옥내기기기초_FO_pipe_rack(최종수정)" xfId="21568"/>
    <cellStyle name=" _터빈발전기기초(단가)_AC-05옥내기기기초_계장-견적서" xfId="17802"/>
    <cellStyle name=" _터빈발전기기초(단가)_AC-05옥내기기기초_계장-견적서_계장-견적서(re.1)" xfId="17803"/>
    <cellStyle name=" _터빈발전기기초(단가)_AC-05옥내기기기초_계장-견적서_계장-견적서(re.1)_믿음견적(8월)-믿음부사장님 계약(내부자료)" xfId="17804"/>
    <cellStyle name=" _터빈발전기기초(단가)_AC-05옥내기기기초_계장-견적서_믿음견적(8월)-믿음부사장님 계약(내부자료)" xfId="17805"/>
    <cellStyle name=" _터빈발전기기초(단가)_AC-05옥내기기기초_내역서_단가확정_집계" xfId="2124"/>
    <cellStyle name=" _터빈발전기기초(단가)_AC-05옥내기기기초_믿음견적(8월)-믿음부사장님 계약(내부자료)" xfId="17806"/>
    <cellStyle name=" _터빈발전기기초(단가)_AC-05옥내기기기초_설계변경(최종)" xfId="42260"/>
    <cellStyle name=" _터빈발전기기초(단가)_AC-05옥내기기기초_연돌내역서-0809" xfId="21569"/>
    <cellStyle name=" _터빈발전기기초(단가)_AC-05옥내기기기초_염소 주입실 신축공사" xfId="42261"/>
    <cellStyle name=" _터빈발전기기초(단가)_AC-05옥내기기기초_토목공사-부대입찰내역서(08.11)" xfId="42262"/>
    <cellStyle name=" _터빈발전기기초(단가)_AC-05옥내기기기초_토목공사-부대입찰내역서(08.11)_설계변경(최종)" xfId="42263"/>
    <cellStyle name=" _터빈발전기기초(단가)_AC-05옥내기기기초_토목공사-부대입찰내역서(08.11)_염소 주입실 신축공사" xfId="42264"/>
    <cellStyle name=" _터빈발전기기초(단가)_FO_pipe_rack(최종수정)" xfId="21570"/>
    <cellStyle name=" _터빈발전기기초(단가)_계장-견적서" xfId="17797"/>
    <cellStyle name=" _터빈발전기기초(단가)_계장-견적서_계장-견적서(re.1)" xfId="17798"/>
    <cellStyle name=" _터빈발전기기초(단가)_계장-견적서_계장-견적서(re.1)_믿음견적(8월)-믿음부사장님 계약(내부자료)" xfId="17799"/>
    <cellStyle name=" _터빈발전기기초(단가)_계장-견적서_믿음견적(8월)-믿음부사장님 계약(내부자료)" xfId="17800"/>
    <cellStyle name=" _터빈발전기기초(단가)_내역서_단가확정_집계" xfId="2122"/>
    <cellStyle name=" _터빈발전기기초(단가)_믿음견적(8월)-믿음부사장님 계약(내부자료)" xfId="17801"/>
    <cellStyle name=" _터빈발전기기초(단가)_설계변경(최종)" xfId="42253"/>
    <cellStyle name=" _터빈발전기기초(단가)_연돌내역서-0809" xfId="21571"/>
    <cellStyle name=" _터빈발전기기초(단가)_염소 주입실 신축공사" xfId="42254"/>
    <cellStyle name=" _터빈발전기기초(단가)_토목공사-부대입찰내역서(08.11)" xfId="42255"/>
    <cellStyle name=" _터빈발전기기초(단가)_토목공사-부대입찰내역서(08.11)_설계변경(최종)" xfId="42256"/>
    <cellStyle name=" _터빈발전기기초(단가)_토목공사-부대입찰내역서(08.11)_염소 주입실 신축공사" xfId="42257"/>
    <cellStyle name=" _토목공사-부대입찰내역서(08.11)" xfId="42265"/>
    <cellStyle name=" _토웅0412월기성" xfId="2125"/>
    <cellStyle name=" _토웅송부(내역서)(1)" xfId="2126"/>
    <cellStyle name=" _파일항타" xfId="27714"/>
    <cellStyle name=" _파일항타(가)" xfId="27715"/>
    <cellStyle name=" _표지간지cc09" xfId="2127"/>
    <cellStyle name=" _품셈" xfId="4"/>
    <cellStyle name=" _품셈 10" xfId="2128"/>
    <cellStyle name=" _품셈 10 2" xfId="2129"/>
    <cellStyle name=" _품셈 10 3" xfId="2130"/>
    <cellStyle name=" _품셈 2" xfId="2131"/>
    <cellStyle name=" _품셈 2 2" xfId="2132"/>
    <cellStyle name=" _품셈 2 3" xfId="2133"/>
    <cellStyle name=" _품셈 2 4" xfId="17807"/>
    <cellStyle name=" _품셈 3" xfId="2134"/>
    <cellStyle name=" _품셈 3 2" xfId="2135"/>
    <cellStyle name=" _품셈 3 3" xfId="2136"/>
    <cellStyle name=" _품셈 4" xfId="2137"/>
    <cellStyle name=" _품셈 4 2" xfId="2138"/>
    <cellStyle name=" _품셈 4 3" xfId="2139"/>
    <cellStyle name=" _품셈 5" xfId="2140"/>
    <cellStyle name=" _품셈 5 2" xfId="2141"/>
    <cellStyle name=" _품셈 5 3" xfId="2142"/>
    <cellStyle name=" _품셈 6" xfId="2143"/>
    <cellStyle name=" _품셈 6 2" xfId="2144"/>
    <cellStyle name=" _품셈 6 3" xfId="2145"/>
    <cellStyle name=" _품셈 7" xfId="2146"/>
    <cellStyle name=" _품셈 7 2" xfId="2147"/>
    <cellStyle name=" _품셈 7 3" xfId="2148"/>
    <cellStyle name=" _품셈 8" xfId="2149"/>
    <cellStyle name=" _품셈 8 2" xfId="2150"/>
    <cellStyle name=" _품셈 8 3" xfId="2151"/>
    <cellStyle name=" _품셈 9" xfId="2152"/>
    <cellStyle name=" _품셈 9 2" xfId="2153"/>
    <cellStyle name=" _품셈 9 3" xfId="2154"/>
    <cellStyle name=" _품셈_(참고1) 현황도 딱지" xfId="27716"/>
    <cellStyle name=" _품셈_0 영흥34-연돌-수량산출서2006.06.04" xfId="27717"/>
    <cellStyle name=" _품셈_01기성(청구)" xfId="2155"/>
    <cellStyle name=" _품셈_060202 대양2차변경안" xfId="2156"/>
    <cellStyle name=" _품셈_060202 대양2차변경안_그래브준설 수량분개 토적표" xfId="27718"/>
    <cellStyle name=" _품셈_060202 대양2차변경안_부두준설 설계서" xfId="2157"/>
    <cellStyle name=" _품셈_060202 대양2차변경안_부두준설 설계서_1) 공사비산출 적정성 확인" xfId="2158"/>
    <cellStyle name=" _품셈_060202 대양2차변경안_부두준설 설계서_1) 공사비산출 적정성 확인_부두준설 설계서" xfId="2159"/>
    <cellStyle name=" _품셈_060202 대양2차변경안_부두준설 설계서_부두준설 설계서" xfId="2160"/>
    <cellStyle name=" _품셈_060202 대양2차변경안_부두준설 설계서_부두준설 설계서(현대)" xfId="2161"/>
    <cellStyle name=" _품셈_060202 대양2차변경안_부두준설 설계서_부두준설 설계서(현대)_부두준설 설계서" xfId="2162"/>
    <cellStyle name=" _품셈_060202 대양2차변경안_부두준설 설계서_부두준설 설계서_부두준설 설계서" xfId="2163"/>
    <cellStyle name=" _품셈_060202 대양2차변경안_부두준설 설계서_부두준설 설계서77" xfId="2164"/>
    <cellStyle name=" _품셈_060202 대양2차변경안_부두준설 설계서_부두준설 설계서77_부두준설 설계서" xfId="2165"/>
    <cellStyle name=" _품셈_060202 대양2차변경안_부두준설 설계서_준설 평균N치 산출서(08.01.25)-REV.1" xfId="2166"/>
    <cellStyle name=" _품셈_060202 대양2차변경안_부두준설 설계서_준설 평균N치 산출서(08.01.25)-REV.1_부두준설 설계서" xfId="2167"/>
    <cellStyle name=" _품셈_060202 대양2차변경안_부두준설 설계서-07.10.24" xfId="27719"/>
    <cellStyle name=" _품셈_060202 대양2차변경안_부두준설 수량산출서" xfId="27720"/>
    <cellStyle name=" _품셈_070206 운탄설비본사설계서(PILE 수량, 최종)" xfId="27721"/>
    <cellStyle name=" _품셈_1" xfId="2168"/>
    <cellStyle name=" _품셈_1 당진78-연돌-공사설계서(REV.0 12.14-kopec)" xfId="2169"/>
    <cellStyle name=" _품셈_1 당진78-연돌-공사설계서(REV.0 12.14-kopec) 10" xfId="27722"/>
    <cellStyle name=" _품셈_1 당진78-연돌-공사설계서(REV.0 12.14-kopec) 2" xfId="2170"/>
    <cellStyle name=" _품셈_1 당진78-연돌-공사설계서(REV.0 12.14-kopec) 3" xfId="2171"/>
    <cellStyle name=" _품셈_1 당진78-연돌-공사설계서(REV.0 12.14-kopec) 4" xfId="17808"/>
    <cellStyle name=" _품셈_1 당진78-연돌-공사설계서(REV.0 12.14-kopec) 5" xfId="27723"/>
    <cellStyle name=" _품셈_1 당진78-연돌-공사설계서(REV.0 12.14-kopec) 6" xfId="27724"/>
    <cellStyle name=" _품셈_1 당진78-연돌-공사설계서(REV.0 12.14-kopec) 7" xfId="27725"/>
    <cellStyle name=" _품셈_1 당진78-연돌-공사설계서(REV.0 12.14-kopec) 8" xfId="27726"/>
    <cellStyle name=" _품셈_1 당진78-연돌-공사설계서(REV.0 12.14-kopec) 9" xfId="27727"/>
    <cellStyle name=" _품셈_1 당진78-연돌-공사설계서(REV.0 12.14-kopec)_0 태안78-연돌-공사설계서(2005082)" xfId="2172"/>
    <cellStyle name=" _품셈_1 당진78-연돌-공사설계서(REV.0 12.14-kopec)_0 태안78-연돌-공사설계서(2005082) 10" xfId="27728"/>
    <cellStyle name=" _품셈_1 당진78-연돌-공사설계서(REV.0 12.14-kopec)_0 태안78-연돌-공사설계서(2005082) 2" xfId="2173"/>
    <cellStyle name=" _품셈_1 당진78-연돌-공사설계서(REV.0 12.14-kopec)_0 태안78-연돌-공사설계서(2005082) 3" xfId="2174"/>
    <cellStyle name=" _품셈_1 당진78-연돌-공사설계서(REV.0 12.14-kopec)_0 태안78-연돌-공사설계서(2005082) 4" xfId="17809"/>
    <cellStyle name=" _품셈_1 당진78-연돌-공사설계서(REV.0 12.14-kopec)_0 태안78-연돌-공사설계서(2005082) 5" xfId="27729"/>
    <cellStyle name=" _품셈_1 당진78-연돌-공사설계서(REV.0 12.14-kopec)_0 태안78-연돌-공사설계서(2005082) 6" xfId="27730"/>
    <cellStyle name=" _품셈_1 당진78-연돌-공사설계서(REV.0 12.14-kopec)_0 태안78-연돌-공사설계서(2005082) 7" xfId="27731"/>
    <cellStyle name=" _품셈_1 당진78-연돌-공사설계서(REV.0 12.14-kopec)_0 태안78-연돌-공사설계서(2005082) 8" xfId="27732"/>
    <cellStyle name=" _품셈_1 당진78-연돌-공사설계서(REV.0 12.14-kopec)_0 태안78-연돌-공사설계서(2005082) 9" xfId="27733"/>
    <cellStyle name=" _품셈_1 당진78-연돌-공사설계서(REV.0 12.14-kopec)_1.0t 공사설계서(1021일)" xfId="2175"/>
    <cellStyle name=" _품셈_1 당진78-연돌-공사설계서(REV.0 12.14-kopec)_1.0t 공사설계서(1021일) 10" xfId="27734"/>
    <cellStyle name=" _품셈_1 당진78-연돌-공사설계서(REV.0 12.14-kopec)_1.0t 공사설계서(1021일) 2" xfId="2176"/>
    <cellStyle name=" _품셈_1 당진78-연돌-공사설계서(REV.0 12.14-kopec)_1.0t 공사설계서(1021일) 3" xfId="2177"/>
    <cellStyle name=" _품셈_1 당진78-연돌-공사설계서(REV.0 12.14-kopec)_1.0t 공사설계서(1021일) 4" xfId="17810"/>
    <cellStyle name=" _품셈_1 당진78-연돌-공사설계서(REV.0 12.14-kopec)_1.0t 공사설계서(1021일) 5" xfId="27735"/>
    <cellStyle name=" _품셈_1 당진78-연돌-공사설계서(REV.0 12.14-kopec)_1.0t 공사설계서(1021일) 6" xfId="27736"/>
    <cellStyle name=" _품셈_1 당진78-연돌-공사설계서(REV.0 12.14-kopec)_1.0t 공사설계서(1021일) 7" xfId="27737"/>
    <cellStyle name=" _품셈_1 당진78-연돌-공사설계서(REV.0 12.14-kopec)_1.0t 공사설계서(1021일) 8" xfId="27738"/>
    <cellStyle name=" _품셈_1 당진78-연돌-공사설계서(REV.0 12.14-kopec)_1.0t 공사설계서(1021일) 9" xfId="27739"/>
    <cellStyle name=" _품셈_1 당진78-연돌-공사설계서(REV.0 12.14-kopec)_태안78연돌공사설계서(2005099)C2" xfId="2178"/>
    <cellStyle name=" _품셈_1 당진78-연돌-공사설계서(REV.0 12.14-kopec)_태안78연돌공사설계서(2005099)C2 10" xfId="27740"/>
    <cellStyle name=" _품셈_1 당진78-연돌-공사설계서(REV.0 12.14-kopec)_태안78연돌공사설계서(2005099)C2 2" xfId="2179"/>
    <cellStyle name=" _품셈_1 당진78-연돌-공사설계서(REV.0 12.14-kopec)_태안78연돌공사설계서(2005099)C2 3" xfId="2180"/>
    <cellStyle name=" _품셈_1 당진78-연돌-공사설계서(REV.0 12.14-kopec)_태안78연돌공사설계서(2005099)C2 4" xfId="17811"/>
    <cellStyle name=" _품셈_1 당진78-연돌-공사설계서(REV.0 12.14-kopec)_태안78연돌공사설계서(2005099)C2 5" xfId="27741"/>
    <cellStyle name=" _품셈_1 당진78-연돌-공사설계서(REV.0 12.14-kopec)_태안78연돌공사설계서(2005099)C2 6" xfId="27742"/>
    <cellStyle name=" _품셈_1 당진78-연돌-공사설계서(REV.0 12.14-kopec)_태안78연돌공사설계서(2005099)C2 7" xfId="27743"/>
    <cellStyle name=" _품셈_1 당진78-연돌-공사설계서(REV.0 12.14-kopec)_태안78연돌공사설계서(2005099)C2 8" xfId="27744"/>
    <cellStyle name=" _품셈_1 당진78-연돌-공사설계서(REV.0 12.14-kopec)_태안78연돌공사설계서(2005099)C2 9" xfId="27745"/>
    <cellStyle name=" _품셈_1.0t 당진78-연돌-수량산출서(REV.0 12.27-kopec)" xfId="2181"/>
    <cellStyle name=" _품셈_1.0t 당진78-연돌-수량산출서(REV.0 12.27-kopec) 10" xfId="27746"/>
    <cellStyle name=" _품셈_1.0t 당진78-연돌-수량산출서(REV.0 12.27-kopec) 2" xfId="2182"/>
    <cellStyle name=" _품셈_1.0t 당진78-연돌-수량산출서(REV.0 12.27-kopec) 3" xfId="2183"/>
    <cellStyle name=" _품셈_1.0t 당진78-연돌-수량산출서(REV.0 12.27-kopec) 4" xfId="17812"/>
    <cellStyle name=" _품셈_1.0t 당진78-연돌-수량산출서(REV.0 12.27-kopec) 5" xfId="27747"/>
    <cellStyle name=" _품셈_1.0t 당진78-연돌-수량산출서(REV.0 12.27-kopec) 6" xfId="27748"/>
    <cellStyle name=" _품셈_1.0t 당진78-연돌-수량산출서(REV.0 12.27-kopec) 7" xfId="27749"/>
    <cellStyle name=" _품셈_1.0t 당진78-연돌-수량산출서(REV.0 12.27-kopec) 8" xfId="27750"/>
    <cellStyle name=" _품셈_1.0t 당진78-연돌-수량산출서(REV.0 12.27-kopec) 9" xfId="27751"/>
    <cellStyle name=" _품셈_1.0t 당진78-연돌-수량산출서(REV.0 12.27-kopec)_1.0t 공사설계서(1021일)" xfId="2184"/>
    <cellStyle name=" _품셈_1.0t 당진78-연돌-수량산출서(REV.0 12.27-kopec)_1.0t 공사설계서(1021일) 10" xfId="27752"/>
    <cellStyle name=" _품셈_1.0t 당진78-연돌-수량산출서(REV.0 12.27-kopec)_1.0t 공사설계서(1021일) 2" xfId="2185"/>
    <cellStyle name=" _품셈_1.0t 당진78-연돌-수량산출서(REV.0 12.27-kopec)_1.0t 공사설계서(1021일) 3" xfId="2186"/>
    <cellStyle name=" _품셈_1.0t 당진78-연돌-수량산출서(REV.0 12.27-kopec)_1.0t 공사설계서(1021일) 4" xfId="17813"/>
    <cellStyle name=" _품셈_1.0t 당진78-연돌-수량산출서(REV.0 12.27-kopec)_1.0t 공사설계서(1021일) 5" xfId="27753"/>
    <cellStyle name=" _품셈_1.0t 당진78-연돌-수량산출서(REV.0 12.27-kopec)_1.0t 공사설계서(1021일) 6" xfId="27754"/>
    <cellStyle name=" _품셈_1.0t 당진78-연돌-수량산출서(REV.0 12.27-kopec)_1.0t 공사설계서(1021일) 7" xfId="27755"/>
    <cellStyle name=" _품셈_1.0t 당진78-연돌-수량산출서(REV.0 12.27-kopec)_1.0t 공사설계서(1021일) 8" xfId="27756"/>
    <cellStyle name=" _품셈_1.0t 당진78-연돌-수량산출서(REV.0 12.27-kopec)_1.0t 공사설계서(1021일) 9" xfId="27757"/>
    <cellStyle name=" _품셈_10기성(청구)" xfId="2187"/>
    <cellStyle name=" _품셈_10기성(청구)_2006년1차" xfId="2188"/>
    <cellStyle name=" _품셈_10기성(청구)_토웅0412월기성" xfId="2189"/>
    <cellStyle name=" _품셈_11기성(세부내역청구)" xfId="2190"/>
    <cellStyle name=" _품셈_11기성(청구)" xfId="2191"/>
    <cellStyle name=" _품셈_12기성(확장)" xfId="2192"/>
    <cellStyle name=" _품셈_2.관리동" xfId="27758"/>
    <cellStyle name=" _품셈_3.단가확정분-집계표" xfId="42266"/>
    <cellStyle name=" _품셈_3.단가확정분-집계표_설계변경(최종)" xfId="42267"/>
    <cellStyle name=" _품셈_329전기설비기초-비교" xfId="2193"/>
    <cellStyle name=" _품셈_7,8물량반영-전기설비기초0224" xfId="2194"/>
    <cellStyle name=" _품셈_AC-01 보일러 설계서 수정" xfId="29394"/>
    <cellStyle name=" _품셈_AC-01 보일러 설계서 수정_1-온배수 양식장 가설계서" xfId="29395"/>
    <cellStyle name=" _품셈_AC-01 보일러 설계서 수정_AC-14(최종수정)" xfId="29400"/>
    <cellStyle name=" _품셈_AC-01 보일러 설계서 수정_AC-14(최종수정)_1-온배수 양식장 가설계서" xfId="29401"/>
    <cellStyle name=" _품셈_AC-01 보일러 설계서 수정_AC-14(최종수정)_경상정비 가설계서(12.07)" xfId="29402"/>
    <cellStyle name=" _품셈_AC-01 보일러 설계서 수정_AC-14(최종수정)_경상정비 설계서(최종결재본)" xfId="29403"/>
    <cellStyle name=" _품셈_AC-01 보일러 설계서 수정_AC-14(최종수정)_경상정비 설계서(최종분11월19)" xfId="29404"/>
    <cellStyle name=" _품셈_AC-01 보일러 설계서 수정_AC-14(최종수정)_발전설비 보수공사" xfId="29405"/>
    <cellStyle name=" _품셈_AC-01 보일러 설계서 수정_AC-14(최종수정)_발전설비 보수공사_1-온배수 양식장 가설계서" xfId="29406"/>
    <cellStyle name=" _품셈_AC-01 보일러 설계서 수정_AC-14(최종수정)_발전설비 보수공사_경상정비 가설계서(12.07)" xfId="29407"/>
    <cellStyle name=" _품셈_AC-01 보일러 설계서 수정_AC-14(최종수정)_발전설비 보수공사_경상정비 설계서(최종결재본)" xfId="29408"/>
    <cellStyle name=" _품셈_AC-01 보일러 설계서 수정_AC-14(최종수정)_발전설비 보수공사_경상정비 설계서(최종분11월19)" xfId="29409"/>
    <cellStyle name=" _품셈_AC-01 보일러 설계서 수정_AC-14(최종수정)_발전설비 보수공사_부품" xfId="29410"/>
    <cellStyle name=" _품셈_AC-01 보일러 설계서 수정_AC-14(최종수정)_부품" xfId="29411"/>
    <cellStyle name=" _품셈_AC-01 보일러 설계서 수정_경상정비 가설계서(12.07)" xfId="29396"/>
    <cellStyle name=" _품셈_AC-01 보일러 설계서 수정_경상정비 설계서(최종결재본)" xfId="29397"/>
    <cellStyle name=" _품셈_AC-01 보일러 설계서 수정_경상정비 설계서(최종분11월19)" xfId="29398"/>
    <cellStyle name=" _품셈_AC-01 보일러 설계서 수정_부품" xfId="29399"/>
    <cellStyle name=" _품셈_AC-01 본관기초(가설계서 9월단가)" xfId="29412"/>
    <cellStyle name=" _품셈_AC-01 본관기초(가설계서 9월단가)_1-온배수 양식장 가설계서" xfId="29413"/>
    <cellStyle name=" _품셈_AC-01 본관기초(가설계서 9월단가)_AC-14(최종수정)" xfId="29418"/>
    <cellStyle name=" _품셈_AC-01 본관기초(가설계서 9월단가)_AC-14(최종수정)_1-온배수 양식장 가설계서" xfId="29419"/>
    <cellStyle name=" _품셈_AC-01 본관기초(가설계서 9월단가)_AC-14(최종수정)_경상정비 가설계서(12.07)" xfId="29420"/>
    <cellStyle name=" _품셈_AC-01 본관기초(가설계서 9월단가)_AC-14(최종수정)_경상정비 설계서(최종결재본)" xfId="29421"/>
    <cellStyle name=" _품셈_AC-01 본관기초(가설계서 9월단가)_AC-14(최종수정)_경상정비 설계서(최종분11월19)" xfId="29422"/>
    <cellStyle name=" _품셈_AC-01 본관기초(가설계서 9월단가)_AC-14(최종수정)_발전설비 보수공사" xfId="29423"/>
    <cellStyle name=" _품셈_AC-01 본관기초(가설계서 9월단가)_AC-14(최종수정)_발전설비 보수공사_1-온배수 양식장 가설계서" xfId="29424"/>
    <cellStyle name=" _품셈_AC-01 본관기초(가설계서 9월단가)_AC-14(최종수정)_발전설비 보수공사_경상정비 가설계서(12.07)" xfId="29425"/>
    <cellStyle name=" _품셈_AC-01 본관기초(가설계서 9월단가)_AC-14(최종수정)_발전설비 보수공사_경상정비 설계서(최종결재본)" xfId="29426"/>
    <cellStyle name=" _품셈_AC-01 본관기초(가설계서 9월단가)_AC-14(최종수정)_발전설비 보수공사_경상정비 설계서(최종분11월19)" xfId="29427"/>
    <cellStyle name=" _품셈_AC-01 본관기초(가설계서 9월단가)_AC-14(최종수정)_발전설비 보수공사_부품" xfId="29428"/>
    <cellStyle name=" _품셈_AC-01 본관기초(가설계서 9월단가)_AC-14(최종수정)_부품" xfId="29429"/>
    <cellStyle name=" _품셈_AC-01 본관기초(가설계서 9월단가)_경상정비 가설계서(12.07)" xfId="29414"/>
    <cellStyle name=" _품셈_AC-01 본관기초(가설계서 9월단가)_경상정비 설계서(최종결재본)" xfId="29415"/>
    <cellStyle name=" _품셈_AC-01 본관기초(가설계서 9월단가)_경상정비 설계서(최종분11월19)" xfId="29416"/>
    <cellStyle name=" _품셈_AC-01 본관기초(가설계서 9월단가)_부품" xfId="29417"/>
    <cellStyle name=" _품셈_AC-01 본관기초(가설계서 9월단가)-2" xfId="29430"/>
    <cellStyle name=" _품셈_AC-01 본관기초(가설계서 9월단가)-2_1-온배수 양식장 가설계서" xfId="29431"/>
    <cellStyle name=" _품셈_AC-01 본관기초(가설계서 9월단가)-2_AC-14(최종수정)" xfId="29436"/>
    <cellStyle name=" _품셈_AC-01 본관기초(가설계서 9월단가)-2_AC-14(최종수정)_1-온배수 양식장 가설계서" xfId="29437"/>
    <cellStyle name=" _품셈_AC-01 본관기초(가설계서 9월단가)-2_AC-14(최종수정)_경상정비 가설계서(12.07)" xfId="29438"/>
    <cellStyle name=" _품셈_AC-01 본관기초(가설계서 9월단가)-2_AC-14(최종수정)_경상정비 설계서(최종결재본)" xfId="29439"/>
    <cellStyle name=" _품셈_AC-01 본관기초(가설계서 9월단가)-2_AC-14(최종수정)_경상정비 설계서(최종분11월19)" xfId="29440"/>
    <cellStyle name=" _품셈_AC-01 본관기초(가설계서 9월단가)-2_AC-14(최종수정)_발전설비 보수공사" xfId="29441"/>
    <cellStyle name=" _품셈_AC-01 본관기초(가설계서 9월단가)-2_AC-14(최종수정)_발전설비 보수공사_1-온배수 양식장 가설계서" xfId="29442"/>
    <cellStyle name=" _품셈_AC-01 본관기초(가설계서 9월단가)-2_AC-14(최종수정)_발전설비 보수공사_경상정비 가설계서(12.07)" xfId="29443"/>
    <cellStyle name=" _품셈_AC-01 본관기초(가설계서 9월단가)-2_AC-14(최종수정)_발전설비 보수공사_경상정비 설계서(최종결재본)" xfId="29444"/>
    <cellStyle name=" _품셈_AC-01 본관기초(가설계서 9월단가)-2_AC-14(최종수정)_발전설비 보수공사_경상정비 설계서(최종분11월19)" xfId="29445"/>
    <cellStyle name=" _품셈_AC-01 본관기초(가설계서 9월단가)-2_AC-14(최종수정)_발전설비 보수공사_부품" xfId="29446"/>
    <cellStyle name=" _품셈_AC-01 본관기초(가설계서 9월단가)-2_AC-14(최종수정)_부품" xfId="29447"/>
    <cellStyle name=" _품셈_AC-01 본관기초(가설계서 9월단가)-2_경상정비 가설계서(12.07)" xfId="29432"/>
    <cellStyle name=" _품셈_AC-01 본관기초(가설계서 9월단가)-2_경상정비 설계서(최종결재본)" xfId="29433"/>
    <cellStyle name=" _품셈_AC-01 본관기초(가설계서 9월단가)-2_경상정비 설계서(최종분11월19)" xfId="29434"/>
    <cellStyle name=" _품셈_AC-01 본관기초(가설계서 9월단가)-2_부품" xfId="29435"/>
    <cellStyle name=" _품셈_AC-01터빈주제어및보일러기초" xfId="29448"/>
    <cellStyle name=" _품셈_AC-01터빈주제어및보일러기초_AC-07용수환경건물" xfId="42302"/>
    <cellStyle name=" _품셈_AC-01터빈주제어및보일러기초_AC-07용수환경건물_설계변경(최종)" xfId="42303"/>
    <cellStyle name=" _품셈_AC-01터빈주제어및보일러기초_설계변경(최종)" xfId="42301"/>
    <cellStyle name=" _품셈_AC-04터빈발전기기초" xfId="42304"/>
    <cellStyle name=" _품셈_AC-04터빈발전기기초_설계변경(최종)" xfId="42305"/>
    <cellStyle name=" _품셈_AC-05옥내기기기초" xfId="3110"/>
    <cellStyle name=" _품셈_AC-05옥내기기기초_3.단가확정분-집계표" xfId="42306"/>
    <cellStyle name=" _품셈_AC-05옥내기기기초_3.단가확정분-집계표_설계변경(최종)" xfId="42307"/>
    <cellStyle name=" _품셈_AC-05옥내기기기초_FO_pipe_rack(최종수정)" xfId="21572"/>
    <cellStyle name=" _품셈_AC-05옥내기기기초_계장-견적서" xfId="18085"/>
    <cellStyle name=" _품셈_AC-05옥내기기기초_계장-견적서_계장-견적서(re.1)" xfId="18086"/>
    <cellStyle name=" _품셈_AC-05옥내기기기초_계장-견적서_계장-견적서(re.1)_믿음견적(8월)-믿음부사장님 계약(내부자료)" xfId="18087"/>
    <cellStyle name=" _품셈_AC-05옥내기기기초_계장-견적서_믿음견적(8월)-믿음부사장님 계약(내부자료)" xfId="18088"/>
    <cellStyle name=" _품셈_AC-05옥내기기기초_내역서_단가확정_집계" xfId="3111"/>
    <cellStyle name=" _품셈_AC-05옥내기기기초_믿음견적(8월)-믿음부사장님 계약(내부자료)" xfId="18089"/>
    <cellStyle name=" _품셈_AC-05옥내기기기초_설계변경(최종)" xfId="42308"/>
    <cellStyle name=" _품셈_AC-05옥내기기기초_연돌내역서-0809" xfId="21573"/>
    <cellStyle name=" _품셈_AC-05옥내기기기초_염소 주입실 신축공사" xfId="42309"/>
    <cellStyle name=" _품셈_AC-05옥내기기기초_토목공사-부대입찰내역서(08.11)" xfId="42310"/>
    <cellStyle name=" _품셈_AC-05옥내기기기초_토목공사-부대입찰내역서(08.11)_설계변경(최종)" xfId="42311"/>
    <cellStyle name=" _품셈_AC-05옥내기기기초_토목공사-부대입찰내역서(08.11)_염소 주입실 신축공사" xfId="42312"/>
    <cellStyle name=" _품셈_AC-07용수환경건물" xfId="42313"/>
    <cellStyle name=" _품셈_AC-08염소주입실" xfId="42314"/>
    <cellStyle name=" _품셈_AC-09석탄취급제어건물" xfId="42315"/>
    <cellStyle name=" _품셈_AC-12보안시설" xfId="42316"/>
    <cellStyle name=" _품셈_AC-14(가설계서)" xfId="29449"/>
    <cellStyle name=" _품셈_AC-14(가설계서)_1-온배수 양식장 가설계서" xfId="29450"/>
    <cellStyle name=" _품셈_AC-14(가설계서)_경상정비 가설계서(12.07)" xfId="29451"/>
    <cellStyle name=" _품셈_AC-14(가설계서)_경상정비 설계서(최종결재본)" xfId="29452"/>
    <cellStyle name=" _품셈_AC-14(가설계서)_경상정비 설계서(최종분11월19)" xfId="29453"/>
    <cellStyle name=" _품셈_AC-14(가설계서)_부품" xfId="29454"/>
    <cellStyle name=" _품셈_AC-14건설사무소환경개선공사설계서(제출)REV10" xfId="29455"/>
    <cellStyle name=" _품셈_AC-14건설사무소환경개선공사설계서(제출)REV10_1-온배수 양식장 가설계서" xfId="29456"/>
    <cellStyle name=" _품셈_AC-14건설사무소환경개선공사설계서(제출)REV10_AC-14(최종수정)" xfId="29461"/>
    <cellStyle name=" _품셈_AC-14건설사무소환경개선공사설계서(제출)REV10_AC-14(최종수정)_1-온배수 양식장 가설계서" xfId="29462"/>
    <cellStyle name=" _품셈_AC-14건설사무소환경개선공사설계서(제출)REV10_AC-14(최종수정)_경상정비 가설계서(12.07)" xfId="29463"/>
    <cellStyle name=" _품셈_AC-14건설사무소환경개선공사설계서(제출)REV10_AC-14(최종수정)_경상정비 설계서(최종결재본)" xfId="29464"/>
    <cellStyle name=" _품셈_AC-14건설사무소환경개선공사설계서(제출)REV10_AC-14(최종수정)_경상정비 설계서(최종분11월19)" xfId="29465"/>
    <cellStyle name=" _품셈_AC-14건설사무소환경개선공사설계서(제출)REV10_AC-14(최종수정)_발전설비 보수공사" xfId="29466"/>
    <cellStyle name=" _품셈_AC-14건설사무소환경개선공사설계서(제출)REV10_AC-14(최종수정)_발전설비 보수공사_1-온배수 양식장 가설계서" xfId="29467"/>
    <cellStyle name=" _품셈_AC-14건설사무소환경개선공사설계서(제출)REV10_AC-14(최종수정)_발전설비 보수공사_경상정비 가설계서(12.07)" xfId="29468"/>
    <cellStyle name=" _품셈_AC-14건설사무소환경개선공사설계서(제출)REV10_AC-14(최종수정)_발전설비 보수공사_경상정비 설계서(최종결재본)" xfId="29469"/>
    <cellStyle name=" _품셈_AC-14건설사무소환경개선공사설계서(제출)REV10_AC-14(최종수정)_발전설비 보수공사_경상정비 설계서(최종분11월19)" xfId="29470"/>
    <cellStyle name=" _품셈_AC-14건설사무소환경개선공사설계서(제출)REV10_AC-14(최종수정)_발전설비 보수공사_부품" xfId="29471"/>
    <cellStyle name=" _품셈_AC-14건설사무소환경개선공사설계서(제출)REV10_AC-14(최종수정)_부품" xfId="29472"/>
    <cellStyle name=" _품셈_AC-14건설사무소환경개선공사설계서(제출)REV10_경상정비 가설계서(12.07)" xfId="29457"/>
    <cellStyle name=" _품셈_AC-14건설사무소환경개선공사설계서(제출)REV10_경상정비 설계서(최종결재본)" xfId="29458"/>
    <cellStyle name=" _품셈_AC-14건설사무소환경개선공사설계서(제출)REV10_경상정비 설계서(최종분11월19)" xfId="29459"/>
    <cellStyle name=" _품셈_AC-14건설사무소환경개선공사설계서(제출)REV10_부품" xfId="29460"/>
    <cellStyle name=" _품셈_Book1" xfId="29473"/>
    <cellStyle name=" _품셈_CC-01 부지정지 및 법면보호(개산)" xfId="3112"/>
    <cellStyle name=" _품셈_CC-01 부지정지 및 법면보호(개산) 10" xfId="29474"/>
    <cellStyle name=" _품셈_CC-01 부지정지 및 법면보호(개산) 2" xfId="3113"/>
    <cellStyle name=" _품셈_CC-01 부지정지 및 법면보호(개산) 3" xfId="3114"/>
    <cellStyle name=" _품셈_CC-01 부지정지 및 법면보호(개산) 4" xfId="18090"/>
    <cellStyle name=" _품셈_CC-01 부지정지 및 법면보호(개산) 5" xfId="29475"/>
    <cellStyle name=" _품셈_CC-01 부지정지 및 법면보호(개산) 6" xfId="29476"/>
    <cellStyle name=" _품셈_CC-01 부지정지 및 법면보호(개산) 7" xfId="29477"/>
    <cellStyle name=" _품셈_CC-01 부지정지 및 법면보호(개산) 8" xfId="29478"/>
    <cellStyle name=" _품셈_CC-01 부지정지 및 법면보호(개산) 9" xfId="29479"/>
    <cellStyle name=" _품셈_CC-01 부지정지 및 법면보호(개산)_1 당진78-연돌-공사설계서(REV.0 12.14-kopec)" xfId="3115"/>
    <cellStyle name=" _품셈_CC-01 부지정지 및 법면보호(개산)_1 당진78-연돌-공사설계서(REV.0 12.14-kopec) 10" xfId="29480"/>
    <cellStyle name=" _품셈_CC-01 부지정지 및 법면보호(개산)_1 당진78-연돌-공사설계서(REV.0 12.14-kopec) 2" xfId="3116"/>
    <cellStyle name=" _품셈_CC-01 부지정지 및 법면보호(개산)_1 당진78-연돌-공사설계서(REV.0 12.14-kopec) 3" xfId="3117"/>
    <cellStyle name=" _품셈_CC-01 부지정지 및 법면보호(개산)_1 당진78-연돌-공사설계서(REV.0 12.14-kopec) 4" xfId="18091"/>
    <cellStyle name=" _품셈_CC-01 부지정지 및 법면보호(개산)_1 당진78-연돌-공사설계서(REV.0 12.14-kopec) 5" xfId="29481"/>
    <cellStyle name=" _품셈_CC-01 부지정지 및 법면보호(개산)_1 당진78-연돌-공사설계서(REV.0 12.14-kopec) 6" xfId="29482"/>
    <cellStyle name=" _품셈_CC-01 부지정지 및 법면보호(개산)_1 당진78-연돌-공사설계서(REV.0 12.14-kopec) 7" xfId="29483"/>
    <cellStyle name=" _품셈_CC-01 부지정지 및 법면보호(개산)_1 당진78-연돌-공사설계서(REV.0 12.14-kopec) 8" xfId="29484"/>
    <cellStyle name=" _품셈_CC-01 부지정지 및 법면보호(개산)_1 당진78-연돌-공사설계서(REV.0 12.14-kopec) 9" xfId="29485"/>
    <cellStyle name=" _품셈_CC-01 부지정지 및 법면보호(개산)_1 당진78-연돌-공사설계서(REV.0 12.14-kopec)_0 태안78-연돌-공사설계서(2005082)" xfId="3118"/>
    <cellStyle name=" _품셈_CC-01 부지정지 및 법면보호(개산)_1 당진78-연돌-공사설계서(REV.0 12.14-kopec)_0 태안78-연돌-공사설계서(2005082) 10" xfId="29486"/>
    <cellStyle name=" _품셈_CC-01 부지정지 및 법면보호(개산)_1 당진78-연돌-공사설계서(REV.0 12.14-kopec)_0 태안78-연돌-공사설계서(2005082) 2" xfId="3119"/>
    <cellStyle name=" _품셈_CC-01 부지정지 및 법면보호(개산)_1 당진78-연돌-공사설계서(REV.0 12.14-kopec)_0 태안78-연돌-공사설계서(2005082) 3" xfId="3120"/>
    <cellStyle name=" _품셈_CC-01 부지정지 및 법면보호(개산)_1 당진78-연돌-공사설계서(REV.0 12.14-kopec)_0 태안78-연돌-공사설계서(2005082) 4" xfId="18092"/>
    <cellStyle name=" _품셈_CC-01 부지정지 및 법면보호(개산)_1 당진78-연돌-공사설계서(REV.0 12.14-kopec)_0 태안78-연돌-공사설계서(2005082) 5" xfId="29487"/>
    <cellStyle name=" _품셈_CC-01 부지정지 및 법면보호(개산)_1 당진78-연돌-공사설계서(REV.0 12.14-kopec)_0 태안78-연돌-공사설계서(2005082) 6" xfId="29488"/>
    <cellStyle name=" _품셈_CC-01 부지정지 및 법면보호(개산)_1 당진78-연돌-공사설계서(REV.0 12.14-kopec)_0 태안78-연돌-공사설계서(2005082) 7" xfId="29489"/>
    <cellStyle name=" _품셈_CC-01 부지정지 및 법면보호(개산)_1 당진78-연돌-공사설계서(REV.0 12.14-kopec)_0 태안78-연돌-공사설계서(2005082) 8" xfId="29490"/>
    <cellStyle name=" _품셈_CC-01 부지정지 및 법면보호(개산)_1 당진78-연돌-공사설계서(REV.0 12.14-kopec)_0 태안78-연돌-공사설계서(2005082) 9" xfId="29491"/>
    <cellStyle name=" _품셈_CC-01 부지정지 및 법면보호(개산)_1 당진78-연돌-공사설계서(REV.0 12.14-kopec)_1.0t 공사설계서(1021일)" xfId="3121"/>
    <cellStyle name=" _품셈_CC-01 부지정지 및 법면보호(개산)_1 당진78-연돌-공사설계서(REV.0 12.14-kopec)_1.0t 공사설계서(1021일) 10" xfId="29492"/>
    <cellStyle name=" _품셈_CC-01 부지정지 및 법면보호(개산)_1 당진78-연돌-공사설계서(REV.0 12.14-kopec)_1.0t 공사설계서(1021일) 2" xfId="3122"/>
    <cellStyle name=" _품셈_CC-01 부지정지 및 법면보호(개산)_1 당진78-연돌-공사설계서(REV.0 12.14-kopec)_1.0t 공사설계서(1021일) 3" xfId="3123"/>
    <cellStyle name=" _품셈_CC-01 부지정지 및 법면보호(개산)_1 당진78-연돌-공사설계서(REV.0 12.14-kopec)_1.0t 공사설계서(1021일) 4" xfId="18093"/>
    <cellStyle name=" _품셈_CC-01 부지정지 및 법면보호(개산)_1 당진78-연돌-공사설계서(REV.0 12.14-kopec)_1.0t 공사설계서(1021일) 5" xfId="29493"/>
    <cellStyle name=" _품셈_CC-01 부지정지 및 법면보호(개산)_1 당진78-연돌-공사설계서(REV.0 12.14-kopec)_1.0t 공사설계서(1021일) 6" xfId="29494"/>
    <cellStyle name=" _품셈_CC-01 부지정지 및 법면보호(개산)_1 당진78-연돌-공사설계서(REV.0 12.14-kopec)_1.0t 공사설계서(1021일) 7" xfId="29495"/>
    <cellStyle name=" _품셈_CC-01 부지정지 및 법면보호(개산)_1 당진78-연돌-공사설계서(REV.0 12.14-kopec)_1.0t 공사설계서(1021일) 8" xfId="29496"/>
    <cellStyle name=" _품셈_CC-01 부지정지 및 법면보호(개산)_1 당진78-연돌-공사설계서(REV.0 12.14-kopec)_1.0t 공사설계서(1021일) 9" xfId="29497"/>
    <cellStyle name=" _품셈_CC-01 부지정지 및 법면보호(개산)_1 당진78-연돌-공사설계서(REV.0 12.14-kopec)_태안78연돌공사설계서(2005099)C2" xfId="3124"/>
    <cellStyle name=" _품셈_CC-01 부지정지 및 법면보호(개산)_1 당진78-연돌-공사설계서(REV.0 12.14-kopec)_태안78연돌공사설계서(2005099)C2 10" xfId="29498"/>
    <cellStyle name=" _품셈_CC-01 부지정지 및 법면보호(개산)_1 당진78-연돌-공사설계서(REV.0 12.14-kopec)_태안78연돌공사설계서(2005099)C2 2" xfId="3125"/>
    <cellStyle name=" _품셈_CC-01 부지정지 및 법면보호(개산)_1 당진78-연돌-공사설계서(REV.0 12.14-kopec)_태안78연돌공사설계서(2005099)C2 3" xfId="3126"/>
    <cellStyle name=" _품셈_CC-01 부지정지 및 법면보호(개산)_1 당진78-연돌-공사설계서(REV.0 12.14-kopec)_태안78연돌공사설계서(2005099)C2 4" xfId="18094"/>
    <cellStyle name=" _품셈_CC-01 부지정지 및 법면보호(개산)_1 당진78-연돌-공사설계서(REV.0 12.14-kopec)_태안78연돌공사설계서(2005099)C2 5" xfId="29499"/>
    <cellStyle name=" _품셈_CC-01 부지정지 및 법면보호(개산)_1 당진78-연돌-공사설계서(REV.0 12.14-kopec)_태안78연돌공사설계서(2005099)C2 6" xfId="29500"/>
    <cellStyle name=" _품셈_CC-01 부지정지 및 법면보호(개산)_1 당진78-연돌-공사설계서(REV.0 12.14-kopec)_태안78연돌공사설계서(2005099)C2 7" xfId="29501"/>
    <cellStyle name=" _품셈_CC-01 부지정지 및 법면보호(개산)_1 당진78-연돌-공사설계서(REV.0 12.14-kopec)_태안78연돌공사설계서(2005099)C2 8" xfId="29502"/>
    <cellStyle name=" _품셈_CC-01 부지정지 및 법면보호(개산)_1 당진78-연돌-공사설계서(REV.0 12.14-kopec)_태안78연돌공사설계서(2005099)C2 9" xfId="29503"/>
    <cellStyle name=" _품셈_CC-01 부지정지 및 법면보호(개산)_1.0t 당진78-연돌-수량산출서(REV.0 12.27-kopec)" xfId="3127"/>
    <cellStyle name=" _품셈_CC-01 부지정지 및 법면보호(개산)_1.0t 당진78-연돌-수량산출서(REV.0 12.27-kopec) 10" xfId="29504"/>
    <cellStyle name=" _품셈_CC-01 부지정지 및 법면보호(개산)_1.0t 당진78-연돌-수량산출서(REV.0 12.27-kopec) 2" xfId="3128"/>
    <cellStyle name=" _품셈_CC-01 부지정지 및 법면보호(개산)_1.0t 당진78-연돌-수량산출서(REV.0 12.27-kopec) 3" xfId="3129"/>
    <cellStyle name=" _품셈_CC-01 부지정지 및 법면보호(개산)_1.0t 당진78-연돌-수량산출서(REV.0 12.27-kopec) 4" xfId="18095"/>
    <cellStyle name=" _품셈_CC-01 부지정지 및 법면보호(개산)_1.0t 당진78-연돌-수량산출서(REV.0 12.27-kopec) 5" xfId="29505"/>
    <cellStyle name=" _품셈_CC-01 부지정지 및 법면보호(개산)_1.0t 당진78-연돌-수량산출서(REV.0 12.27-kopec) 6" xfId="29506"/>
    <cellStyle name=" _품셈_CC-01 부지정지 및 법면보호(개산)_1.0t 당진78-연돌-수량산출서(REV.0 12.27-kopec) 7" xfId="29507"/>
    <cellStyle name=" _품셈_CC-01 부지정지 및 법면보호(개산)_1.0t 당진78-연돌-수량산출서(REV.0 12.27-kopec) 8" xfId="29508"/>
    <cellStyle name=" _품셈_CC-01 부지정지 및 법면보호(개산)_1.0t 당진78-연돌-수량산출서(REV.0 12.27-kopec) 9" xfId="29509"/>
    <cellStyle name=" _품셈_CC-01 부지정지 및 법면보호(개산)_1.0t 당진78-연돌-수량산출서(REV.0 12.27-kopec)_1.0t 공사설계서(1021일)" xfId="3130"/>
    <cellStyle name=" _품셈_CC-01 부지정지 및 법면보호(개산)_1.0t 당진78-연돌-수량산출서(REV.0 12.27-kopec)_1.0t 공사설계서(1021일) 10" xfId="29510"/>
    <cellStyle name=" _품셈_CC-01 부지정지 및 법면보호(개산)_1.0t 당진78-연돌-수량산출서(REV.0 12.27-kopec)_1.0t 공사설계서(1021일) 2" xfId="3131"/>
    <cellStyle name=" _품셈_CC-01 부지정지 및 법면보호(개산)_1.0t 당진78-연돌-수량산출서(REV.0 12.27-kopec)_1.0t 공사설계서(1021일) 3" xfId="3132"/>
    <cellStyle name=" _품셈_CC-01 부지정지 및 법면보호(개산)_1.0t 당진78-연돌-수량산출서(REV.0 12.27-kopec)_1.0t 공사설계서(1021일) 4" xfId="18096"/>
    <cellStyle name=" _품셈_CC-01 부지정지 및 법면보호(개산)_1.0t 당진78-연돌-수량산출서(REV.0 12.27-kopec)_1.0t 공사설계서(1021일) 5" xfId="29511"/>
    <cellStyle name=" _품셈_CC-01 부지정지 및 법면보호(개산)_1.0t 당진78-연돌-수량산출서(REV.0 12.27-kopec)_1.0t 공사설계서(1021일) 6" xfId="29512"/>
    <cellStyle name=" _품셈_CC-01 부지정지 및 법면보호(개산)_1.0t 당진78-연돌-수량산출서(REV.0 12.27-kopec)_1.0t 공사설계서(1021일) 7" xfId="29513"/>
    <cellStyle name=" _품셈_CC-01 부지정지 및 법면보호(개산)_1.0t 당진78-연돌-수량산출서(REV.0 12.27-kopec)_1.0t 공사설계서(1021일) 8" xfId="29514"/>
    <cellStyle name=" _품셈_CC-01 부지정지 및 법면보호(개산)_1.0t 당진78-연돌-수량산출서(REV.0 12.27-kopec)_1.0t 공사설계서(1021일) 9" xfId="29515"/>
    <cellStyle name=" _품셈_CC-01 부지정지 및 법면보호(개산)_2.관리동" xfId="29516"/>
    <cellStyle name=" _품셈_CC-01 부지정지 및 법면보호(개산)_CC-02 본관기초굴착 예상" xfId="3251"/>
    <cellStyle name=" _품셈_CC-01 부지정지 및 법면보호(개산)_CC-02 본관기초굴착 예상 10" xfId="29747"/>
    <cellStyle name=" _품셈_CC-01 부지정지 및 법면보호(개산)_CC-02 본관기초굴착 예상 2" xfId="3252"/>
    <cellStyle name=" _품셈_CC-01 부지정지 및 법면보호(개산)_CC-02 본관기초굴착 예상 3" xfId="3253"/>
    <cellStyle name=" _품셈_CC-01 부지정지 및 법면보호(개산)_CC-02 본관기초굴착 예상 4" xfId="18135"/>
    <cellStyle name=" _품셈_CC-01 부지정지 및 법면보호(개산)_CC-02 본관기초굴착 예상 5" xfId="29748"/>
    <cellStyle name=" _품셈_CC-01 부지정지 및 법면보호(개산)_CC-02 본관기초굴착 예상 6" xfId="29749"/>
    <cellStyle name=" _품셈_CC-01 부지정지 및 법면보호(개산)_CC-02 본관기초굴착 예상 7" xfId="29750"/>
    <cellStyle name=" _품셈_CC-01 부지정지 및 법면보호(개산)_CC-02 본관기초굴착 예상 8" xfId="29751"/>
    <cellStyle name=" _품셈_CC-01 부지정지 및 법면보호(개산)_CC-02 본관기초굴착 예상 9" xfId="29752"/>
    <cellStyle name=" _품셈_CC-01 부지정지 및 법면보호(개산)_CC-02 본관기초굴착 예상_1 당진78-연돌-공사설계서(REV.0 12.14-kopec)" xfId="3254"/>
    <cellStyle name=" _품셈_CC-01 부지정지 및 법면보호(개산)_CC-02 본관기초굴착 예상_1 당진78-연돌-공사설계서(REV.0 12.14-kopec) 10" xfId="29753"/>
    <cellStyle name=" _품셈_CC-01 부지정지 및 법면보호(개산)_CC-02 본관기초굴착 예상_1 당진78-연돌-공사설계서(REV.0 12.14-kopec) 2" xfId="3255"/>
    <cellStyle name=" _품셈_CC-01 부지정지 및 법면보호(개산)_CC-02 본관기초굴착 예상_1 당진78-연돌-공사설계서(REV.0 12.14-kopec) 3" xfId="3256"/>
    <cellStyle name=" _품셈_CC-01 부지정지 및 법면보호(개산)_CC-02 본관기초굴착 예상_1 당진78-연돌-공사설계서(REV.0 12.14-kopec) 4" xfId="18136"/>
    <cellStyle name=" _품셈_CC-01 부지정지 및 법면보호(개산)_CC-02 본관기초굴착 예상_1 당진78-연돌-공사설계서(REV.0 12.14-kopec) 5" xfId="29754"/>
    <cellStyle name=" _품셈_CC-01 부지정지 및 법면보호(개산)_CC-02 본관기초굴착 예상_1 당진78-연돌-공사설계서(REV.0 12.14-kopec) 6" xfId="29755"/>
    <cellStyle name=" _품셈_CC-01 부지정지 및 법면보호(개산)_CC-02 본관기초굴착 예상_1 당진78-연돌-공사설계서(REV.0 12.14-kopec) 7" xfId="29756"/>
    <cellStyle name=" _품셈_CC-01 부지정지 및 법면보호(개산)_CC-02 본관기초굴착 예상_1 당진78-연돌-공사설계서(REV.0 12.14-kopec) 8" xfId="29757"/>
    <cellStyle name=" _품셈_CC-01 부지정지 및 법면보호(개산)_CC-02 본관기초굴착 예상_1 당진78-연돌-공사설계서(REV.0 12.14-kopec) 9" xfId="29758"/>
    <cellStyle name=" _품셈_CC-01 부지정지 및 법면보호(개산)_CC-02 본관기초굴착 예상_1 당진78-연돌-공사설계서(REV.0 12.14-kopec)_0 태안78-연돌-공사설계서(2005082)" xfId="3257"/>
    <cellStyle name=" _품셈_CC-01 부지정지 및 법면보호(개산)_CC-02 본관기초굴착 예상_1 당진78-연돌-공사설계서(REV.0 12.14-kopec)_0 태안78-연돌-공사설계서(2005082) 10" xfId="29759"/>
    <cellStyle name=" _품셈_CC-01 부지정지 및 법면보호(개산)_CC-02 본관기초굴착 예상_1 당진78-연돌-공사설계서(REV.0 12.14-kopec)_0 태안78-연돌-공사설계서(2005082) 2" xfId="3258"/>
    <cellStyle name=" _품셈_CC-01 부지정지 및 법면보호(개산)_CC-02 본관기초굴착 예상_1 당진78-연돌-공사설계서(REV.0 12.14-kopec)_0 태안78-연돌-공사설계서(2005082) 3" xfId="3259"/>
    <cellStyle name=" _품셈_CC-01 부지정지 및 법면보호(개산)_CC-02 본관기초굴착 예상_1 당진78-연돌-공사설계서(REV.0 12.14-kopec)_0 태안78-연돌-공사설계서(2005082) 4" xfId="18137"/>
    <cellStyle name=" _품셈_CC-01 부지정지 및 법면보호(개산)_CC-02 본관기초굴착 예상_1 당진78-연돌-공사설계서(REV.0 12.14-kopec)_0 태안78-연돌-공사설계서(2005082) 5" xfId="29760"/>
    <cellStyle name=" _품셈_CC-01 부지정지 및 법면보호(개산)_CC-02 본관기초굴착 예상_1 당진78-연돌-공사설계서(REV.0 12.14-kopec)_0 태안78-연돌-공사설계서(2005082) 6" xfId="29761"/>
    <cellStyle name=" _품셈_CC-01 부지정지 및 법면보호(개산)_CC-02 본관기초굴착 예상_1 당진78-연돌-공사설계서(REV.0 12.14-kopec)_0 태안78-연돌-공사설계서(2005082) 7" xfId="29762"/>
    <cellStyle name=" _품셈_CC-01 부지정지 및 법면보호(개산)_CC-02 본관기초굴착 예상_1 당진78-연돌-공사설계서(REV.0 12.14-kopec)_0 태안78-연돌-공사설계서(2005082) 8" xfId="29763"/>
    <cellStyle name=" _품셈_CC-01 부지정지 및 법면보호(개산)_CC-02 본관기초굴착 예상_1 당진78-연돌-공사설계서(REV.0 12.14-kopec)_0 태안78-연돌-공사설계서(2005082) 9" xfId="29764"/>
    <cellStyle name=" _품셈_CC-01 부지정지 및 법면보호(개산)_CC-02 본관기초굴착 예상_1 당진78-연돌-공사설계서(REV.0 12.14-kopec)_1.0t 공사설계서(1021일)" xfId="3260"/>
    <cellStyle name=" _품셈_CC-01 부지정지 및 법면보호(개산)_CC-02 본관기초굴착 예상_1 당진78-연돌-공사설계서(REV.0 12.14-kopec)_1.0t 공사설계서(1021일) 10" xfId="29765"/>
    <cellStyle name=" _품셈_CC-01 부지정지 및 법면보호(개산)_CC-02 본관기초굴착 예상_1 당진78-연돌-공사설계서(REV.0 12.14-kopec)_1.0t 공사설계서(1021일) 2" xfId="3261"/>
    <cellStyle name=" _품셈_CC-01 부지정지 및 법면보호(개산)_CC-02 본관기초굴착 예상_1 당진78-연돌-공사설계서(REV.0 12.14-kopec)_1.0t 공사설계서(1021일) 3" xfId="3262"/>
    <cellStyle name=" _품셈_CC-01 부지정지 및 법면보호(개산)_CC-02 본관기초굴착 예상_1 당진78-연돌-공사설계서(REV.0 12.14-kopec)_1.0t 공사설계서(1021일) 4" xfId="18138"/>
    <cellStyle name=" _품셈_CC-01 부지정지 및 법면보호(개산)_CC-02 본관기초굴착 예상_1 당진78-연돌-공사설계서(REV.0 12.14-kopec)_1.0t 공사설계서(1021일) 5" xfId="29766"/>
    <cellStyle name=" _품셈_CC-01 부지정지 및 법면보호(개산)_CC-02 본관기초굴착 예상_1 당진78-연돌-공사설계서(REV.0 12.14-kopec)_1.0t 공사설계서(1021일) 6" xfId="29767"/>
    <cellStyle name=" _품셈_CC-01 부지정지 및 법면보호(개산)_CC-02 본관기초굴착 예상_1 당진78-연돌-공사설계서(REV.0 12.14-kopec)_1.0t 공사설계서(1021일) 7" xfId="29768"/>
    <cellStyle name=" _품셈_CC-01 부지정지 및 법면보호(개산)_CC-02 본관기초굴착 예상_1 당진78-연돌-공사설계서(REV.0 12.14-kopec)_1.0t 공사설계서(1021일) 8" xfId="29769"/>
    <cellStyle name=" _품셈_CC-01 부지정지 및 법면보호(개산)_CC-02 본관기초굴착 예상_1 당진78-연돌-공사설계서(REV.0 12.14-kopec)_1.0t 공사설계서(1021일) 9" xfId="29770"/>
    <cellStyle name=" _품셈_CC-01 부지정지 및 법면보호(개산)_CC-02 본관기초굴착 예상_1 당진78-연돌-공사설계서(REV.0 12.14-kopec)_태안78연돌공사설계서(2005099)C2" xfId="3263"/>
    <cellStyle name=" _품셈_CC-01 부지정지 및 법면보호(개산)_CC-02 본관기초굴착 예상_1 당진78-연돌-공사설계서(REV.0 12.14-kopec)_태안78연돌공사설계서(2005099)C2 10" xfId="29771"/>
    <cellStyle name=" _품셈_CC-01 부지정지 및 법면보호(개산)_CC-02 본관기초굴착 예상_1 당진78-연돌-공사설계서(REV.0 12.14-kopec)_태안78연돌공사설계서(2005099)C2 2" xfId="3264"/>
    <cellStyle name=" _품셈_CC-01 부지정지 및 법면보호(개산)_CC-02 본관기초굴착 예상_1 당진78-연돌-공사설계서(REV.0 12.14-kopec)_태안78연돌공사설계서(2005099)C2 3" xfId="3265"/>
    <cellStyle name=" _품셈_CC-01 부지정지 및 법면보호(개산)_CC-02 본관기초굴착 예상_1 당진78-연돌-공사설계서(REV.0 12.14-kopec)_태안78연돌공사설계서(2005099)C2 4" xfId="18139"/>
    <cellStyle name=" _품셈_CC-01 부지정지 및 법면보호(개산)_CC-02 본관기초굴착 예상_1 당진78-연돌-공사설계서(REV.0 12.14-kopec)_태안78연돌공사설계서(2005099)C2 5" xfId="29772"/>
    <cellStyle name=" _품셈_CC-01 부지정지 및 법면보호(개산)_CC-02 본관기초굴착 예상_1 당진78-연돌-공사설계서(REV.0 12.14-kopec)_태안78연돌공사설계서(2005099)C2 6" xfId="29773"/>
    <cellStyle name=" _품셈_CC-01 부지정지 및 법면보호(개산)_CC-02 본관기초굴착 예상_1 당진78-연돌-공사설계서(REV.0 12.14-kopec)_태안78연돌공사설계서(2005099)C2 7" xfId="29774"/>
    <cellStyle name=" _품셈_CC-01 부지정지 및 법면보호(개산)_CC-02 본관기초굴착 예상_1 당진78-연돌-공사설계서(REV.0 12.14-kopec)_태안78연돌공사설계서(2005099)C2 8" xfId="29775"/>
    <cellStyle name=" _품셈_CC-01 부지정지 및 법면보호(개산)_CC-02 본관기초굴착 예상_1 당진78-연돌-공사설계서(REV.0 12.14-kopec)_태안78연돌공사설계서(2005099)C2 9" xfId="29776"/>
    <cellStyle name=" _품셈_CC-01 부지정지 및 법면보호(개산)_CC-02 본관기초굴착 예상_1.0t 당진78-연돌-수량산출서(REV.0 12.27-kopec)" xfId="3266"/>
    <cellStyle name=" _품셈_CC-01 부지정지 및 법면보호(개산)_CC-02 본관기초굴착 예상_1.0t 당진78-연돌-수량산출서(REV.0 12.27-kopec) 10" xfId="29777"/>
    <cellStyle name=" _품셈_CC-01 부지정지 및 법면보호(개산)_CC-02 본관기초굴착 예상_1.0t 당진78-연돌-수량산출서(REV.0 12.27-kopec) 2" xfId="3267"/>
    <cellStyle name=" _품셈_CC-01 부지정지 및 법면보호(개산)_CC-02 본관기초굴착 예상_1.0t 당진78-연돌-수량산출서(REV.0 12.27-kopec) 3" xfId="3268"/>
    <cellStyle name=" _품셈_CC-01 부지정지 및 법면보호(개산)_CC-02 본관기초굴착 예상_1.0t 당진78-연돌-수량산출서(REV.0 12.27-kopec) 4" xfId="18140"/>
    <cellStyle name=" _품셈_CC-01 부지정지 및 법면보호(개산)_CC-02 본관기초굴착 예상_1.0t 당진78-연돌-수량산출서(REV.0 12.27-kopec) 5" xfId="29778"/>
    <cellStyle name=" _품셈_CC-01 부지정지 및 법면보호(개산)_CC-02 본관기초굴착 예상_1.0t 당진78-연돌-수량산출서(REV.0 12.27-kopec) 6" xfId="29779"/>
    <cellStyle name=" _품셈_CC-01 부지정지 및 법면보호(개산)_CC-02 본관기초굴착 예상_1.0t 당진78-연돌-수량산출서(REV.0 12.27-kopec) 7" xfId="29780"/>
    <cellStyle name=" _품셈_CC-01 부지정지 및 법면보호(개산)_CC-02 본관기초굴착 예상_1.0t 당진78-연돌-수량산출서(REV.0 12.27-kopec) 8" xfId="29781"/>
    <cellStyle name=" _품셈_CC-01 부지정지 및 법면보호(개산)_CC-02 본관기초굴착 예상_1.0t 당진78-연돌-수량산출서(REV.0 12.27-kopec) 9" xfId="29782"/>
    <cellStyle name=" _품셈_CC-01 부지정지 및 법면보호(개산)_CC-02 본관기초굴착 예상_1.0t 당진78-연돌-수량산출서(REV.0 12.27-kopec)_1.0t 공사설계서(1021일)" xfId="3269"/>
    <cellStyle name=" _품셈_CC-01 부지정지 및 법면보호(개산)_CC-02 본관기초굴착 예상_1.0t 당진78-연돌-수량산출서(REV.0 12.27-kopec)_1.0t 공사설계서(1021일) 10" xfId="29783"/>
    <cellStyle name=" _품셈_CC-01 부지정지 및 법면보호(개산)_CC-02 본관기초굴착 예상_1.0t 당진78-연돌-수량산출서(REV.0 12.27-kopec)_1.0t 공사설계서(1021일) 2" xfId="3270"/>
    <cellStyle name=" _품셈_CC-01 부지정지 및 법면보호(개산)_CC-02 본관기초굴착 예상_1.0t 당진78-연돌-수량산출서(REV.0 12.27-kopec)_1.0t 공사설계서(1021일) 3" xfId="3271"/>
    <cellStyle name=" _품셈_CC-01 부지정지 및 법면보호(개산)_CC-02 본관기초굴착 예상_1.0t 당진78-연돌-수량산출서(REV.0 12.27-kopec)_1.0t 공사설계서(1021일) 4" xfId="18141"/>
    <cellStyle name=" _품셈_CC-01 부지정지 및 법면보호(개산)_CC-02 본관기초굴착 예상_1.0t 당진78-연돌-수량산출서(REV.0 12.27-kopec)_1.0t 공사설계서(1021일) 5" xfId="29784"/>
    <cellStyle name=" _품셈_CC-01 부지정지 및 법면보호(개산)_CC-02 본관기초굴착 예상_1.0t 당진78-연돌-수량산출서(REV.0 12.27-kopec)_1.0t 공사설계서(1021일) 6" xfId="29785"/>
    <cellStyle name=" _품셈_CC-01 부지정지 및 법면보호(개산)_CC-02 본관기초굴착 예상_1.0t 당진78-연돌-수량산출서(REV.0 12.27-kopec)_1.0t 공사설계서(1021일) 7" xfId="29786"/>
    <cellStyle name=" _품셈_CC-01 부지정지 및 법면보호(개산)_CC-02 본관기초굴착 예상_1.0t 당진78-연돌-수량산출서(REV.0 12.27-kopec)_1.0t 공사설계서(1021일) 8" xfId="29787"/>
    <cellStyle name=" _품셈_CC-01 부지정지 및 법면보호(개산)_CC-02 본관기초굴착 예상_1.0t 당진78-연돌-수량산출서(REV.0 12.27-kopec)_1.0t 공사설계서(1021일) 9" xfId="29788"/>
    <cellStyle name=" _품셈_CC-01 부지정지 및 법면보호(개산)_CC-02 본관기초굴착 예상_2.관리동" xfId="29789"/>
    <cellStyle name=" _품셈_CC-01 부지정지 및 법면보호(개산)_CC-02 본관기초굴착 예상_당진78-연돌-개략공사비" xfId="3272"/>
    <cellStyle name=" _품셈_CC-01 부지정지 및 법면보호(개산)_CC-02 본관기초굴착 예상_당진78-연돌-개략공사비 10" xfId="29790"/>
    <cellStyle name=" _품셈_CC-01 부지정지 및 법면보호(개산)_CC-02 본관기초굴착 예상_당진78-연돌-개략공사비 2" xfId="3273"/>
    <cellStyle name=" _품셈_CC-01 부지정지 및 법면보호(개산)_CC-02 본관기초굴착 예상_당진78-연돌-개략공사비 3" xfId="3274"/>
    <cellStyle name=" _품셈_CC-01 부지정지 및 법면보호(개산)_CC-02 본관기초굴착 예상_당진78-연돌-개략공사비 4" xfId="18142"/>
    <cellStyle name=" _품셈_CC-01 부지정지 및 법면보호(개산)_CC-02 본관기초굴착 예상_당진78-연돌-개략공사비 5" xfId="29791"/>
    <cellStyle name=" _품셈_CC-01 부지정지 및 법면보호(개산)_CC-02 본관기초굴착 예상_당진78-연돌-개략공사비 6" xfId="29792"/>
    <cellStyle name=" _품셈_CC-01 부지정지 및 법면보호(개산)_CC-02 본관기초굴착 예상_당진78-연돌-개략공사비 7" xfId="29793"/>
    <cellStyle name=" _품셈_CC-01 부지정지 및 법면보호(개산)_CC-02 본관기초굴착 예상_당진78-연돌-개략공사비 8" xfId="29794"/>
    <cellStyle name=" _품셈_CC-01 부지정지 및 법면보호(개산)_CC-02 본관기초굴착 예상_당진78-연돌-개략공사비 9" xfId="29795"/>
    <cellStyle name=" _품셈_CC-01 부지정지 및 법면보호(개산)_CC-02 본관기초굴착 예상_당진78-연돌-개략공사비_0 태안78-연돌-공사설계서(2005082)" xfId="3275"/>
    <cellStyle name=" _품셈_CC-01 부지정지 및 법면보호(개산)_CC-02 본관기초굴착 예상_당진78-연돌-개략공사비_0 태안78-연돌-공사설계서(2005082) 10" xfId="29796"/>
    <cellStyle name=" _품셈_CC-01 부지정지 및 법면보호(개산)_CC-02 본관기초굴착 예상_당진78-연돌-개략공사비_0 태안78-연돌-공사설계서(2005082) 2" xfId="3276"/>
    <cellStyle name=" _품셈_CC-01 부지정지 및 법면보호(개산)_CC-02 본관기초굴착 예상_당진78-연돌-개략공사비_0 태안78-연돌-공사설계서(2005082) 3" xfId="3277"/>
    <cellStyle name=" _품셈_CC-01 부지정지 및 법면보호(개산)_CC-02 본관기초굴착 예상_당진78-연돌-개략공사비_0 태안78-연돌-공사설계서(2005082) 4" xfId="18143"/>
    <cellStyle name=" _품셈_CC-01 부지정지 및 법면보호(개산)_CC-02 본관기초굴착 예상_당진78-연돌-개략공사비_0 태안78-연돌-공사설계서(2005082) 5" xfId="29797"/>
    <cellStyle name=" _품셈_CC-01 부지정지 및 법면보호(개산)_CC-02 본관기초굴착 예상_당진78-연돌-개략공사비_0 태안78-연돌-공사설계서(2005082) 6" xfId="29798"/>
    <cellStyle name=" _품셈_CC-01 부지정지 및 법면보호(개산)_CC-02 본관기초굴착 예상_당진78-연돌-개략공사비_0 태안78-연돌-공사설계서(2005082) 7" xfId="29799"/>
    <cellStyle name=" _품셈_CC-01 부지정지 및 법면보호(개산)_CC-02 본관기초굴착 예상_당진78-연돌-개략공사비_0 태안78-연돌-공사설계서(2005082) 8" xfId="29800"/>
    <cellStyle name=" _품셈_CC-01 부지정지 및 법면보호(개산)_CC-02 본관기초굴착 예상_당진78-연돌-개략공사비_0 태안78-연돌-공사설계서(2005082) 9" xfId="29801"/>
    <cellStyle name=" _품셈_CC-01 부지정지 및 법면보호(개산)_CC-02 본관기초굴착 예상_당진78-연돌-개략공사비_1.0t 공사설계서(1021일)" xfId="3278"/>
    <cellStyle name=" _품셈_CC-01 부지정지 및 법면보호(개산)_CC-02 본관기초굴착 예상_당진78-연돌-개략공사비_1.0t 공사설계서(1021일) 10" xfId="29802"/>
    <cellStyle name=" _품셈_CC-01 부지정지 및 법면보호(개산)_CC-02 본관기초굴착 예상_당진78-연돌-개략공사비_1.0t 공사설계서(1021일) 2" xfId="3279"/>
    <cellStyle name=" _품셈_CC-01 부지정지 및 법면보호(개산)_CC-02 본관기초굴착 예상_당진78-연돌-개략공사비_1.0t 공사설계서(1021일) 3" xfId="3280"/>
    <cellStyle name=" _품셈_CC-01 부지정지 및 법면보호(개산)_CC-02 본관기초굴착 예상_당진78-연돌-개략공사비_1.0t 공사설계서(1021일) 4" xfId="18144"/>
    <cellStyle name=" _품셈_CC-01 부지정지 및 법면보호(개산)_CC-02 본관기초굴착 예상_당진78-연돌-개략공사비_1.0t 공사설계서(1021일) 5" xfId="29803"/>
    <cellStyle name=" _품셈_CC-01 부지정지 및 법면보호(개산)_CC-02 본관기초굴착 예상_당진78-연돌-개략공사비_1.0t 공사설계서(1021일) 6" xfId="29804"/>
    <cellStyle name=" _품셈_CC-01 부지정지 및 법면보호(개산)_CC-02 본관기초굴착 예상_당진78-연돌-개략공사비_1.0t 공사설계서(1021일) 7" xfId="29805"/>
    <cellStyle name=" _품셈_CC-01 부지정지 및 법면보호(개산)_CC-02 본관기초굴착 예상_당진78-연돌-개략공사비_1.0t 공사설계서(1021일) 8" xfId="29806"/>
    <cellStyle name=" _품셈_CC-01 부지정지 및 법면보호(개산)_CC-02 본관기초굴착 예상_당진78-연돌-개략공사비_1.0t 공사설계서(1021일) 9" xfId="29807"/>
    <cellStyle name=" _품셈_CC-01 부지정지 및 법면보호(개산)_CC-02 본관기초굴착 예상_당진78-연돌-개략공사비_태안78연돌공사설계서(2005099)C2" xfId="3281"/>
    <cellStyle name=" _품셈_CC-01 부지정지 및 법면보호(개산)_CC-02 본관기초굴착 예상_당진78-연돌-개략공사비_태안78연돌공사설계서(2005099)C2 10" xfId="29808"/>
    <cellStyle name=" _품셈_CC-01 부지정지 및 법면보호(개산)_CC-02 본관기초굴착 예상_당진78-연돌-개략공사비_태안78연돌공사설계서(2005099)C2 2" xfId="3282"/>
    <cellStyle name=" _품셈_CC-01 부지정지 및 법면보호(개산)_CC-02 본관기초굴착 예상_당진78-연돌-개략공사비_태안78연돌공사설계서(2005099)C2 3" xfId="3283"/>
    <cellStyle name=" _품셈_CC-01 부지정지 및 법면보호(개산)_CC-02 본관기초굴착 예상_당진78-연돌-개략공사비_태안78연돌공사설계서(2005099)C2 4" xfId="18145"/>
    <cellStyle name=" _품셈_CC-01 부지정지 및 법면보호(개산)_CC-02 본관기초굴착 예상_당진78-연돌-개략공사비_태안78연돌공사설계서(2005099)C2 5" xfId="29809"/>
    <cellStyle name=" _품셈_CC-01 부지정지 및 법면보호(개산)_CC-02 본관기초굴착 예상_당진78-연돌-개략공사비_태안78연돌공사설계서(2005099)C2 6" xfId="29810"/>
    <cellStyle name=" _품셈_CC-01 부지정지 및 법면보호(개산)_CC-02 본관기초굴착 예상_당진78-연돌-개략공사비_태안78연돌공사설계서(2005099)C2 7" xfId="29811"/>
    <cellStyle name=" _품셈_CC-01 부지정지 및 법면보호(개산)_CC-02 본관기초굴착 예상_당진78-연돌-개략공사비_태안78연돌공사설계서(2005099)C2 8" xfId="29812"/>
    <cellStyle name=" _품셈_CC-01 부지정지 및 법면보호(개산)_CC-02 본관기초굴착 예상_당진78-연돌-개략공사비_태안78연돌공사설계서(2005099)C2 9" xfId="29813"/>
    <cellStyle name=" _품셈_CC-01 부지정지 및 법면보호(개산)_CC-02 본관기초굴착 예상_연돌 현장타설말뚝(RCD)설계서" xfId="3284"/>
    <cellStyle name=" _품셈_CC-01 부지정지 및 법면보호(개산)_CC-02 본관기초굴착 예상_연돌 현장타설말뚝(RCD)설계서 10" xfId="29814"/>
    <cellStyle name=" _품셈_CC-01 부지정지 및 법면보호(개산)_CC-02 본관기초굴착 예상_연돌 현장타설말뚝(RCD)설계서 2" xfId="3285"/>
    <cellStyle name=" _품셈_CC-01 부지정지 및 법면보호(개산)_CC-02 본관기초굴착 예상_연돌 현장타설말뚝(RCD)설계서 3" xfId="3286"/>
    <cellStyle name=" _품셈_CC-01 부지정지 및 법면보호(개산)_CC-02 본관기초굴착 예상_연돌 현장타설말뚝(RCD)설계서 4" xfId="18146"/>
    <cellStyle name=" _품셈_CC-01 부지정지 및 법면보호(개산)_CC-02 본관기초굴착 예상_연돌 현장타설말뚝(RCD)설계서 5" xfId="29815"/>
    <cellStyle name=" _품셈_CC-01 부지정지 및 법면보호(개산)_CC-02 본관기초굴착 예상_연돌 현장타설말뚝(RCD)설계서 6" xfId="29816"/>
    <cellStyle name=" _품셈_CC-01 부지정지 및 법면보호(개산)_CC-02 본관기초굴착 예상_연돌 현장타설말뚝(RCD)설계서 7" xfId="29817"/>
    <cellStyle name=" _품셈_CC-01 부지정지 및 법면보호(개산)_CC-02 본관기초굴착 예상_연돌 현장타설말뚝(RCD)설계서 8" xfId="29818"/>
    <cellStyle name=" _품셈_CC-01 부지정지 및 법면보호(개산)_CC-02 본관기초굴착 예상_연돌 현장타설말뚝(RCD)설계서 9" xfId="29819"/>
    <cellStyle name=" _품셈_CC-01 부지정지 및 법면보호(개산)_CC-02 본관기초굴착 예상_연돌 현장타설말뚝(RCD)설계서_0 태안78-연돌-공사설계서(2005082)" xfId="3287"/>
    <cellStyle name=" _품셈_CC-01 부지정지 및 법면보호(개산)_CC-02 본관기초굴착 예상_연돌 현장타설말뚝(RCD)설계서_0 태안78-연돌-공사설계서(2005082) 10" xfId="29820"/>
    <cellStyle name=" _품셈_CC-01 부지정지 및 법면보호(개산)_CC-02 본관기초굴착 예상_연돌 현장타설말뚝(RCD)설계서_0 태안78-연돌-공사설계서(2005082) 2" xfId="3288"/>
    <cellStyle name=" _품셈_CC-01 부지정지 및 법면보호(개산)_CC-02 본관기초굴착 예상_연돌 현장타설말뚝(RCD)설계서_0 태안78-연돌-공사설계서(2005082) 3" xfId="3289"/>
    <cellStyle name=" _품셈_CC-01 부지정지 및 법면보호(개산)_CC-02 본관기초굴착 예상_연돌 현장타설말뚝(RCD)설계서_0 태안78-연돌-공사설계서(2005082) 4" xfId="18147"/>
    <cellStyle name=" _품셈_CC-01 부지정지 및 법면보호(개산)_CC-02 본관기초굴착 예상_연돌 현장타설말뚝(RCD)설계서_0 태안78-연돌-공사설계서(2005082) 5" xfId="29821"/>
    <cellStyle name=" _품셈_CC-01 부지정지 및 법면보호(개산)_CC-02 본관기초굴착 예상_연돌 현장타설말뚝(RCD)설계서_0 태안78-연돌-공사설계서(2005082) 6" xfId="29822"/>
    <cellStyle name=" _품셈_CC-01 부지정지 및 법면보호(개산)_CC-02 본관기초굴착 예상_연돌 현장타설말뚝(RCD)설계서_0 태안78-연돌-공사설계서(2005082) 7" xfId="29823"/>
    <cellStyle name=" _품셈_CC-01 부지정지 및 법면보호(개산)_CC-02 본관기초굴착 예상_연돌 현장타설말뚝(RCD)설계서_0 태안78-연돌-공사설계서(2005082) 8" xfId="29824"/>
    <cellStyle name=" _품셈_CC-01 부지정지 및 법면보호(개산)_CC-02 본관기초굴착 예상_연돌 현장타설말뚝(RCD)설계서_0 태안78-연돌-공사설계서(2005082) 9" xfId="29825"/>
    <cellStyle name=" _품셈_CC-01 부지정지 및 법면보호(개산)_CC-02 본관기초굴착 예상_연돌 현장타설말뚝(RCD)설계서_1.0t 공사설계서(1021일)" xfId="3290"/>
    <cellStyle name=" _품셈_CC-01 부지정지 및 법면보호(개산)_CC-02 본관기초굴착 예상_연돌 현장타설말뚝(RCD)설계서_1.0t 공사설계서(1021일) 10" xfId="29826"/>
    <cellStyle name=" _품셈_CC-01 부지정지 및 법면보호(개산)_CC-02 본관기초굴착 예상_연돌 현장타설말뚝(RCD)설계서_1.0t 공사설계서(1021일) 2" xfId="3291"/>
    <cellStyle name=" _품셈_CC-01 부지정지 및 법면보호(개산)_CC-02 본관기초굴착 예상_연돌 현장타설말뚝(RCD)설계서_1.0t 공사설계서(1021일) 3" xfId="3292"/>
    <cellStyle name=" _품셈_CC-01 부지정지 및 법면보호(개산)_CC-02 본관기초굴착 예상_연돌 현장타설말뚝(RCD)설계서_1.0t 공사설계서(1021일) 4" xfId="18148"/>
    <cellStyle name=" _품셈_CC-01 부지정지 및 법면보호(개산)_CC-02 본관기초굴착 예상_연돌 현장타설말뚝(RCD)설계서_1.0t 공사설계서(1021일) 5" xfId="29827"/>
    <cellStyle name=" _품셈_CC-01 부지정지 및 법면보호(개산)_CC-02 본관기초굴착 예상_연돌 현장타설말뚝(RCD)설계서_1.0t 공사설계서(1021일) 6" xfId="29828"/>
    <cellStyle name=" _품셈_CC-01 부지정지 및 법면보호(개산)_CC-02 본관기초굴착 예상_연돌 현장타설말뚝(RCD)설계서_1.0t 공사설계서(1021일) 7" xfId="29829"/>
    <cellStyle name=" _품셈_CC-01 부지정지 및 법면보호(개산)_CC-02 본관기초굴착 예상_연돌 현장타설말뚝(RCD)설계서_1.0t 공사설계서(1021일) 8" xfId="29830"/>
    <cellStyle name=" _품셈_CC-01 부지정지 및 법면보호(개산)_CC-02 본관기초굴착 예상_연돌 현장타설말뚝(RCD)설계서_1.0t 공사설계서(1021일) 9" xfId="29831"/>
    <cellStyle name=" _품셈_CC-01 부지정지 및 법면보호(개산)_CC-02 본관기초굴착 예상_연돌 현장타설말뚝(RCD)설계서_태안78연돌공사설계서(2005099)C2" xfId="3293"/>
    <cellStyle name=" _품셈_CC-01 부지정지 및 법면보호(개산)_CC-02 본관기초굴착 예상_연돌 현장타설말뚝(RCD)설계서_태안78연돌공사설계서(2005099)C2 10" xfId="29832"/>
    <cellStyle name=" _품셈_CC-01 부지정지 및 법면보호(개산)_CC-02 본관기초굴착 예상_연돌 현장타설말뚝(RCD)설계서_태안78연돌공사설계서(2005099)C2 2" xfId="3294"/>
    <cellStyle name=" _품셈_CC-01 부지정지 및 법면보호(개산)_CC-02 본관기초굴착 예상_연돌 현장타설말뚝(RCD)설계서_태안78연돌공사설계서(2005099)C2 3" xfId="3295"/>
    <cellStyle name=" _품셈_CC-01 부지정지 및 법면보호(개산)_CC-02 본관기초굴착 예상_연돌 현장타설말뚝(RCD)설계서_태안78연돌공사설계서(2005099)C2 4" xfId="18149"/>
    <cellStyle name=" _품셈_CC-01 부지정지 및 법면보호(개산)_CC-02 본관기초굴착 예상_연돌 현장타설말뚝(RCD)설계서_태안78연돌공사설계서(2005099)C2 5" xfId="29833"/>
    <cellStyle name=" _품셈_CC-01 부지정지 및 법면보호(개산)_CC-02 본관기초굴착 예상_연돌 현장타설말뚝(RCD)설계서_태안78연돌공사설계서(2005099)C2 6" xfId="29834"/>
    <cellStyle name=" _품셈_CC-01 부지정지 및 법면보호(개산)_CC-02 본관기초굴착 예상_연돌 현장타설말뚝(RCD)설계서_태안78연돌공사설계서(2005099)C2 7" xfId="29835"/>
    <cellStyle name=" _품셈_CC-01 부지정지 및 법면보호(개산)_CC-02 본관기초굴착 예상_연돌 현장타설말뚝(RCD)설계서_태안78연돌공사설계서(2005099)C2 8" xfId="29836"/>
    <cellStyle name=" _품셈_CC-01 부지정지 및 법면보호(개산)_CC-02 본관기초굴착 예상_연돌 현장타설말뚝(RCD)설계서_태안78연돌공사설계서(2005099)C2 9" xfId="29837"/>
    <cellStyle name=" _품셈_CC-01 부지정지 및 법면보호(개산)_개산분 실행" xfId="3133"/>
    <cellStyle name=" _품셈_CC-01 부지정지 및 법면보호(개산)_당진78-연돌-개략공사비" xfId="3134"/>
    <cellStyle name=" _품셈_CC-01 부지정지 및 법면보호(개산)_당진78-연돌-개략공사비 10" xfId="29517"/>
    <cellStyle name=" _품셈_CC-01 부지정지 및 법면보호(개산)_당진78-연돌-개략공사비 2" xfId="3135"/>
    <cellStyle name=" _품셈_CC-01 부지정지 및 법면보호(개산)_당진78-연돌-개략공사비 3" xfId="3136"/>
    <cellStyle name=" _품셈_CC-01 부지정지 및 법면보호(개산)_당진78-연돌-개략공사비 4" xfId="18097"/>
    <cellStyle name=" _품셈_CC-01 부지정지 및 법면보호(개산)_당진78-연돌-개략공사비 5" xfId="29518"/>
    <cellStyle name=" _품셈_CC-01 부지정지 및 법면보호(개산)_당진78-연돌-개략공사비 6" xfId="29519"/>
    <cellStyle name=" _품셈_CC-01 부지정지 및 법면보호(개산)_당진78-연돌-개략공사비 7" xfId="29520"/>
    <cellStyle name=" _품셈_CC-01 부지정지 및 법면보호(개산)_당진78-연돌-개략공사비 8" xfId="29521"/>
    <cellStyle name=" _품셈_CC-01 부지정지 및 법면보호(개산)_당진78-연돌-개략공사비 9" xfId="29522"/>
    <cellStyle name=" _품셈_CC-01 부지정지 및 법면보호(개산)_당진78-연돌-개략공사비_0 태안78-연돌-공사설계서(2005082)" xfId="3137"/>
    <cellStyle name=" _품셈_CC-01 부지정지 및 법면보호(개산)_당진78-연돌-개략공사비_0 태안78-연돌-공사설계서(2005082) 10" xfId="29523"/>
    <cellStyle name=" _품셈_CC-01 부지정지 및 법면보호(개산)_당진78-연돌-개략공사비_0 태안78-연돌-공사설계서(2005082) 2" xfId="3138"/>
    <cellStyle name=" _품셈_CC-01 부지정지 및 법면보호(개산)_당진78-연돌-개략공사비_0 태안78-연돌-공사설계서(2005082) 3" xfId="3139"/>
    <cellStyle name=" _품셈_CC-01 부지정지 및 법면보호(개산)_당진78-연돌-개략공사비_0 태안78-연돌-공사설계서(2005082) 4" xfId="18098"/>
    <cellStyle name=" _품셈_CC-01 부지정지 및 법면보호(개산)_당진78-연돌-개략공사비_0 태안78-연돌-공사설계서(2005082) 5" xfId="29524"/>
    <cellStyle name=" _품셈_CC-01 부지정지 및 법면보호(개산)_당진78-연돌-개략공사비_0 태안78-연돌-공사설계서(2005082) 6" xfId="29525"/>
    <cellStyle name=" _품셈_CC-01 부지정지 및 법면보호(개산)_당진78-연돌-개략공사비_0 태안78-연돌-공사설계서(2005082) 7" xfId="29526"/>
    <cellStyle name=" _품셈_CC-01 부지정지 및 법면보호(개산)_당진78-연돌-개략공사비_0 태안78-연돌-공사설계서(2005082) 8" xfId="29527"/>
    <cellStyle name=" _품셈_CC-01 부지정지 및 법면보호(개산)_당진78-연돌-개략공사비_0 태안78-연돌-공사설계서(2005082) 9" xfId="29528"/>
    <cellStyle name=" _품셈_CC-01 부지정지 및 법면보호(개산)_당진78-연돌-개략공사비_1.0t 공사설계서(1021일)" xfId="3140"/>
    <cellStyle name=" _품셈_CC-01 부지정지 및 법면보호(개산)_당진78-연돌-개략공사비_1.0t 공사설계서(1021일) 10" xfId="29529"/>
    <cellStyle name=" _품셈_CC-01 부지정지 및 법면보호(개산)_당진78-연돌-개략공사비_1.0t 공사설계서(1021일) 2" xfId="3141"/>
    <cellStyle name=" _품셈_CC-01 부지정지 및 법면보호(개산)_당진78-연돌-개략공사비_1.0t 공사설계서(1021일) 3" xfId="3142"/>
    <cellStyle name=" _품셈_CC-01 부지정지 및 법면보호(개산)_당진78-연돌-개략공사비_1.0t 공사설계서(1021일) 4" xfId="18099"/>
    <cellStyle name=" _품셈_CC-01 부지정지 및 법면보호(개산)_당진78-연돌-개략공사비_1.0t 공사설계서(1021일) 5" xfId="29530"/>
    <cellStyle name=" _품셈_CC-01 부지정지 및 법면보호(개산)_당진78-연돌-개략공사비_1.0t 공사설계서(1021일) 6" xfId="29531"/>
    <cellStyle name=" _품셈_CC-01 부지정지 및 법면보호(개산)_당진78-연돌-개략공사비_1.0t 공사설계서(1021일) 7" xfId="29532"/>
    <cellStyle name=" _품셈_CC-01 부지정지 및 법면보호(개산)_당진78-연돌-개략공사비_1.0t 공사설계서(1021일) 8" xfId="29533"/>
    <cellStyle name=" _품셈_CC-01 부지정지 및 법면보호(개산)_당진78-연돌-개략공사비_1.0t 공사설계서(1021일) 9" xfId="29534"/>
    <cellStyle name=" _품셈_CC-01 부지정지 및 법면보호(개산)_당진78-연돌-개략공사비_태안78연돌공사설계서(2005099)C2" xfId="3143"/>
    <cellStyle name=" _품셈_CC-01 부지정지 및 법면보호(개산)_당진78-연돌-개략공사비_태안78연돌공사설계서(2005099)C2 10" xfId="29535"/>
    <cellStyle name=" _품셈_CC-01 부지정지 및 법면보호(개산)_당진78-연돌-개략공사비_태안78연돌공사설계서(2005099)C2 2" xfId="3144"/>
    <cellStyle name=" _품셈_CC-01 부지정지 및 법면보호(개산)_당진78-연돌-개략공사비_태안78연돌공사설계서(2005099)C2 3" xfId="3145"/>
    <cellStyle name=" _품셈_CC-01 부지정지 및 법면보호(개산)_당진78-연돌-개략공사비_태안78연돌공사설계서(2005099)C2 4" xfId="18100"/>
    <cellStyle name=" _품셈_CC-01 부지정지 및 법면보호(개산)_당진78-연돌-개략공사비_태안78연돌공사설계서(2005099)C2 5" xfId="29536"/>
    <cellStyle name=" _품셈_CC-01 부지정지 및 법면보호(개산)_당진78-연돌-개략공사비_태안78연돌공사설계서(2005099)C2 6" xfId="29537"/>
    <cellStyle name=" _품셈_CC-01 부지정지 및 법면보호(개산)_당진78-연돌-개략공사비_태안78연돌공사설계서(2005099)C2 7" xfId="29538"/>
    <cellStyle name=" _품셈_CC-01 부지정지 및 법면보호(개산)_당진78-연돌-개략공사비_태안78연돌공사설계서(2005099)C2 8" xfId="29539"/>
    <cellStyle name=" _품셈_CC-01 부지정지 및 법면보호(개산)_당진78-연돌-개략공사비_태안78연돌공사설계서(2005099)C2 9" xfId="29540"/>
    <cellStyle name=" _품셈_CC-01 부지정지 및 법면보호(개산)_본관기초 가실행" xfId="3146"/>
    <cellStyle name=" _품셈_CC-01 부지정지 및 법면보호(개산)_본관기초 가실행 10" xfId="29541"/>
    <cellStyle name=" _품셈_CC-01 부지정지 및 법면보호(개산)_본관기초 가실행 2" xfId="3147"/>
    <cellStyle name=" _품셈_CC-01 부지정지 및 법면보호(개산)_본관기초 가실행 3" xfId="3148"/>
    <cellStyle name=" _품셈_CC-01 부지정지 및 법면보호(개산)_본관기초 가실행 4" xfId="18101"/>
    <cellStyle name=" _품셈_CC-01 부지정지 및 법면보호(개산)_본관기초 가실행 5" xfId="29542"/>
    <cellStyle name=" _품셈_CC-01 부지정지 및 법면보호(개산)_본관기초 가실행 6" xfId="29543"/>
    <cellStyle name=" _품셈_CC-01 부지정지 및 법면보호(개산)_본관기초 가실행 7" xfId="29544"/>
    <cellStyle name=" _품셈_CC-01 부지정지 및 법면보호(개산)_본관기초 가실행 8" xfId="29545"/>
    <cellStyle name=" _품셈_CC-01 부지정지 및 법면보호(개산)_본관기초 가실행 9" xfId="29546"/>
    <cellStyle name=" _품셈_CC-01 부지정지 및 법면보호(개산)_본관기초 가실행_1 당진78-연돌-공사설계서(REV.0 12.14-kopec)" xfId="3149"/>
    <cellStyle name=" _품셈_CC-01 부지정지 및 법면보호(개산)_본관기초 가실행_1 당진78-연돌-공사설계서(REV.0 12.14-kopec) 10" xfId="29547"/>
    <cellStyle name=" _품셈_CC-01 부지정지 및 법면보호(개산)_본관기초 가실행_1 당진78-연돌-공사설계서(REV.0 12.14-kopec) 2" xfId="3150"/>
    <cellStyle name=" _품셈_CC-01 부지정지 및 법면보호(개산)_본관기초 가실행_1 당진78-연돌-공사설계서(REV.0 12.14-kopec) 3" xfId="3151"/>
    <cellStyle name=" _품셈_CC-01 부지정지 및 법면보호(개산)_본관기초 가실행_1 당진78-연돌-공사설계서(REV.0 12.14-kopec) 4" xfId="18102"/>
    <cellStyle name=" _품셈_CC-01 부지정지 및 법면보호(개산)_본관기초 가실행_1 당진78-연돌-공사설계서(REV.0 12.14-kopec) 5" xfId="29548"/>
    <cellStyle name=" _품셈_CC-01 부지정지 및 법면보호(개산)_본관기초 가실행_1 당진78-연돌-공사설계서(REV.0 12.14-kopec) 6" xfId="29549"/>
    <cellStyle name=" _품셈_CC-01 부지정지 및 법면보호(개산)_본관기초 가실행_1 당진78-연돌-공사설계서(REV.0 12.14-kopec) 7" xfId="29550"/>
    <cellStyle name=" _품셈_CC-01 부지정지 및 법면보호(개산)_본관기초 가실행_1 당진78-연돌-공사설계서(REV.0 12.14-kopec) 8" xfId="29551"/>
    <cellStyle name=" _품셈_CC-01 부지정지 및 법면보호(개산)_본관기초 가실행_1 당진78-연돌-공사설계서(REV.0 12.14-kopec) 9" xfId="29552"/>
    <cellStyle name=" _품셈_CC-01 부지정지 및 법면보호(개산)_본관기초 가실행_1 당진78-연돌-공사설계서(REV.0 12.14-kopec)_0 태안78-연돌-공사설계서(2005082)" xfId="3152"/>
    <cellStyle name=" _품셈_CC-01 부지정지 및 법면보호(개산)_본관기초 가실행_1 당진78-연돌-공사설계서(REV.0 12.14-kopec)_0 태안78-연돌-공사설계서(2005082) 10" xfId="29553"/>
    <cellStyle name=" _품셈_CC-01 부지정지 및 법면보호(개산)_본관기초 가실행_1 당진78-연돌-공사설계서(REV.0 12.14-kopec)_0 태안78-연돌-공사설계서(2005082) 2" xfId="3153"/>
    <cellStyle name=" _품셈_CC-01 부지정지 및 법면보호(개산)_본관기초 가실행_1 당진78-연돌-공사설계서(REV.0 12.14-kopec)_0 태안78-연돌-공사설계서(2005082) 3" xfId="3154"/>
    <cellStyle name=" _품셈_CC-01 부지정지 및 법면보호(개산)_본관기초 가실행_1 당진78-연돌-공사설계서(REV.0 12.14-kopec)_0 태안78-연돌-공사설계서(2005082) 4" xfId="18103"/>
    <cellStyle name=" _품셈_CC-01 부지정지 및 법면보호(개산)_본관기초 가실행_1 당진78-연돌-공사설계서(REV.0 12.14-kopec)_0 태안78-연돌-공사설계서(2005082) 5" xfId="29554"/>
    <cellStyle name=" _품셈_CC-01 부지정지 및 법면보호(개산)_본관기초 가실행_1 당진78-연돌-공사설계서(REV.0 12.14-kopec)_0 태안78-연돌-공사설계서(2005082) 6" xfId="29555"/>
    <cellStyle name=" _품셈_CC-01 부지정지 및 법면보호(개산)_본관기초 가실행_1 당진78-연돌-공사설계서(REV.0 12.14-kopec)_0 태안78-연돌-공사설계서(2005082) 7" xfId="29556"/>
    <cellStyle name=" _품셈_CC-01 부지정지 및 법면보호(개산)_본관기초 가실행_1 당진78-연돌-공사설계서(REV.0 12.14-kopec)_0 태안78-연돌-공사설계서(2005082) 8" xfId="29557"/>
    <cellStyle name=" _품셈_CC-01 부지정지 및 법면보호(개산)_본관기초 가실행_1 당진78-연돌-공사설계서(REV.0 12.14-kopec)_0 태안78-연돌-공사설계서(2005082) 9" xfId="29558"/>
    <cellStyle name=" _품셈_CC-01 부지정지 및 법면보호(개산)_본관기초 가실행_1 당진78-연돌-공사설계서(REV.0 12.14-kopec)_1.0t 공사설계서(1021일)" xfId="3155"/>
    <cellStyle name=" _품셈_CC-01 부지정지 및 법면보호(개산)_본관기초 가실행_1 당진78-연돌-공사설계서(REV.0 12.14-kopec)_1.0t 공사설계서(1021일) 10" xfId="29559"/>
    <cellStyle name=" _품셈_CC-01 부지정지 및 법면보호(개산)_본관기초 가실행_1 당진78-연돌-공사설계서(REV.0 12.14-kopec)_1.0t 공사설계서(1021일) 2" xfId="3156"/>
    <cellStyle name=" _품셈_CC-01 부지정지 및 법면보호(개산)_본관기초 가실행_1 당진78-연돌-공사설계서(REV.0 12.14-kopec)_1.0t 공사설계서(1021일) 3" xfId="3157"/>
    <cellStyle name=" _품셈_CC-01 부지정지 및 법면보호(개산)_본관기초 가실행_1 당진78-연돌-공사설계서(REV.0 12.14-kopec)_1.0t 공사설계서(1021일) 4" xfId="18104"/>
    <cellStyle name=" _품셈_CC-01 부지정지 및 법면보호(개산)_본관기초 가실행_1 당진78-연돌-공사설계서(REV.0 12.14-kopec)_1.0t 공사설계서(1021일) 5" xfId="29560"/>
    <cellStyle name=" _품셈_CC-01 부지정지 및 법면보호(개산)_본관기초 가실행_1 당진78-연돌-공사설계서(REV.0 12.14-kopec)_1.0t 공사설계서(1021일) 6" xfId="29561"/>
    <cellStyle name=" _품셈_CC-01 부지정지 및 법면보호(개산)_본관기초 가실행_1 당진78-연돌-공사설계서(REV.0 12.14-kopec)_1.0t 공사설계서(1021일) 7" xfId="29562"/>
    <cellStyle name=" _품셈_CC-01 부지정지 및 법면보호(개산)_본관기초 가실행_1 당진78-연돌-공사설계서(REV.0 12.14-kopec)_1.0t 공사설계서(1021일) 8" xfId="29563"/>
    <cellStyle name=" _품셈_CC-01 부지정지 및 법면보호(개산)_본관기초 가실행_1 당진78-연돌-공사설계서(REV.0 12.14-kopec)_1.0t 공사설계서(1021일) 9" xfId="29564"/>
    <cellStyle name=" _품셈_CC-01 부지정지 및 법면보호(개산)_본관기초 가실행_1 당진78-연돌-공사설계서(REV.0 12.14-kopec)_태안78연돌공사설계서(2005099)C2" xfId="3158"/>
    <cellStyle name=" _품셈_CC-01 부지정지 및 법면보호(개산)_본관기초 가실행_1 당진78-연돌-공사설계서(REV.0 12.14-kopec)_태안78연돌공사설계서(2005099)C2 10" xfId="29565"/>
    <cellStyle name=" _품셈_CC-01 부지정지 및 법면보호(개산)_본관기초 가실행_1 당진78-연돌-공사설계서(REV.0 12.14-kopec)_태안78연돌공사설계서(2005099)C2 2" xfId="3159"/>
    <cellStyle name=" _품셈_CC-01 부지정지 및 법면보호(개산)_본관기초 가실행_1 당진78-연돌-공사설계서(REV.0 12.14-kopec)_태안78연돌공사설계서(2005099)C2 3" xfId="3160"/>
    <cellStyle name=" _품셈_CC-01 부지정지 및 법면보호(개산)_본관기초 가실행_1 당진78-연돌-공사설계서(REV.0 12.14-kopec)_태안78연돌공사설계서(2005099)C2 4" xfId="18105"/>
    <cellStyle name=" _품셈_CC-01 부지정지 및 법면보호(개산)_본관기초 가실행_1 당진78-연돌-공사설계서(REV.0 12.14-kopec)_태안78연돌공사설계서(2005099)C2 5" xfId="29566"/>
    <cellStyle name=" _품셈_CC-01 부지정지 및 법면보호(개산)_본관기초 가실행_1 당진78-연돌-공사설계서(REV.0 12.14-kopec)_태안78연돌공사설계서(2005099)C2 6" xfId="29567"/>
    <cellStyle name=" _품셈_CC-01 부지정지 및 법면보호(개산)_본관기초 가실행_1 당진78-연돌-공사설계서(REV.0 12.14-kopec)_태안78연돌공사설계서(2005099)C2 7" xfId="29568"/>
    <cellStyle name=" _품셈_CC-01 부지정지 및 법면보호(개산)_본관기초 가실행_1 당진78-연돌-공사설계서(REV.0 12.14-kopec)_태안78연돌공사설계서(2005099)C2 8" xfId="29569"/>
    <cellStyle name=" _품셈_CC-01 부지정지 및 법면보호(개산)_본관기초 가실행_1 당진78-연돌-공사설계서(REV.0 12.14-kopec)_태안78연돌공사설계서(2005099)C2 9" xfId="29570"/>
    <cellStyle name=" _품셈_CC-01 부지정지 및 법면보호(개산)_본관기초 가실행_1.0t 당진78-연돌-수량산출서(REV.0 12.27-kopec)" xfId="3161"/>
    <cellStyle name=" _품셈_CC-01 부지정지 및 법면보호(개산)_본관기초 가실행_1.0t 당진78-연돌-수량산출서(REV.0 12.27-kopec) 10" xfId="29571"/>
    <cellStyle name=" _품셈_CC-01 부지정지 및 법면보호(개산)_본관기초 가실행_1.0t 당진78-연돌-수량산출서(REV.0 12.27-kopec) 2" xfId="3162"/>
    <cellStyle name=" _품셈_CC-01 부지정지 및 법면보호(개산)_본관기초 가실행_1.0t 당진78-연돌-수량산출서(REV.0 12.27-kopec) 3" xfId="3163"/>
    <cellStyle name=" _품셈_CC-01 부지정지 및 법면보호(개산)_본관기초 가실행_1.0t 당진78-연돌-수량산출서(REV.0 12.27-kopec) 4" xfId="18106"/>
    <cellStyle name=" _품셈_CC-01 부지정지 및 법면보호(개산)_본관기초 가실행_1.0t 당진78-연돌-수량산출서(REV.0 12.27-kopec) 5" xfId="29572"/>
    <cellStyle name=" _품셈_CC-01 부지정지 및 법면보호(개산)_본관기초 가실행_1.0t 당진78-연돌-수량산출서(REV.0 12.27-kopec) 6" xfId="29573"/>
    <cellStyle name=" _품셈_CC-01 부지정지 및 법면보호(개산)_본관기초 가실행_1.0t 당진78-연돌-수량산출서(REV.0 12.27-kopec) 7" xfId="29574"/>
    <cellStyle name=" _품셈_CC-01 부지정지 및 법면보호(개산)_본관기초 가실행_1.0t 당진78-연돌-수량산출서(REV.0 12.27-kopec) 8" xfId="29575"/>
    <cellStyle name=" _품셈_CC-01 부지정지 및 법면보호(개산)_본관기초 가실행_1.0t 당진78-연돌-수량산출서(REV.0 12.27-kopec) 9" xfId="29576"/>
    <cellStyle name=" _품셈_CC-01 부지정지 및 법면보호(개산)_본관기초 가실행_1.0t 당진78-연돌-수량산출서(REV.0 12.27-kopec)_1.0t 공사설계서(1021일)" xfId="3164"/>
    <cellStyle name=" _품셈_CC-01 부지정지 및 법면보호(개산)_본관기초 가실행_1.0t 당진78-연돌-수량산출서(REV.0 12.27-kopec)_1.0t 공사설계서(1021일) 10" xfId="29577"/>
    <cellStyle name=" _품셈_CC-01 부지정지 및 법면보호(개산)_본관기초 가실행_1.0t 당진78-연돌-수량산출서(REV.0 12.27-kopec)_1.0t 공사설계서(1021일) 2" xfId="3165"/>
    <cellStyle name=" _품셈_CC-01 부지정지 및 법면보호(개산)_본관기초 가실행_1.0t 당진78-연돌-수량산출서(REV.0 12.27-kopec)_1.0t 공사설계서(1021일) 3" xfId="3166"/>
    <cellStyle name=" _품셈_CC-01 부지정지 및 법면보호(개산)_본관기초 가실행_1.0t 당진78-연돌-수량산출서(REV.0 12.27-kopec)_1.0t 공사설계서(1021일) 4" xfId="18107"/>
    <cellStyle name=" _품셈_CC-01 부지정지 및 법면보호(개산)_본관기초 가실행_1.0t 당진78-연돌-수량산출서(REV.0 12.27-kopec)_1.0t 공사설계서(1021일) 5" xfId="29578"/>
    <cellStyle name=" _품셈_CC-01 부지정지 및 법면보호(개산)_본관기초 가실행_1.0t 당진78-연돌-수량산출서(REV.0 12.27-kopec)_1.0t 공사설계서(1021일) 6" xfId="29579"/>
    <cellStyle name=" _품셈_CC-01 부지정지 및 법면보호(개산)_본관기초 가실행_1.0t 당진78-연돌-수량산출서(REV.0 12.27-kopec)_1.0t 공사설계서(1021일) 7" xfId="29580"/>
    <cellStyle name=" _품셈_CC-01 부지정지 및 법면보호(개산)_본관기초 가실행_1.0t 당진78-연돌-수량산출서(REV.0 12.27-kopec)_1.0t 공사설계서(1021일) 8" xfId="29581"/>
    <cellStyle name=" _품셈_CC-01 부지정지 및 법면보호(개산)_본관기초 가실행_1.0t 당진78-연돌-수량산출서(REV.0 12.27-kopec)_1.0t 공사설계서(1021일) 9" xfId="29582"/>
    <cellStyle name=" _품셈_CC-01 부지정지 및 법면보호(개산)_본관기초 가실행_2.관리동" xfId="29583"/>
    <cellStyle name=" _품셈_CC-01 부지정지 및 법면보호(개산)_본관기초 가실행_당진78-연돌-개략공사비" xfId="3167"/>
    <cellStyle name=" _품셈_CC-01 부지정지 및 법면보호(개산)_본관기초 가실행_당진78-연돌-개략공사비 10" xfId="29584"/>
    <cellStyle name=" _품셈_CC-01 부지정지 및 법면보호(개산)_본관기초 가실행_당진78-연돌-개략공사비 2" xfId="3168"/>
    <cellStyle name=" _품셈_CC-01 부지정지 및 법면보호(개산)_본관기초 가실행_당진78-연돌-개략공사비 3" xfId="3169"/>
    <cellStyle name=" _품셈_CC-01 부지정지 및 법면보호(개산)_본관기초 가실행_당진78-연돌-개략공사비 4" xfId="18108"/>
    <cellStyle name=" _품셈_CC-01 부지정지 및 법면보호(개산)_본관기초 가실행_당진78-연돌-개략공사비 5" xfId="29585"/>
    <cellStyle name=" _품셈_CC-01 부지정지 및 법면보호(개산)_본관기초 가실행_당진78-연돌-개략공사비 6" xfId="29586"/>
    <cellStyle name=" _품셈_CC-01 부지정지 및 법면보호(개산)_본관기초 가실행_당진78-연돌-개략공사비 7" xfId="29587"/>
    <cellStyle name=" _품셈_CC-01 부지정지 및 법면보호(개산)_본관기초 가실행_당진78-연돌-개략공사비 8" xfId="29588"/>
    <cellStyle name=" _품셈_CC-01 부지정지 및 법면보호(개산)_본관기초 가실행_당진78-연돌-개략공사비 9" xfId="29589"/>
    <cellStyle name=" _품셈_CC-01 부지정지 및 법면보호(개산)_본관기초 가실행_당진78-연돌-개략공사비_0 태안78-연돌-공사설계서(2005082)" xfId="3170"/>
    <cellStyle name=" _품셈_CC-01 부지정지 및 법면보호(개산)_본관기초 가실행_당진78-연돌-개략공사비_0 태안78-연돌-공사설계서(2005082) 10" xfId="29590"/>
    <cellStyle name=" _품셈_CC-01 부지정지 및 법면보호(개산)_본관기초 가실행_당진78-연돌-개략공사비_0 태안78-연돌-공사설계서(2005082) 2" xfId="3171"/>
    <cellStyle name=" _품셈_CC-01 부지정지 및 법면보호(개산)_본관기초 가실행_당진78-연돌-개략공사비_0 태안78-연돌-공사설계서(2005082) 3" xfId="3172"/>
    <cellStyle name=" _품셈_CC-01 부지정지 및 법면보호(개산)_본관기초 가실행_당진78-연돌-개략공사비_0 태안78-연돌-공사설계서(2005082) 4" xfId="18109"/>
    <cellStyle name=" _품셈_CC-01 부지정지 및 법면보호(개산)_본관기초 가실행_당진78-연돌-개략공사비_0 태안78-연돌-공사설계서(2005082) 5" xfId="29591"/>
    <cellStyle name=" _품셈_CC-01 부지정지 및 법면보호(개산)_본관기초 가실행_당진78-연돌-개략공사비_0 태안78-연돌-공사설계서(2005082) 6" xfId="29592"/>
    <cellStyle name=" _품셈_CC-01 부지정지 및 법면보호(개산)_본관기초 가실행_당진78-연돌-개략공사비_0 태안78-연돌-공사설계서(2005082) 7" xfId="29593"/>
    <cellStyle name=" _품셈_CC-01 부지정지 및 법면보호(개산)_본관기초 가실행_당진78-연돌-개략공사비_0 태안78-연돌-공사설계서(2005082) 8" xfId="29594"/>
    <cellStyle name=" _품셈_CC-01 부지정지 및 법면보호(개산)_본관기초 가실행_당진78-연돌-개략공사비_0 태안78-연돌-공사설계서(2005082) 9" xfId="29595"/>
    <cellStyle name=" _품셈_CC-01 부지정지 및 법면보호(개산)_본관기초 가실행_당진78-연돌-개략공사비_1.0t 공사설계서(1021일)" xfId="3173"/>
    <cellStyle name=" _품셈_CC-01 부지정지 및 법면보호(개산)_본관기초 가실행_당진78-연돌-개략공사비_1.0t 공사설계서(1021일) 10" xfId="29596"/>
    <cellStyle name=" _품셈_CC-01 부지정지 및 법면보호(개산)_본관기초 가실행_당진78-연돌-개략공사비_1.0t 공사설계서(1021일) 2" xfId="3174"/>
    <cellStyle name=" _품셈_CC-01 부지정지 및 법면보호(개산)_본관기초 가실행_당진78-연돌-개략공사비_1.0t 공사설계서(1021일) 3" xfId="3175"/>
    <cellStyle name=" _품셈_CC-01 부지정지 및 법면보호(개산)_본관기초 가실행_당진78-연돌-개략공사비_1.0t 공사설계서(1021일) 4" xfId="18110"/>
    <cellStyle name=" _품셈_CC-01 부지정지 및 법면보호(개산)_본관기초 가실행_당진78-연돌-개략공사비_1.0t 공사설계서(1021일) 5" xfId="29597"/>
    <cellStyle name=" _품셈_CC-01 부지정지 및 법면보호(개산)_본관기초 가실행_당진78-연돌-개략공사비_1.0t 공사설계서(1021일) 6" xfId="29598"/>
    <cellStyle name=" _품셈_CC-01 부지정지 및 법면보호(개산)_본관기초 가실행_당진78-연돌-개략공사비_1.0t 공사설계서(1021일) 7" xfId="29599"/>
    <cellStyle name=" _품셈_CC-01 부지정지 및 법면보호(개산)_본관기초 가실행_당진78-연돌-개략공사비_1.0t 공사설계서(1021일) 8" xfId="29600"/>
    <cellStyle name=" _품셈_CC-01 부지정지 및 법면보호(개산)_본관기초 가실행_당진78-연돌-개략공사비_1.0t 공사설계서(1021일) 9" xfId="29601"/>
    <cellStyle name=" _품셈_CC-01 부지정지 및 법면보호(개산)_본관기초 가실행_당진78-연돌-개략공사비_태안78연돌공사설계서(2005099)C2" xfId="3176"/>
    <cellStyle name=" _품셈_CC-01 부지정지 및 법면보호(개산)_본관기초 가실행_당진78-연돌-개략공사비_태안78연돌공사설계서(2005099)C2 10" xfId="29602"/>
    <cellStyle name=" _품셈_CC-01 부지정지 및 법면보호(개산)_본관기초 가실행_당진78-연돌-개략공사비_태안78연돌공사설계서(2005099)C2 2" xfId="3177"/>
    <cellStyle name=" _품셈_CC-01 부지정지 및 법면보호(개산)_본관기초 가실행_당진78-연돌-개략공사비_태안78연돌공사설계서(2005099)C2 3" xfId="3178"/>
    <cellStyle name=" _품셈_CC-01 부지정지 및 법면보호(개산)_본관기초 가실행_당진78-연돌-개략공사비_태안78연돌공사설계서(2005099)C2 4" xfId="18111"/>
    <cellStyle name=" _품셈_CC-01 부지정지 및 법면보호(개산)_본관기초 가실행_당진78-연돌-개략공사비_태안78연돌공사설계서(2005099)C2 5" xfId="29603"/>
    <cellStyle name=" _품셈_CC-01 부지정지 및 법면보호(개산)_본관기초 가실행_당진78-연돌-개략공사비_태안78연돌공사설계서(2005099)C2 6" xfId="29604"/>
    <cellStyle name=" _품셈_CC-01 부지정지 및 법면보호(개산)_본관기초 가실행_당진78-연돌-개략공사비_태안78연돌공사설계서(2005099)C2 7" xfId="29605"/>
    <cellStyle name=" _품셈_CC-01 부지정지 및 법면보호(개산)_본관기초 가실행_당진78-연돌-개략공사비_태안78연돌공사설계서(2005099)C2 8" xfId="29606"/>
    <cellStyle name=" _품셈_CC-01 부지정지 및 법면보호(개산)_본관기초 가실행_당진78-연돌-개략공사비_태안78연돌공사설계서(2005099)C2 9" xfId="29607"/>
    <cellStyle name=" _품셈_CC-01 부지정지 및 법면보호(개산)_본관기초 가실행_연돌 현장타설말뚝(RCD)설계서" xfId="3179"/>
    <cellStyle name=" _품셈_CC-01 부지정지 및 법면보호(개산)_본관기초 가실행_연돌 현장타설말뚝(RCD)설계서 10" xfId="29608"/>
    <cellStyle name=" _품셈_CC-01 부지정지 및 법면보호(개산)_본관기초 가실행_연돌 현장타설말뚝(RCD)설계서 2" xfId="3180"/>
    <cellStyle name=" _품셈_CC-01 부지정지 및 법면보호(개산)_본관기초 가실행_연돌 현장타설말뚝(RCD)설계서 3" xfId="3181"/>
    <cellStyle name=" _품셈_CC-01 부지정지 및 법면보호(개산)_본관기초 가실행_연돌 현장타설말뚝(RCD)설계서 4" xfId="18112"/>
    <cellStyle name=" _품셈_CC-01 부지정지 및 법면보호(개산)_본관기초 가실행_연돌 현장타설말뚝(RCD)설계서 5" xfId="29609"/>
    <cellStyle name=" _품셈_CC-01 부지정지 및 법면보호(개산)_본관기초 가실행_연돌 현장타설말뚝(RCD)설계서 6" xfId="29610"/>
    <cellStyle name=" _품셈_CC-01 부지정지 및 법면보호(개산)_본관기초 가실행_연돌 현장타설말뚝(RCD)설계서 7" xfId="29611"/>
    <cellStyle name=" _품셈_CC-01 부지정지 및 법면보호(개산)_본관기초 가실행_연돌 현장타설말뚝(RCD)설계서 8" xfId="29612"/>
    <cellStyle name=" _품셈_CC-01 부지정지 및 법면보호(개산)_본관기초 가실행_연돌 현장타설말뚝(RCD)설계서 9" xfId="29613"/>
    <cellStyle name=" _품셈_CC-01 부지정지 및 법면보호(개산)_본관기초 가실행_연돌 현장타설말뚝(RCD)설계서_0 태안78-연돌-공사설계서(2005082)" xfId="3182"/>
    <cellStyle name=" _품셈_CC-01 부지정지 및 법면보호(개산)_본관기초 가실행_연돌 현장타설말뚝(RCD)설계서_0 태안78-연돌-공사설계서(2005082) 10" xfId="29614"/>
    <cellStyle name=" _품셈_CC-01 부지정지 및 법면보호(개산)_본관기초 가실행_연돌 현장타설말뚝(RCD)설계서_0 태안78-연돌-공사설계서(2005082) 2" xfId="3183"/>
    <cellStyle name=" _품셈_CC-01 부지정지 및 법면보호(개산)_본관기초 가실행_연돌 현장타설말뚝(RCD)설계서_0 태안78-연돌-공사설계서(2005082) 3" xfId="3184"/>
    <cellStyle name=" _품셈_CC-01 부지정지 및 법면보호(개산)_본관기초 가실행_연돌 현장타설말뚝(RCD)설계서_0 태안78-연돌-공사설계서(2005082) 4" xfId="18113"/>
    <cellStyle name=" _품셈_CC-01 부지정지 및 법면보호(개산)_본관기초 가실행_연돌 현장타설말뚝(RCD)설계서_0 태안78-연돌-공사설계서(2005082) 5" xfId="29615"/>
    <cellStyle name=" _품셈_CC-01 부지정지 및 법면보호(개산)_본관기초 가실행_연돌 현장타설말뚝(RCD)설계서_0 태안78-연돌-공사설계서(2005082) 6" xfId="29616"/>
    <cellStyle name=" _품셈_CC-01 부지정지 및 법면보호(개산)_본관기초 가실행_연돌 현장타설말뚝(RCD)설계서_0 태안78-연돌-공사설계서(2005082) 7" xfId="29617"/>
    <cellStyle name=" _품셈_CC-01 부지정지 및 법면보호(개산)_본관기초 가실행_연돌 현장타설말뚝(RCD)설계서_0 태안78-연돌-공사설계서(2005082) 8" xfId="29618"/>
    <cellStyle name=" _품셈_CC-01 부지정지 및 법면보호(개산)_본관기초 가실행_연돌 현장타설말뚝(RCD)설계서_0 태안78-연돌-공사설계서(2005082) 9" xfId="29619"/>
    <cellStyle name=" _품셈_CC-01 부지정지 및 법면보호(개산)_본관기초 가실행_연돌 현장타설말뚝(RCD)설계서_1.0t 공사설계서(1021일)" xfId="3185"/>
    <cellStyle name=" _품셈_CC-01 부지정지 및 법면보호(개산)_본관기초 가실행_연돌 현장타설말뚝(RCD)설계서_1.0t 공사설계서(1021일) 10" xfId="29620"/>
    <cellStyle name=" _품셈_CC-01 부지정지 및 법면보호(개산)_본관기초 가실행_연돌 현장타설말뚝(RCD)설계서_1.0t 공사설계서(1021일) 2" xfId="3186"/>
    <cellStyle name=" _품셈_CC-01 부지정지 및 법면보호(개산)_본관기초 가실행_연돌 현장타설말뚝(RCD)설계서_1.0t 공사설계서(1021일) 3" xfId="3187"/>
    <cellStyle name=" _품셈_CC-01 부지정지 및 법면보호(개산)_본관기초 가실행_연돌 현장타설말뚝(RCD)설계서_1.0t 공사설계서(1021일) 4" xfId="18114"/>
    <cellStyle name=" _품셈_CC-01 부지정지 및 법면보호(개산)_본관기초 가실행_연돌 현장타설말뚝(RCD)설계서_1.0t 공사설계서(1021일) 5" xfId="29621"/>
    <cellStyle name=" _품셈_CC-01 부지정지 및 법면보호(개산)_본관기초 가실행_연돌 현장타설말뚝(RCD)설계서_1.0t 공사설계서(1021일) 6" xfId="29622"/>
    <cellStyle name=" _품셈_CC-01 부지정지 및 법면보호(개산)_본관기초 가실행_연돌 현장타설말뚝(RCD)설계서_1.0t 공사설계서(1021일) 7" xfId="29623"/>
    <cellStyle name=" _품셈_CC-01 부지정지 및 법면보호(개산)_본관기초 가실행_연돌 현장타설말뚝(RCD)설계서_1.0t 공사설계서(1021일) 8" xfId="29624"/>
    <cellStyle name=" _품셈_CC-01 부지정지 및 법면보호(개산)_본관기초 가실행_연돌 현장타설말뚝(RCD)설계서_1.0t 공사설계서(1021일) 9" xfId="29625"/>
    <cellStyle name=" _품셈_CC-01 부지정지 및 법면보호(개산)_본관기초 가실행_연돌 현장타설말뚝(RCD)설계서_태안78연돌공사설계서(2005099)C2" xfId="3188"/>
    <cellStyle name=" _품셈_CC-01 부지정지 및 법면보호(개산)_본관기초 가실행_연돌 현장타설말뚝(RCD)설계서_태안78연돌공사설계서(2005099)C2 10" xfId="29626"/>
    <cellStyle name=" _품셈_CC-01 부지정지 및 법면보호(개산)_본관기초 가실행_연돌 현장타설말뚝(RCD)설계서_태안78연돌공사설계서(2005099)C2 2" xfId="3189"/>
    <cellStyle name=" _품셈_CC-01 부지정지 및 법면보호(개산)_본관기초 가실행_연돌 현장타설말뚝(RCD)설계서_태안78연돌공사설계서(2005099)C2 3" xfId="3190"/>
    <cellStyle name=" _품셈_CC-01 부지정지 및 법면보호(개산)_본관기초 가실행_연돌 현장타설말뚝(RCD)설계서_태안78연돌공사설계서(2005099)C2 4" xfId="18115"/>
    <cellStyle name=" _품셈_CC-01 부지정지 및 법면보호(개산)_본관기초 가실행_연돌 현장타설말뚝(RCD)설계서_태안78연돌공사설계서(2005099)C2 5" xfId="29627"/>
    <cellStyle name=" _품셈_CC-01 부지정지 및 법면보호(개산)_본관기초 가실행_연돌 현장타설말뚝(RCD)설계서_태안78연돌공사설계서(2005099)C2 6" xfId="29628"/>
    <cellStyle name=" _품셈_CC-01 부지정지 및 법면보호(개산)_본관기초 가실행_연돌 현장타설말뚝(RCD)설계서_태안78연돌공사설계서(2005099)C2 7" xfId="29629"/>
    <cellStyle name=" _품셈_CC-01 부지정지 및 법면보호(개산)_본관기초 가실행_연돌 현장타설말뚝(RCD)설계서_태안78연돌공사설계서(2005099)C2 8" xfId="29630"/>
    <cellStyle name=" _품셈_CC-01 부지정지 및 법면보호(개산)_본관기초 가실행_연돌 현장타설말뚝(RCD)설계서_태안78연돌공사설계서(2005099)C2 9" xfId="29631"/>
    <cellStyle name=" _품셈_CC-01 부지정지 및 법면보호(개산)_본관기초굴착 예상도급" xfId="3191"/>
    <cellStyle name=" _품셈_CC-01 부지정지 및 법면보호(개산)_본관기초굴착 예상도급 10" xfId="29632"/>
    <cellStyle name=" _품셈_CC-01 부지정지 및 법면보호(개산)_본관기초굴착 예상도급 2" xfId="3192"/>
    <cellStyle name=" _품셈_CC-01 부지정지 및 법면보호(개산)_본관기초굴착 예상도급 3" xfId="3193"/>
    <cellStyle name=" _품셈_CC-01 부지정지 및 법면보호(개산)_본관기초굴착 예상도급 4" xfId="18116"/>
    <cellStyle name=" _품셈_CC-01 부지정지 및 법면보호(개산)_본관기초굴착 예상도급 5" xfId="29633"/>
    <cellStyle name=" _품셈_CC-01 부지정지 및 법면보호(개산)_본관기초굴착 예상도급 6" xfId="29634"/>
    <cellStyle name=" _품셈_CC-01 부지정지 및 법면보호(개산)_본관기초굴착 예상도급 7" xfId="29635"/>
    <cellStyle name=" _품셈_CC-01 부지정지 및 법면보호(개산)_본관기초굴착 예상도급 8" xfId="29636"/>
    <cellStyle name=" _품셈_CC-01 부지정지 및 법면보호(개산)_본관기초굴착 예상도급 9" xfId="29637"/>
    <cellStyle name=" _품셈_CC-01 부지정지 및 법면보호(개산)_본관기초굴착 예상도급_1 당진78-연돌-공사설계서(REV.0 12.14-kopec)" xfId="3194"/>
    <cellStyle name=" _품셈_CC-01 부지정지 및 법면보호(개산)_본관기초굴착 예상도급_1 당진78-연돌-공사설계서(REV.0 12.14-kopec) 10" xfId="29638"/>
    <cellStyle name=" _품셈_CC-01 부지정지 및 법면보호(개산)_본관기초굴착 예상도급_1 당진78-연돌-공사설계서(REV.0 12.14-kopec) 2" xfId="3195"/>
    <cellStyle name=" _품셈_CC-01 부지정지 및 법면보호(개산)_본관기초굴착 예상도급_1 당진78-연돌-공사설계서(REV.0 12.14-kopec) 3" xfId="3196"/>
    <cellStyle name=" _품셈_CC-01 부지정지 및 법면보호(개산)_본관기초굴착 예상도급_1 당진78-연돌-공사설계서(REV.0 12.14-kopec) 4" xfId="18117"/>
    <cellStyle name=" _품셈_CC-01 부지정지 및 법면보호(개산)_본관기초굴착 예상도급_1 당진78-연돌-공사설계서(REV.0 12.14-kopec) 5" xfId="29639"/>
    <cellStyle name=" _품셈_CC-01 부지정지 및 법면보호(개산)_본관기초굴착 예상도급_1 당진78-연돌-공사설계서(REV.0 12.14-kopec) 6" xfId="29640"/>
    <cellStyle name=" _품셈_CC-01 부지정지 및 법면보호(개산)_본관기초굴착 예상도급_1 당진78-연돌-공사설계서(REV.0 12.14-kopec) 7" xfId="29641"/>
    <cellStyle name=" _품셈_CC-01 부지정지 및 법면보호(개산)_본관기초굴착 예상도급_1 당진78-연돌-공사설계서(REV.0 12.14-kopec) 8" xfId="29642"/>
    <cellStyle name=" _품셈_CC-01 부지정지 및 법면보호(개산)_본관기초굴착 예상도급_1 당진78-연돌-공사설계서(REV.0 12.14-kopec) 9" xfId="29643"/>
    <cellStyle name=" _품셈_CC-01 부지정지 및 법면보호(개산)_본관기초굴착 예상도급_1 당진78-연돌-공사설계서(REV.0 12.14-kopec)_0 태안78-연돌-공사설계서(2005082)" xfId="3197"/>
    <cellStyle name=" _품셈_CC-01 부지정지 및 법면보호(개산)_본관기초굴착 예상도급_1 당진78-연돌-공사설계서(REV.0 12.14-kopec)_0 태안78-연돌-공사설계서(2005082) 10" xfId="29644"/>
    <cellStyle name=" _품셈_CC-01 부지정지 및 법면보호(개산)_본관기초굴착 예상도급_1 당진78-연돌-공사설계서(REV.0 12.14-kopec)_0 태안78-연돌-공사설계서(2005082) 2" xfId="3198"/>
    <cellStyle name=" _품셈_CC-01 부지정지 및 법면보호(개산)_본관기초굴착 예상도급_1 당진78-연돌-공사설계서(REV.0 12.14-kopec)_0 태안78-연돌-공사설계서(2005082) 3" xfId="3199"/>
    <cellStyle name=" _품셈_CC-01 부지정지 및 법면보호(개산)_본관기초굴착 예상도급_1 당진78-연돌-공사설계서(REV.0 12.14-kopec)_0 태안78-연돌-공사설계서(2005082) 4" xfId="18118"/>
    <cellStyle name=" _품셈_CC-01 부지정지 및 법면보호(개산)_본관기초굴착 예상도급_1 당진78-연돌-공사설계서(REV.0 12.14-kopec)_0 태안78-연돌-공사설계서(2005082) 5" xfId="29645"/>
    <cellStyle name=" _품셈_CC-01 부지정지 및 법면보호(개산)_본관기초굴착 예상도급_1 당진78-연돌-공사설계서(REV.0 12.14-kopec)_0 태안78-연돌-공사설계서(2005082) 6" xfId="29646"/>
    <cellStyle name=" _품셈_CC-01 부지정지 및 법면보호(개산)_본관기초굴착 예상도급_1 당진78-연돌-공사설계서(REV.0 12.14-kopec)_0 태안78-연돌-공사설계서(2005082) 7" xfId="29647"/>
    <cellStyle name=" _품셈_CC-01 부지정지 및 법면보호(개산)_본관기초굴착 예상도급_1 당진78-연돌-공사설계서(REV.0 12.14-kopec)_0 태안78-연돌-공사설계서(2005082) 8" xfId="29648"/>
    <cellStyle name=" _품셈_CC-01 부지정지 및 법면보호(개산)_본관기초굴착 예상도급_1 당진78-연돌-공사설계서(REV.0 12.14-kopec)_0 태안78-연돌-공사설계서(2005082) 9" xfId="29649"/>
    <cellStyle name=" _품셈_CC-01 부지정지 및 법면보호(개산)_본관기초굴착 예상도급_1 당진78-연돌-공사설계서(REV.0 12.14-kopec)_1.0t 공사설계서(1021일)" xfId="3200"/>
    <cellStyle name=" _품셈_CC-01 부지정지 및 법면보호(개산)_본관기초굴착 예상도급_1 당진78-연돌-공사설계서(REV.0 12.14-kopec)_1.0t 공사설계서(1021일) 10" xfId="29650"/>
    <cellStyle name=" _품셈_CC-01 부지정지 및 법면보호(개산)_본관기초굴착 예상도급_1 당진78-연돌-공사설계서(REV.0 12.14-kopec)_1.0t 공사설계서(1021일) 2" xfId="3201"/>
    <cellStyle name=" _품셈_CC-01 부지정지 및 법면보호(개산)_본관기초굴착 예상도급_1 당진78-연돌-공사설계서(REV.0 12.14-kopec)_1.0t 공사설계서(1021일) 3" xfId="3202"/>
    <cellStyle name=" _품셈_CC-01 부지정지 및 법면보호(개산)_본관기초굴착 예상도급_1 당진78-연돌-공사설계서(REV.0 12.14-kopec)_1.0t 공사설계서(1021일) 4" xfId="18119"/>
    <cellStyle name=" _품셈_CC-01 부지정지 및 법면보호(개산)_본관기초굴착 예상도급_1 당진78-연돌-공사설계서(REV.0 12.14-kopec)_1.0t 공사설계서(1021일) 5" xfId="29651"/>
    <cellStyle name=" _품셈_CC-01 부지정지 및 법면보호(개산)_본관기초굴착 예상도급_1 당진78-연돌-공사설계서(REV.0 12.14-kopec)_1.0t 공사설계서(1021일) 6" xfId="29652"/>
    <cellStyle name=" _품셈_CC-01 부지정지 및 법면보호(개산)_본관기초굴착 예상도급_1 당진78-연돌-공사설계서(REV.0 12.14-kopec)_1.0t 공사설계서(1021일) 7" xfId="29653"/>
    <cellStyle name=" _품셈_CC-01 부지정지 및 법면보호(개산)_본관기초굴착 예상도급_1 당진78-연돌-공사설계서(REV.0 12.14-kopec)_1.0t 공사설계서(1021일) 8" xfId="29654"/>
    <cellStyle name=" _품셈_CC-01 부지정지 및 법면보호(개산)_본관기초굴착 예상도급_1 당진78-연돌-공사설계서(REV.0 12.14-kopec)_1.0t 공사설계서(1021일) 9" xfId="29655"/>
    <cellStyle name=" _품셈_CC-01 부지정지 및 법면보호(개산)_본관기초굴착 예상도급_1 당진78-연돌-공사설계서(REV.0 12.14-kopec)_태안78연돌공사설계서(2005099)C2" xfId="3203"/>
    <cellStyle name=" _품셈_CC-01 부지정지 및 법면보호(개산)_본관기초굴착 예상도급_1 당진78-연돌-공사설계서(REV.0 12.14-kopec)_태안78연돌공사설계서(2005099)C2 10" xfId="29656"/>
    <cellStyle name=" _품셈_CC-01 부지정지 및 법면보호(개산)_본관기초굴착 예상도급_1 당진78-연돌-공사설계서(REV.0 12.14-kopec)_태안78연돌공사설계서(2005099)C2 2" xfId="3204"/>
    <cellStyle name=" _품셈_CC-01 부지정지 및 법면보호(개산)_본관기초굴착 예상도급_1 당진78-연돌-공사설계서(REV.0 12.14-kopec)_태안78연돌공사설계서(2005099)C2 3" xfId="3205"/>
    <cellStyle name=" _품셈_CC-01 부지정지 및 법면보호(개산)_본관기초굴착 예상도급_1 당진78-연돌-공사설계서(REV.0 12.14-kopec)_태안78연돌공사설계서(2005099)C2 4" xfId="18120"/>
    <cellStyle name=" _품셈_CC-01 부지정지 및 법면보호(개산)_본관기초굴착 예상도급_1 당진78-연돌-공사설계서(REV.0 12.14-kopec)_태안78연돌공사설계서(2005099)C2 5" xfId="29657"/>
    <cellStyle name=" _품셈_CC-01 부지정지 및 법면보호(개산)_본관기초굴착 예상도급_1 당진78-연돌-공사설계서(REV.0 12.14-kopec)_태안78연돌공사설계서(2005099)C2 6" xfId="29658"/>
    <cellStyle name=" _품셈_CC-01 부지정지 및 법면보호(개산)_본관기초굴착 예상도급_1 당진78-연돌-공사설계서(REV.0 12.14-kopec)_태안78연돌공사설계서(2005099)C2 7" xfId="29659"/>
    <cellStyle name=" _품셈_CC-01 부지정지 및 법면보호(개산)_본관기초굴착 예상도급_1 당진78-연돌-공사설계서(REV.0 12.14-kopec)_태안78연돌공사설계서(2005099)C2 8" xfId="29660"/>
    <cellStyle name=" _품셈_CC-01 부지정지 및 법면보호(개산)_본관기초굴착 예상도급_1 당진78-연돌-공사설계서(REV.0 12.14-kopec)_태안78연돌공사설계서(2005099)C2 9" xfId="29661"/>
    <cellStyle name=" _품셈_CC-01 부지정지 및 법면보호(개산)_본관기초굴착 예상도급_1.0t 당진78-연돌-수량산출서(REV.0 12.27-kopec)" xfId="3206"/>
    <cellStyle name=" _품셈_CC-01 부지정지 및 법면보호(개산)_본관기초굴착 예상도급_1.0t 당진78-연돌-수량산출서(REV.0 12.27-kopec) 10" xfId="29662"/>
    <cellStyle name=" _품셈_CC-01 부지정지 및 법면보호(개산)_본관기초굴착 예상도급_1.0t 당진78-연돌-수량산출서(REV.0 12.27-kopec) 2" xfId="3207"/>
    <cellStyle name=" _품셈_CC-01 부지정지 및 법면보호(개산)_본관기초굴착 예상도급_1.0t 당진78-연돌-수량산출서(REV.0 12.27-kopec) 3" xfId="3208"/>
    <cellStyle name=" _품셈_CC-01 부지정지 및 법면보호(개산)_본관기초굴착 예상도급_1.0t 당진78-연돌-수량산출서(REV.0 12.27-kopec) 4" xfId="18121"/>
    <cellStyle name=" _품셈_CC-01 부지정지 및 법면보호(개산)_본관기초굴착 예상도급_1.0t 당진78-연돌-수량산출서(REV.0 12.27-kopec) 5" xfId="29663"/>
    <cellStyle name=" _품셈_CC-01 부지정지 및 법면보호(개산)_본관기초굴착 예상도급_1.0t 당진78-연돌-수량산출서(REV.0 12.27-kopec) 6" xfId="29664"/>
    <cellStyle name=" _품셈_CC-01 부지정지 및 법면보호(개산)_본관기초굴착 예상도급_1.0t 당진78-연돌-수량산출서(REV.0 12.27-kopec) 7" xfId="29665"/>
    <cellStyle name=" _품셈_CC-01 부지정지 및 법면보호(개산)_본관기초굴착 예상도급_1.0t 당진78-연돌-수량산출서(REV.0 12.27-kopec) 8" xfId="29666"/>
    <cellStyle name=" _품셈_CC-01 부지정지 및 법면보호(개산)_본관기초굴착 예상도급_1.0t 당진78-연돌-수량산출서(REV.0 12.27-kopec) 9" xfId="29667"/>
    <cellStyle name=" _품셈_CC-01 부지정지 및 법면보호(개산)_본관기초굴착 예상도급_1.0t 당진78-연돌-수량산출서(REV.0 12.27-kopec)_1.0t 공사설계서(1021일)" xfId="3209"/>
    <cellStyle name=" _품셈_CC-01 부지정지 및 법면보호(개산)_본관기초굴착 예상도급_1.0t 당진78-연돌-수량산출서(REV.0 12.27-kopec)_1.0t 공사설계서(1021일) 10" xfId="29668"/>
    <cellStyle name=" _품셈_CC-01 부지정지 및 법면보호(개산)_본관기초굴착 예상도급_1.0t 당진78-연돌-수량산출서(REV.0 12.27-kopec)_1.0t 공사설계서(1021일) 2" xfId="3210"/>
    <cellStyle name=" _품셈_CC-01 부지정지 및 법면보호(개산)_본관기초굴착 예상도급_1.0t 당진78-연돌-수량산출서(REV.0 12.27-kopec)_1.0t 공사설계서(1021일) 3" xfId="3211"/>
    <cellStyle name=" _품셈_CC-01 부지정지 및 법면보호(개산)_본관기초굴착 예상도급_1.0t 당진78-연돌-수량산출서(REV.0 12.27-kopec)_1.0t 공사설계서(1021일) 4" xfId="18122"/>
    <cellStyle name=" _품셈_CC-01 부지정지 및 법면보호(개산)_본관기초굴착 예상도급_1.0t 당진78-연돌-수량산출서(REV.0 12.27-kopec)_1.0t 공사설계서(1021일) 5" xfId="29669"/>
    <cellStyle name=" _품셈_CC-01 부지정지 및 법면보호(개산)_본관기초굴착 예상도급_1.0t 당진78-연돌-수량산출서(REV.0 12.27-kopec)_1.0t 공사설계서(1021일) 6" xfId="29670"/>
    <cellStyle name=" _품셈_CC-01 부지정지 및 법면보호(개산)_본관기초굴착 예상도급_1.0t 당진78-연돌-수량산출서(REV.0 12.27-kopec)_1.0t 공사설계서(1021일) 7" xfId="29671"/>
    <cellStyle name=" _품셈_CC-01 부지정지 및 법면보호(개산)_본관기초굴착 예상도급_1.0t 당진78-연돌-수량산출서(REV.0 12.27-kopec)_1.0t 공사설계서(1021일) 8" xfId="29672"/>
    <cellStyle name=" _품셈_CC-01 부지정지 및 법면보호(개산)_본관기초굴착 예상도급_1.0t 당진78-연돌-수량산출서(REV.0 12.27-kopec)_1.0t 공사설계서(1021일) 9" xfId="29673"/>
    <cellStyle name=" _품셈_CC-01 부지정지 및 법면보호(개산)_본관기초굴착 예상도급_2.관리동" xfId="29674"/>
    <cellStyle name=" _품셈_CC-01 부지정지 및 법면보호(개산)_본관기초굴착 예상도급_당진78-연돌-개략공사비" xfId="3212"/>
    <cellStyle name=" _품셈_CC-01 부지정지 및 법면보호(개산)_본관기초굴착 예상도급_당진78-연돌-개략공사비 10" xfId="29675"/>
    <cellStyle name=" _품셈_CC-01 부지정지 및 법면보호(개산)_본관기초굴착 예상도급_당진78-연돌-개략공사비 2" xfId="3213"/>
    <cellStyle name=" _품셈_CC-01 부지정지 및 법면보호(개산)_본관기초굴착 예상도급_당진78-연돌-개략공사비 3" xfId="3214"/>
    <cellStyle name=" _품셈_CC-01 부지정지 및 법면보호(개산)_본관기초굴착 예상도급_당진78-연돌-개략공사비 4" xfId="18123"/>
    <cellStyle name=" _품셈_CC-01 부지정지 및 법면보호(개산)_본관기초굴착 예상도급_당진78-연돌-개략공사비 5" xfId="29676"/>
    <cellStyle name=" _품셈_CC-01 부지정지 및 법면보호(개산)_본관기초굴착 예상도급_당진78-연돌-개략공사비 6" xfId="29677"/>
    <cellStyle name=" _품셈_CC-01 부지정지 및 법면보호(개산)_본관기초굴착 예상도급_당진78-연돌-개략공사비 7" xfId="29678"/>
    <cellStyle name=" _품셈_CC-01 부지정지 및 법면보호(개산)_본관기초굴착 예상도급_당진78-연돌-개략공사비 8" xfId="29679"/>
    <cellStyle name=" _품셈_CC-01 부지정지 및 법면보호(개산)_본관기초굴착 예상도급_당진78-연돌-개략공사비 9" xfId="29680"/>
    <cellStyle name=" _품셈_CC-01 부지정지 및 법면보호(개산)_본관기초굴착 예상도급_당진78-연돌-개략공사비_0 태안78-연돌-공사설계서(2005082)" xfId="3215"/>
    <cellStyle name=" _품셈_CC-01 부지정지 및 법면보호(개산)_본관기초굴착 예상도급_당진78-연돌-개략공사비_0 태안78-연돌-공사설계서(2005082) 10" xfId="29681"/>
    <cellStyle name=" _품셈_CC-01 부지정지 및 법면보호(개산)_본관기초굴착 예상도급_당진78-연돌-개략공사비_0 태안78-연돌-공사설계서(2005082) 2" xfId="3216"/>
    <cellStyle name=" _품셈_CC-01 부지정지 및 법면보호(개산)_본관기초굴착 예상도급_당진78-연돌-개략공사비_0 태안78-연돌-공사설계서(2005082) 3" xfId="3217"/>
    <cellStyle name=" _품셈_CC-01 부지정지 및 법면보호(개산)_본관기초굴착 예상도급_당진78-연돌-개략공사비_0 태안78-연돌-공사설계서(2005082) 4" xfId="18124"/>
    <cellStyle name=" _품셈_CC-01 부지정지 및 법면보호(개산)_본관기초굴착 예상도급_당진78-연돌-개략공사비_0 태안78-연돌-공사설계서(2005082) 5" xfId="29682"/>
    <cellStyle name=" _품셈_CC-01 부지정지 및 법면보호(개산)_본관기초굴착 예상도급_당진78-연돌-개략공사비_0 태안78-연돌-공사설계서(2005082) 6" xfId="29683"/>
    <cellStyle name=" _품셈_CC-01 부지정지 및 법면보호(개산)_본관기초굴착 예상도급_당진78-연돌-개략공사비_0 태안78-연돌-공사설계서(2005082) 7" xfId="29684"/>
    <cellStyle name=" _품셈_CC-01 부지정지 및 법면보호(개산)_본관기초굴착 예상도급_당진78-연돌-개략공사비_0 태안78-연돌-공사설계서(2005082) 8" xfId="29685"/>
    <cellStyle name=" _품셈_CC-01 부지정지 및 법면보호(개산)_본관기초굴착 예상도급_당진78-연돌-개략공사비_0 태안78-연돌-공사설계서(2005082) 9" xfId="29686"/>
    <cellStyle name=" _품셈_CC-01 부지정지 및 법면보호(개산)_본관기초굴착 예상도급_당진78-연돌-개략공사비_1.0t 공사설계서(1021일)" xfId="3218"/>
    <cellStyle name=" _품셈_CC-01 부지정지 및 법면보호(개산)_본관기초굴착 예상도급_당진78-연돌-개략공사비_1.0t 공사설계서(1021일) 10" xfId="29687"/>
    <cellStyle name=" _품셈_CC-01 부지정지 및 법면보호(개산)_본관기초굴착 예상도급_당진78-연돌-개략공사비_1.0t 공사설계서(1021일) 2" xfId="3219"/>
    <cellStyle name=" _품셈_CC-01 부지정지 및 법면보호(개산)_본관기초굴착 예상도급_당진78-연돌-개략공사비_1.0t 공사설계서(1021일) 3" xfId="3220"/>
    <cellStyle name=" _품셈_CC-01 부지정지 및 법면보호(개산)_본관기초굴착 예상도급_당진78-연돌-개략공사비_1.0t 공사설계서(1021일) 4" xfId="18125"/>
    <cellStyle name=" _품셈_CC-01 부지정지 및 법면보호(개산)_본관기초굴착 예상도급_당진78-연돌-개략공사비_1.0t 공사설계서(1021일) 5" xfId="29688"/>
    <cellStyle name=" _품셈_CC-01 부지정지 및 법면보호(개산)_본관기초굴착 예상도급_당진78-연돌-개략공사비_1.0t 공사설계서(1021일) 6" xfId="29689"/>
    <cellStyle name=" _품셈_CC-01 부지정지 및 법면보호(개산)_본관기초굴착 예상도급_당진78-연돌-개략공사비_1.0t 공사설계서(1021일) 7" xfId="29690"/>
    <cellStyle name=" _품셈_CC-01 부지정지 및 법면보호(개산)_본관기초굴착 예상도급_당진78-연돌-개략공사비_1.0t 공사설계서(1021일) 8" xfId="29691"/>
    <cellStyle name=" _품셈_CC-01 부지정지 및 법면보호(개산)_본관기초굴착 예상도급_당진78-연돌-개략공사비_1.0t 공사설계서(1021일) 9" xfId="29692"/>
    <cellStyle name=" _품셈_CC-01 부지정지 및 법면보호(개산)_본관기초굴착 예상도급_당진78-연돌-개략공사비_태안78연돌공사설계서(2005099)C2" xfId="3221"/>
    <cellStyle name=" _품셈_CC-01 부지정지 및 법면보호(개산)_본관기초굴착 예상도급_당진78-연돌-개략공사비_태안78연돌공사설계서(2005099)C2 10" xfId="29693"/>
    <cellStyle name=" _품셈_CC-01 부지정지 및 법면보호(개산)_본관기초굴착 예상도급_당진78-연돌-개략공사비_태안78연돌공사설계서(2005099)C2 2" xfId="3222"/>
    <cellStyle name=" _품셈_CC-01 부지정지 및 법면보호(개산)_본관기초굴착 예상도급_당진78-연돌-개략공사비_태안78연돌공사설계서(2005099)C2 3" xfId="3223"/>
    <cellStyle name=" _품셈_CC-01 부지정지 및 법면보호(개산)_본관기초굴착 예상도급_당진78-연돌-개략공사비_태안78연돌공사설계서(2005099)C2 4" xfId="18126"/>
    <cellStyle name=" _품셈_CC-01 부지정지 및 법면보호(개산)_본관기초굴착 예상도급_당진78-연돌-개략공사비_태안78연돌공사설계서(2005099)C2 5" xfId="29694"/>
    <cellStyle name=" _품셈_CC-01 부지정지 및 법면보호(개산)_본관기초굴착 예상도급_당진78-연돌-개략공사비_태안78연돌공사설계서(2005099)C2 6" xfId="29695"/>
    <cellStyle name=" _품셈_CC-01 부지정지 및 법면보호(개산)_본관기초굴착 예상도급_당진78-연돌-개략공사비_태안78연돌공사설계서(2005099)C2 7" xfId="29696"/>
    <cellStyle name=" _품셈_CC-01 부지정지 및 법면보호(개산)_본관기초굴착 예상도급_당진78-연돌-개략공사비_태안78연돌공사설계서(2005099)C2 8" xfId="29697"/>
    <cellStyle name=" _품셈_CC-01 부지정지 및 법면보호(개산)_본관기초굴착 예상도급_당진78-연돌-개략공사비_태안78연돌공사설계서(2005099)C2 9" xfId="29698"/>
    <cellStyle name=" _품셈_CC-01 부지정지 및 법면보호(개산)_본관기초굴착 예상도급_연돌 현장타설말뚝(RCD)설계서" xfId="3224"/>
    <cellStyle name=" _품셈_CC-01 부지정지 및 법면보호(개산)_본관기초굴착 예상도급_연돌 현장타설말뚝(RCD)설계서 10" xfId="29699"/>
    <cellStyle name=" _품셈_CC-01 부지정지 및 법면보호(개산)_본관기초굴착 예상도급_연돌 현장타설말뚝(RCD)설계서 2" xfId="3225"/>
    <cellStyle name=" _품셈_CC-01 부지정지 및 법면보호(개산)_본관기초굴착 예상도급_연돌 현장타설말뚝(RCD)설계서 3" xfId="3226"/>
    <cellStyle name=" _품셈_CC-01 부지정지 및 법면보호(개산)_본관기초굴착 예상도급_연돌 현장타설말뚝(RCD)설계서 4" xfId="18127"/>
    <cellStyle name=" _품셈_CC-01 부지정지 및 법면보호(개산)_본관기초굴착 예상도급_연돌 현장타설말뚝(RCD)설계서 5" xfId="29700"/>
    <cellStyle name=" _품셈_CC-01 부지정지 및 법면보호(개산)_본관기초굴착 예상도급_연돌 현장타설말뚝(RCD)설계서 6" xfId="29701"/>
    <cellStyle name=" _품셈_CC-01 부지정지 및 법면보호(개산)_본관기초굴착 예상도급_연돌 현장타설말뚝(RCD)설계서 7" xfId="29702"/>
    <cellStyle name=" _품셈_CC-01 부지정지 및 법면보호(개산)_본관기초굴착 예상도급_연돌 현장타설말뚝(RCD)설계서 8" xfId="29703"/>
    <cellStyle name=" _품셈_CC-01 부지정지 및 법면보호(개산)_본관기초굴착 예상도급_연돌 현장타설말뚝(RCD)설계서 9" xfId="29704"/>
    <cellStyle name=" _품셈_CC-01 부지정지 및 법면보호(개산)_본관기초굴착 예상도급_연돌 현장타설말뚝(RCD)설계서_0 태안78-연돌-공사설계서(2005082)" xfId="3227"/>
    <cellStyle name=" _품셈_CC-01 부지정지 및 법면보호(개산)_본관기초굴착 예상도급_연돌 현장타설말뚝(RCD)설계서_0 태안78-연돌-공사설계서(2005082) 10" xfId="29705"/>
    <cellStyle name=" _품셈_CC-01 부지정지 및 법면보호(개산)_본관기초굴착 예상도급_연돌 현장타설말뚝(RCD)설계서_0 태안78-연돌-공사설계서(2005082) 2" xfId="3228"/>
    <cellStyle name=" _품셈_CC-01 부지정지 및 법면보호(개산)_본관기초굴착 예상도급_연돌 현장타설말뚝(RCD)설계서_0 태안78-연돌-공사설계서(2005082) 3" xfId="3229"/>
    <cellStyle name=" _품셈_CC-01 부지정지 및 법면보호(개산)_본관기초굴착 예상도급_연돌 현장타설말뚝(RCD)설계서_0 태안78-연돌-공사설계서(2005082) 4" xfId="18128"/>
    <cellStyle name=" _품셈_CC-01 부지정지 및 법면보호(개산)_본관기초굴착 예상도급_연돌 현장타설말뚝(RCD)설계서_0 태안78-연돌-공사설계서(2005082) 5" xfId="29706"/>
    <cellStyle name=" _품셈_CC-01 부지정지 및 법면보호(개산)_본관기초굴착 예상도급_연돌 현장타설말뚝(RCD)설계서_0 태안78-연돌-공사설계서(2005082) 6" xfId="29707"/>
    <cellStyle name=" _품셈_CC-01 부지정지 및 법면보호(개산)_본관기초굴착 예상도급_연돌 현장타설말뚝(RCD)설계서_0 태안78-연돌-공사설계서(2005082) 7" xfId="29708"/>
    <cellStyle name=" _품셈_CC-01 부지정지 및 법면보호(개산)_본관기초굴착 예상도급_연돌 현장타설말뚝(RCD)설계서_0 태안78-연돌-공사설계서(2005082) 8" xfId="29709"/>
    <cellStyle name=" _품셈_CC-01 부지정지 및 법면보호(개산)_본관기초굴착 예상도급_연돌 현장타설말뚝(RCD)설계서_0 태안78-연돌-공사설계서(2005082) 9" xfId="29710"/>
    <cellStyle name=" _품셈_CC-01 부지정지 및 법면보호(개산)_본관기초굴착 예상도급_연돌 현장타설말뚝(RCD)설계서_1.0t 공사설계서(1021일)" xfId="3230"/>
    <cellStyle name=" _품셈_CC-01 부지정지 및 법면보호(개산)_본관기초굴착 예상도급_연돌 현장타설말뚝(RCD)설계서_1.0t 공사설계서(1021일) 10" xfId="29711"/>
    <cellStyle name=" _품셈_CC-01 부지정지 및 법면보호(개산)_본관기초굴착 예상도급_연돌 현장타설말뚝(RCD)설계서_1.0t 공사설계서(1021일) 2" xfId="3231"/>
    <cellStyle name=" _품셈_CC-01 부지정지 및 법면보호(개산)_본관기초굴착 예상도급_연돌 현장타설말뚝(RCD)설계서_1.0t 공사설계서(1021일) 3" xfId="3232"/>
    <cellStyle name=" _품셈_CC-01 부지정지 및 법면보호(개산)_본관기초굴착 예상도급_연돌 현장타설말뚝(RCD)설계서_1.0t 공사설계서(1021일) 4" xfId="18129"/>
    <cellStyle name=" _품셈_CC-01 부지정지 및 법면보호(개산)_본관기초굴착 예상도급_연돌 현장타설말뚝(RCD)설계서_1.0t 공사설계서(1021일) 5" xfId="29712"/>
    <cellStyle name=" _품셈_CC-01 부지정지 및 법면보호(개산)_본관기초굴착 예상도급_연돌 현장타설말뚝(RCD)설계서_1.0t 공사설계서(1021일) 6" xfId="29713"/>
    <cellStyle name=" _품셈_CC-01 부지정지 및 법면보호(개산)_본관기초굴착 예상도급_연돌 현장타설말뚝(RCD)설계서_1.0t 공사설계서(1021일) 7" xfId="29714"/>
    <cellStyle name=" _품셈_CC-01 부지정지 및 법면보호(개산)_본관기초굴착 예상도급_연돌 현장타설말뚝(RCD)설계서_1.0t 공사설계서(1021일) 8" xfId="29715"/>
    <cellStyle name=" _품셈_CC-01 부지정지 및 법면보호(개산)_본관기초굴착 예상도급_연돌 현장타설말뚝(RCD)설계서_1.0t 공사설계서(1021일) 9" xfId="29716"/>
    <cellStyle name=" _품셈_CC-01 부지정지 및 법면보호(개산)_본관기초굴착 예상도급_연돌 현장타설말뚝(RCD)설계서_태안78연돌공사설계서(2005099)C2" xfId="3233"/>
    <cellStyle name=" _품셈_CC-01 부지정지 및 법면보호(개산)_본관기초굴착 예상도급_연돌 현장타설말뚝(RCD)설계서_태안78연돌공사설계서(2005099)C2 10" xfId="29717"/>
    <cellStyle name=" _품셈_CC-01 부지정지 및 법면보호(개산)_본관기초굴착 예상도급_연돌 현장타설말뚝(RCD)설계서_태안78연돌공사설계서(2005099)C2 2" xfId="3234"/>
    <cellStyle name=" _품셈_CC-01 부지정지 및 법면보호(개산)_본관기초굴착 예상도급_연돌 현장타설말뚝(RCD)설계서_태안78연돌공사설계서(2005099)C2 3" xfId="3235"/>
    <cellStyle name=" _품셈_CC-01 부지정지 및 법면보호(개산)_본관기초굴착 예상도급_연돌 현장타설말뚝(RCD)설계서_태안78연돌공사설계서(2005099)C2 4" xfId="18130"/>
    <cellStyle name=" _품셈_CC-01 부지정지 및 법면보호(개산)_본관기초굴착 예상도급_연돌 현장타설말뚝(RCD)설계서_태안78연돌공사설계서(2005099)C2 5" xfId="29718"/>
    <cellStyle name=" _품셈_CC-01 부지정지 및 법면보호(개산)_본관기초굴착 예상도급_연돌 현장타설말뚝(RCD)설계서_태안78연돌공사설계서(2005099)C2 6" xfId="29719"/>
    <cellStyle name=" _품셈_CC-01 부지정지 및 법면보호(개산)_본관기초굴착 예상도급_연돌 현장타설말뚝(RCD)설계서_태안78연돌공사설계서(2005099)C2 7" xfId="29720"/>
    <cellStyle name=" _품셈_CC-01 부지정지 및 법면보호(개산)_본관기초굴착 예상도급_연돌 현장타설말뚝(RCD)설계서_태안78연돌공사설계서(2005099)C2 8" xfId="29721"/>
    <cellStyle name=" _품셈_CC-01 부지정지 및 법면보호(개산)_본관기초굴착 예상도급_연돌 현장타설말뚝(RCD)설계서_태안78연돌공사설계서(2005099)C2 9" xfId="29722"/>
    <cellStyle name=" _품셈_CC-01 부지정지 및 법면보호(개산)_본관기초굴착(REV1)" xfId="3237"/>
    <cellStyle name=" _품셈_CC-01 부지정지 및 법면보호(개산)_본관기초굴착(남경)" xfId="3236"/>
    <cellStyle name=" _품셈_CC-01 부지정지 및 법면보호(개산)_소나무가이식 하도급대상금액대비" xfId="3238"/>
    <cellStyle name=" _품셈_CC-01 부지정지 및 법면보호(개산)_연돌 현장타설말뚝(RCD)설계서" xfId="3239"/>
    <cellStyle name=" _품셈_CC-01 부지정지 및 법면보호(개산)_연돌 현장타설말뚝(RCD)설계서 10" xfId="29723"/>
    <cellStyle name=" _품셈_CC-01 부지정지 및 법면보호(개산)_연돌 현장타설말뚝(RCD)설계서 2" xfId="3240"/>
    <cellStyle name=" _품셈_CC-01 부지정지 및 법면보호(개산)_연돌 현장타설말뚝(RCD)설계서 3" xfId="3241"/>
    <cellStyle name=" _품셈_CC-01 부지정지 및 법면보호(개산)_연돌 현장타설말뚝(RCD)설계서 4" xfId="18131"/>
    <cellStyle name=" _품셈_CC-01 부지정지 및 법면보호(개산)_연돌 현장타설말뚝(RCD)설계서 5" xfId="29724"/>
    <cellStyle name=" _품셈_CC-01 부지정지 및 법면보호(개산)_연돌 현장타설말뚝(RCD)설계서 6" xfId="29725"/>
    <cellStyle name=" _품셈_CC-01 부지정지 및 법면보호(개산)_연돌 현장타설말뚝(RCD)설계서 7" xfId="29726"/>
    <cellStyle name=" _품셈_CC-01 부지정지 및 법면보호(개산)_연돌 현장타설말뚝(RCD)설계서 8" xfId="29727"/>
    <cellStyle name=" _품셈_CC-01 부지정지 및 법면보호(개산)_연돌 현장타설말뚝(RCD)설계서 9" xfId="29728"/>
    <cellStyle name=" _품셈_CC-01 부지정지 및 법면보호(개산)_연돌 현장타설말뚝(RCD)설계서_0 태안78-연돌-공사설계서(2005082)" xfId="3242"/>
    <cellStyle name=" _품셈_CC-01 부지정지 및 법면보호(개산)_연돌 현장타설말뚝(RCD)설계서_0 태안78-연돌-공사설계서(2005082) 10" xfId="29729"/>
    <cellStyle name=" _품셈_CC-01 부지정지 및 법면보호(개산)_연돌 현장타설말뚝(RCD)설계서_0 태안78-연돌-공사설계서(2005082) 2" xfId="3243"/>
    <cellStyle name=" _품셈_CC-01 부지정지 및 법면보호(개산)_연돌 현장타설말뚝(RCD)설계서_0 태안78-연돌-공사설계서(2005082) 3" xfId="3244"/>
    <cellStyle name=" _품셈_CC-01 부지정지 및 법면보호(개산)_연돌 현장타설말뚝(RCD)설계서_0 태안78-연돌-공사설계서(2005082) 4" xfId="18132"/>
    <cellStyle name=" _품셈_CC-01 부지정지 및 법면보호(개산)_연돌 현장타설말뚝(RCD)설계서_0 태안78-연돌-공사설계서(2005082) 5" xfId="29730"/>
    <cellStyle name=" _품셈_CC-01 부지정지 및 법면보호(개산)_연돌 현장타설말뚝(RCD)설계서_0 태안78-연돌-공사설계서(2005082) 6" xfId="29731"/>
    <cellStyle name=" _품셈_CC-01 부지정지 및 법면보호(개산)_연돌 현장타설말뚝(RCD)설계서_0 태안78-연돌-공사설계서(2005082) 7" xfId="29732"/>
    <cellStyle name=" _품셈_CC-01 부지정지 및 법면보호(개산)_연돌 현장타설말뚝(RCD)설계서_0 태안78-연돌-공사설계서(2005082) 8" xfId="29733"/>
    <cellStyle name=" _품셈_CC-01 부지정지 및 법면보호(개산)_연돌 현장타설말뚝(RCD)설계서_0 태안78-연돌-공사설계서(2005082) 9" xfId="29734"/>
    <cellStyle name=" _품셈_CC-01 부지정지 및 법면보호(개산)_연돌 현장타설말뚝(RCD)설계서_1.0t 공사설계서(1021일)" xfId="3245"/>
    <cellStyle name=" _품셈_CC-01 부지정지 및 법면보호(개산)_연돌 현장타설말뚝(RCD)설계서_1.0t 공사설계서(1021일) 10" xfId="29735"/>
    <cellStyle name=" _품셈_CC-01 부지정지 및 법면보호(개산)_연돌 현장타설말뚝(RCD)설계서_1.0t 공사설계서(1021일) 2" xfId="3246"/>
    <cellStyle name=" _품셈_CC-01 부지정지 및 법면보호(개산)_연돌 현장타설말뚝(RCD)설계서_1.0t 공사설계서(1021일) 3" xfId="3247"/>
    <cellStyle name=" _품셈_CC-01 부지정지 및 법면보호(개산)_연돌 현장타설말뚝(RCD)설계서_1.0t 공사설계서(1021일) 4" xfId="18133"/>
    <cellStyle name=" _품셈_CC-01 부지정지 및 법면보호(개산)_연돌 현장타설말뚝(RCD)설계서_1.0t 공사설계서(1021일) 5" xfId="29736"/>
    <cellStyle name=" _품셈_CC-01 부지정지 및 법면보호(개산)_연돌 현장타설말뚝(RCD)설계서_1.0t 공사설계서(1021일) 6" xfId="29737"/>
    <cellStyle name=" _품셈_CC-01 부지정지 및 법면보호(개산)_연돌 현장타설말뚝(RCD)설계서_1.0t 공사설계서(1021일) 7" xfId="29738"/>
    <cellStyle name=" _품셈_CC-01 부지정지 및 법면보호(개산)_연돌 현장타설말뚝(RCD)설계서_1.0t 공사설계서(1021일) 8" xfId="29739"/>
    <cellStyle name=" _품셈_CC-01 부지정지 및 법면보호(개산)_연돌 현장타설말뚝(RCD)설계서_1.0t 공사설계서(1021일) 9" xfId="29740"/>
    <cellStyle name=" _품셈_CC-01 부지정지 및 법면보호(개산)_연돌 현장타설말뚝(RCD)설계서_태안78연돌공사설계서(2005099)C2" xfId="3248"/>
    <cellStyle name=" _품셈_CC-01 부지정지 및 법면보호(개산)_연돌 현장타설말뚝(RCD)설계서_태안78연돌공사설계서(2005099)C2 10" xfId="29741"/>
    <cellStyle name=" _품셈_CC-01 부지정지 및 법면보호(개산)_연돌 현장타설말뚝(RCD)설계서_태안78연돌공사설계서(2005099)C2 2" xfId="3249"/>
    <cellStyle name=" _품셈_CC-01 부지정지 및 법면보호(개산)_연돌 현장타설말뚝(RCD)설계서_태안78연돌공사설계서(2005099)C2 3" xfId="3250"/>
    <cellStyle name=" _품셈_CC-01 부지정지 및 법면보호(개산)_연돌 현장타설말뚝(RCD)설계서_태안78연돌공사설계서(2005099)C2 4" xfId="18134"/>
    <cellStyle name=" _품셈_CC-01 부지정지 및 법면보호(개산)_연돌 현장타설말뚝(RCD)설계서_태안78연돌공사설계서(2005099)C2 5" xfId="29742"/>
    <cellStyle name=" _품셈_CC-01 부지정지 및 법면보호(개산)_연돌 현장타설말뚝(RCD)설계서_태안78연돌공사설계서(2005099)C2 6" xfId="29743"/>
    <cellStyle name=" _품셈_CC-01 부지정지 및 법면보호(개산)_연돌 현장타설말뚝(RCD)설계서_태안78연돌공사설계서(2005099)C2 7" xfId="29744"/>
    <cellStyle name=" _품셈_CC-01 부지정지 및 법면보호(개산)_연돌 현장타설말뚝(RCD)설계서_태안78연돌공사설계서(2005099)C2 8" xfId="29745"/>
    <cellStyle name=" _품셈_CC-01 부지정지 및 법면보호(개산)_연돌 현장타설말뚝(RCD)설계서_태안78연돌공사설계서(2005099)C2 9" xfId="29746"/>
    <cellStyle name=" _품셈_CC-01 부지정지 및 법면보호(예상)" xfId="3296"/>
    <cellStyle name=" _품셈_CC-01 부지정지 및 법면보호(예상) 10" xfId="29838"/>
    <cellStyle name=" _품셈_CC-01 부지정지 및 법면보호(예상) 2" xfId="3297"/>
    <cellStyle name=" _품셈_CC-01 부지정지 및 법면보호(예상) 3" xfId="3298"/>
    <cellStyle name=" _품셈_CC-01 부지정지 및 법면보호(예상) 4" xfId="18150"/>
    <cellStyle name=" _품셈_CC-01 부지정지 및 법면보호(예상) 5" xfId="29839"/>
    <cellStyle name=" _품셈_CC-01 부지정지 및 법면보호(예상) 6" xfId="29840"/>
    <cellStyle name=" _품셈_CC-01 부지정지 및 법면보호(예상) 7" xfId="29841"/>
    <cellStyle name=" _품셈_CC-01 부지정지 및 법면보호(예상) 8" xfId="29842"/>
    <cellStyle name=" _품셈_CC-01 부지정지 및 법면보호(예상) 9" xfId="29843"/>
    <cellStyle name=" _품셈_CC-01 부지정지 및 법면보호(예상)_1 당진78-연돌-공사설계서(REV.0 12.14-kopec)" xfId="3299"/>
    <cellStyle name=" _품셈_CC-01 부지정지 및 법면보호(예상)_1 당진78-연돌-공사설계서(REV.0 12.14-kopec) 10" xfId="29844"/>
    <cellStyle name=" _품셈_CC-01 부지정지 및 법면보호(예상)_1 당진78-연돌-공사설계서(REV.0 12.14-kopec) 2" xfId="3300"/>
    <cellStyle name=" _품셈_CC-01 부지정지 및 법면보호(예상)_1 당진78-연돌-공사설계서(REV.0 12.14-kopec) 3" xfId="3301"/>
    <cellStyle name=" _품셈_CC-01 부지정지 및 법면보호(예상)_1 당진78-연돌-공사설계서(REV.0 12.14-kopec) 4" xfId="18151"/>
    <cellStyle name=" _품셈_CC-01 부지정지 및 법면보호(예상)_1 당진78-연돌-공사설계서(REV.0 12.14-kopec) 5" xfId="29845"/>
    <cellStyle name=" _품셈_CC-01 부지정지 및 법면보호(예상)_1 당진78-연돌-공사설계서(REV.0 12.14-kopec) 6" xfId="29846"/>
    <cellStyle name=" _품셈_CC-01 부지정지 및 법면보호(예상)_1 당진78-연돌-공사설계서(REV.0 12.14-kopec) 7" xfId="29847"/>
    <cellStyle name=" _품셈_CC-01 부지정지 및 법면보호(예상)_1 당진78-연돌-공사설계서(REV.0 12.14-kopec) 8" xfId="29848"/>
    <cellStyle name=" _품셈_CC-01 부지정지 및 법면보호(예상)_1 당진78-연돌-공사설계서(REV.0 12.14-kopec) 9" xfId="29849"/>
    <cellStyle name=" _품셈_CC-01 부지정지 및 법면보호(예상)_1 당진78-연돌-공사설계서(REV.0 12.14-kopec)_0 태안78-연돌-공사설계서(2005082)" xfId="3302"/>
    <cellStyle name=" _품셈_CC-01 부지정지 및 법면보호(예상)_1 당진78-연돌-공사설계서(REV.0 12.14-kopec)_0 태안78-연돌-공사설계서(2005082) 10" xfId="29850"/>
    <cellStyle name=" _품셈_CC-01 부지정지 및 법면보호(예상)_1 당진78-연돌-공사설계서(REV.0 12.14-kopec)_0 태안78-연돌-공사설계서(2005082) 2" xfId="3303"/>
    <cellStyle name=" _품셈_CC-01 부지정지 및 법면보호(예상)_1 당진78-연돌-공사설계서(REV.0 12.14-kopec)_0 태안78-연돌-공사설계서(2005082) 3" xfId="3304"/>
    <cellStyle name=" _품셈_CC-01 부지정지 및 법면보호(예상)_1 당진78-연돌-공사설계서(REV.0 12.14-kopec)_0 태안78-연돌-공사설계서(2005082) 4" xfId="18152"/>
    <cellStyle name=" _품셈_CC-01 부지정지 및 법면보호(예상)_1 당진78-연돌-공사설계서(REV.0 12.14-kopec)_0 태안78-연돌-공사설계서(2005082) 5" xfId="29851"/>
    <cellStyle name=" _품셈_CC-01 부지정지 및 법면보호(예상)_1 당진78-연돌-공사설계서(REV.0 12.14-kopec)_0 태안78-연돌-공사설계서(2005082) 6" xfId="29852"/>
    <cellStyle name=" _품셈_CC-01 부지정지 및 법면보호(예상)_1 당진78-연돌-공사설계서(REV.0 12.14-kopec)_0 태안78-연돌-공사설계서(2005082) 7" xfId="29853"/>
    <cellStyle name=" _품셈_CC-01 부지정지 및 법면보호(예상)_1 당진78-연돌-공사설계서(REV.0 12.14-kopec)_0 태안78-연돌-공사설계서(2005082) 8" xfId="29854"/>
    <cellStyle name=" _품셈_CC-01 부지정지 및 법면보호(예상)_1 당진78-연돌-공사설계서(REV.0 12.14-kopec)_0 태안78-연돌-공사설계서(2005082) 9" xfId="29855"/>
    <cellStyle name=" _품셈_CC-01 부지정지 및 법면보호(예상)_1 당진78-연돌-공사설계서(REV.0 12.14-kopec)_1.0t 공사설계서(1021일)" xfId="3305"/>
    <cellStyle name=" _품셈_CC-01 부지정지 및 법면보호(예상)_1 당진78-연돌-공사설계서(REV.0 12.14-kopec)_1.0t 공사설계서(1021일) 10" xfId="29856"/>
    <cellStyle name=" _품셈_CC-01 부지정지 및 법면보호(예상)_1 당진78-연돌-공사설계서(REV.0 12.14-kopec)_1.0t 공사설계서(1021일) 2" xfId="3306"/>
    <cellStyle name=" _품셈_CC-01 부지정지 및 법면보호(예상)_1 당진78-연돌-공사설계서(REV.0 12.14-kopec)_1.0t 공사설계서(1021일) 3" xfId="3307"/>
    <cellStyle name=" _품셈_CC-01 부지정지 및 법면보호(예상)_1 당진78-연돌-공사설계서(REV.0 12.14-kopec)_1.0t 공사설계서(1021일) 4" xfId="18153"/>
    <cellStyle name=" _품셈_CC-01 부지정지 및 법면보호(예상)_1 당진78-연돌-공사설계서(REV.0 12.14-kopec)_1.0t 공사설계서(1021일) 5" xfId="29857"/>
    <cellStyle name=" _품셈_CC-01 부지정지 및 법면보호(예상)_1 당진78-연돌-공사설계서(REV.0 12.14-kopec)_1.0t 공사설계서(1021일) 6" xfId="29858"/>
    <cellStyle name=" _품셈_CC-01 부지정지 및 법면보호(예상)_1 당진78-연돌-공사설계서(REV.0 12.14-kopec)_1.0t 공사설계서(1021일) 7" xfId="29859"/>
    <cellStyle name=" _품셈_CC-01 부지정지 및 법면보호(예상)_1 당진78-연돌-공사설계서(REV.0 12.14-kopec)_1.0t 공사설계서(1021일) 8" xfId="29860"/>
    <cellStyle name=" _품셈_CC-01 부지정지 및 법면보호(예상)_1 당진78-연돌-공사설계서(REV.0 12.14-kopec)_1.0t 공사설계서(1021일) 9" xfId="29861"/>
    <cellStyle name=" _품셈_CC-01 부지정지 및 법면보호(예상)_1 당진78-연돌-공사설계서(REV.0 12.14-kopec)_태안78연돌공사설계서(2005099)C2" xfId="3308"/>
    <cellStyle name=" _품셈_CC-01 부지정지 및 법면보호(예상)_1 당진78-연돌-공사설계서(REV.0 12.14-kopec)_태안78연돌공사설계서(2005099)C2 10" xfId="29862"/>
    <cellStyle name=" _품셈_CC-01 부지정지 및 법면보호(예상)_1 당진78-연돌-공사설계서(REV.0 12.14-kopec)_태안78연돌공사설계서(2005099)C2 2" xfId="3309"/>
    <cellStyle name=" _품셈_CC-01 부지정지 및 법면보호(예상)_1 당진78-연돌-공사설계서(REV.0 12.14-kopec)_태안78연돌공사설계서(2005099)C2 3" xfId="3310"/>
    <cellStyle name=" _품셈_CC-01 부지정지 및 법면보호(예상)_1 당진78-연돌-공사설계서(REV.0 12.14-kopec)_태안78연돌공사설계서(2005099)C2 4" xfId="18154"/>
    <cellStyle name=" _품셈_CC-01 부지정지 및 법면보호(예상)_1 당진78-연돌-공사설계서(REV.0 12.14-kopec)_태안78연돌공사설계서(2005099)C2 5" xfId="29863"/>
    <cellStyle name=" _품셈_CC-01 부지정지 및 법면보호(예상)_1 당진78-연돌-공사설계서(REV.0 12.14-kopec)_태안78연돌공사설계서(2005099)C2 6" xfId="29864"/>
    <cellStyle name=" _품셈_CC-01 부지정지 및 법면보호(예상)_1 당진78-연돌-공사설계서(REV.0 12.14-kopec)_태안78연돌공사설계서(2005099)C2 7" xfId="29865"/>
    <cellStyle name=" _품셈_CC-01 부지정지 및 법면보호(예상)_1 당진78-연돌-공사설계서(REV.0 12.14-kopec)_태안78연돌공사설계서(2005099)C2 8" xfId="29866"/>
    <cellStyle name=" _품셈_CC-01 부지정지 및 법면보호(예상)_1 당진78-연돌-공사설계서(REV.0 12.14-kopec)_태안78연돌공사설계서(2005099)C2 9" xfId="29867"/>
    <cellStyle name=" _품셈_CC-01 부지정지 및 법면보호(예상)_1.0t 당진78-연돌-수량산출서(REV.0 12.27-kopec)" xfId="3311"/>
    <cellStyle name=" _품셈_CC-01 부지정지 및 법면보호(예상)_1.0t 당진78-연돌-수량산출서(REV.0 12.27-kopec) 10" xfId="29868"/>
    <cellStyle name=" _품셈_CC-01 부지정지 및 법면보호(예상)_1.0t 당진78-연돌-수량산출서(REV.0 12.27-kopec) 2" xfId="3312"/>
    <cellStyle name=" _품셈_CC-01 부지정지 및 법면보호(예상)_1.0t 당진78-연돌-수량산출서(REV.0 12.27-kopec) 3" xfId="3313"/>
    <cellStyle name=" _품셈_CC-01 부지정지 및 법면보호(예상)_1.0t 당진78-연돌-수량산출서(REV.0 12.27-kopec) 4" xfId="18155"/>
    <cellStyle name=" _품셈_CC-01 부지정지 및 법면보호(예상)_1.0t 당진78-연돌-수량산출서(REV.0 12.27-kopec) 5" xfId="29869"/>
    <cellStyle name=" _품셈_CC-01 부지정지 및 법면보호(예상)_1.0t 당진78-연돌-수량산출서(REV.0 12.27-kopec) 6" xfId="29870"/>
    <cellStyle name=" _품셈_CC-01 부지정지 및 법면보호(예상)_1.0t 당진78-연돌-수량산출서(REV.0 12.27-kopec) 7" xfId="29871"/>
    <cellStyle name=" _품셈_CC-01 부지정지 및 법면보호(예상)_1.0t 당진78-연돌-수량산출서(REV.0 12.27-kopec) 8" xfId="29872"/>
    <cellStyle name=" _품셈_CC-01 부지정지 및 법면보호(예상)_1.0t 당진78-연돌-수량산출서(REV.0 12.27-kopec) 9" xfId="29873"/>
    <cellStyle name=" _품셈_CC-01 부지정지 및 법면보호(예상)_1.0t 당진78-연돌-수량산출서(REV.0 12.27-kopec)_1.0t 공사설계서(1021일)" xfId="3314"/>
    <cellStyle name=" _품셈_CC-01 부지정지 및 법면보호(예상)_1.0t 당진78-연돌-수량산출서(REV.0 12.27-kopec)_1.0t 공사설계서(1021일) 10" xfId="29874"/>
    <cellStyle name=" _품셈_CC-01 부지정지 및 법면보호(예상)_1.0t 당진78-연돌-수량산출서(REV.0 12.27-kopec)_1.0t 공사설계서(1021일) 2" xfId="3315"/>
    <cellStyle name=" _품셈_CC-01 부지정지 및 법면보호(예상)_1.0t 당진78-연돌-수량산출서(REV.0 12.27-kopec)_1.0t 공사설계서(1021일) 3" xfId="3316"/>
    <cellStyle name=" _품셈_CC-01 부지정지 및 법면보호(예상)_1.0t 당진78-연돌-수량산출서(REV.0 12.27-kopec)_1.0t 공사설계서(1021일) 4" xfId="18156"/>
    <cellStyle name=" _품셈_CC-01 부지정지 및 법면보호(예상)_1.0t 당진78-연돌-수량산출서(REV.0 12.27-kopec)_1.0t 공사설계서(1021일) 5" xfId="29875"/>
    <cellStyle name=" _품셈_CC-01 부지정지 및 법면보호(예상)_1.0t 당진78-연돌-수량산출서(REV.0 12.27-kopec)_1.0t 공사설계서(1021일) 6" xfId="29876"/>
    <cellStyle name=" _품셈_CC-01 부지정지 및 법면보호(예상)_1.0t 당진78-연돌-수량산출서(REV.0 12.27-kopec)_1.0t 공사설계서(1021일) 7" xfId="29877"/>
    <cellStyle name=" _품셈_CC-01 부지정지 및 법면보호(예상)_1.0t 당진78-연돌-수량산출서(REV.0 12.27-kopec)_1.0t 공사설계서(1021일) 8" xfId="29878"/>
    <cellStyle name=" _품셈_CC-01 부지정지 및 법면보호(예상)_1.0t 당진78-연돌-수량산출서(REV.0 12.27-kopec)_1.0t 공사설계서(1021일) 9" xfId="29879"/>
    <cellStyle name=" _품셈_CC-01 부지정지 및 법면보호(예상)_1-온배수 양식장 가설계서" xfId="29880"/>
    <cellStyle name=" _품셈_CC-01 부지정지 및 법면보호(예상)_2.관리동" xfId="29881"/>
    <cellStyle name=" _품셈_CC-01 부지정지 및 법면보호(예상)_CC-02 본관기초굴착 예상" xfId="3389"/>
    <cellStyle name=" _품셈_CC-01 부지정지 및 법면보호(예상)_CC-02 본관기초굴착 예상 10" xfId="30040"/>
    <cellStyle name=" _품셈_CC-01 부지정지 및 법면보호(예상)_CC-02 본관기초굴착 예상 2" xfId="3390"/>
    <cellStyle name=" _품셈_CC-01 부지정지 및 법면보호(예상)_CC-02 본관기초굴착 예상 3" xfId="3391"/>
    <cellStyle name=" _품셈_CC-01 부지정지 및 법면보호(예상)_CC-02 본관기초굴착 예상 4" xfId="18180"/>
    <cellStyle name=" _품셈_CC-01 부지정지 및 법면보호(예상)_CC-02 본관기초굴착 예상 5" xfId="30041"/>
    <cellStyle name=" _품셈_CC-01 부지정지 및 법면보호(예상)_CC-02 본관기초굴착 예상 6" xfId="30042"/>
    <cellStyle name=" _품셈_CC-01 부지정지 및 법면보호(예상)_CC-02 본관기초굴착 예상 7" xfId="30043"/>
    <cellStyle name=" _품셈_CC-01 부지정지 및 법면보호(예상)_CC-02 본관기초굴착 예상 8" xfId="30044"/>
    <cellStyle name=" _품셈_CC-01 부지정지 및 법면보호(예상)_CC-02 본관기초굴착 예상 9" xfId="30045"/>
    <cellStyle name=" _품셈_CC-01 부지정지 및 법면보호(예상)_CC-02 본관기초굴착 예상_1 당진78-연돌-공사설계서(REV.0 12.14-kopec)" xfId="3392"/>
    <cellStyle name=" _품셈_CC-01 부지정지 및 법면보호(예상)_CC-02 본관기초굴착 예상_1 당진78-연돌-공사설계서(REV.0 12.14-kopec) 10" xfId="30046"/>
    <cellStyle name=" _품셈_CC-01 부지정지 및 법면보호(예상)_CC-02 본관기초굴착 예상_1 당진78-연돌-공사설계서(REV.0 12.14-kopec) 2" xfId="3393"/>
    <cellStyle name=" _품셈_CC-01 부지정지 및 법면보호(예상)_CC-02 본관기초굴착 예상_1 당진78-연돌-공사설계서(REV.0 12.14-kopec) 3" xfId="3394"/>
    <cellStyle name=" _품셈_CC-01 부지정지 및 법면보호(예상)_CC-02 본관기초굴착 예상_1 당진78-연돌-공사설계서(REV.0 12.14-kopec) 4" xfId="18181"/>
    <cellStyle name=" _품셈_CC-01 부지정지 및 법면보호(예상)_CC-02 본관기초굴착 예상_1 당진78-연돌-공사설계서(REV.0 12.14-kopec) 5" xfId="30047"/>
    <cellStyle name=" _품셈_CC-01 부지정지 및 법면보호(예상)_CC-02 본관기초굴착 예상_1 당진78-연돌-공사설계서(REV.0 12.14-kopec) 6" xfId="30048"/>
    <cellStyle name=" _품셈_CC-01 부지정지 및 법면보호(예상)_CC-02 본관기초굴착 예상_1 당진78-연돌-공사설계서(REV.0 12.14-kopec) 7" xfId="30049"/>
    <cellStyle name=" _품셈_CC-01 부지정지 및 법면보호(예상)_CC-02 본관기초굴착 예상_1 당진78-연돌-공사설계서(REV.0 12.14-kopec) 8" xfId="30050"/>
    <cellStyle name=" _품셈_CC-01 부지정지 및 법면보호(예상)_CC-02 본관기초굴착 예상_1 당진78-연돌-공사설계서(REV.0 12.14-kopec) 9" xfId="30051"/>
    <cellStyle name=" _품셈_CC-01 부지정지 및 법면보호(예상)_CC-02 본관기초굴착 예상_1 당진78-연돌-공사설계서(REV.0 12.14-kopec)_0 태안78-연돌-공사설계서(2005082)" xfId="3395"/>
    <cellStyle name=" _품셈_CC-01 부지정지 및 법면보호(예상)_CC-02 본관기초굴착 예상_1 당진78-연돌-공사설계서(REV.0 12.14-kopec)_0 태안78-연돌-공사설계서(2005082) 10" xfId="30052"/>
    <cellStyle name=" _품셈_CC-01 부지정지 및 법면보호(예상)_CC-02 본관기초굴착 예상_1 당진78-연돌-공사설계서(REV.0 12.14-kopec)_0 태안78-연돌-공사설계서(2005082) 2" xfId="3396"/>
    <cellStyle name=" _품셈_CC-01 부지정지 및 법면보호(예상)_CC-02 본관기초굴착 예상_1 당진78-연돌-공사설계서(REV.0 12.14-kopec)_0 태안78-연돌-공사설계서(2005082) 3" xfId="3397"/>
    <cellStyle name=" _품셈_CC-01 부지정지 및 법면보호(예상)_CC-02 본관기초굴착 예상_1 당진78-연돌-공사설계서(REV.0 12.14-kopec)_0 태안78-연돌-공사설계서(2005082) 4" xfId="18182"/>
    <cellStyle name=" _품셈_CC-01 부지정지 및 법면보호(예상)_CC-02 본관기초굴착 예상_1 당진78-연돌-공사설계서(REV.0 12.14-kopec)_0 태안78-연돌-공사설계서(2005082) 5" xfId="30053"/>
    <cellStyle name=" _품셈_CC-01 부지정지 및 법면보호(예상)_CC-02 본관기초굴착 예상_1 당진78-연돌-공사설계서(REV.0 12.14-kopec)_0 태안78-연돌-공사설계서(2005082) 6" xfId="30054"/>
    <cellStyle name=" _품셈_CC-01 부지정지 및 법면보호(예상)_CC-02 본관기초굴착 예상_1 당진78-연돌-공사설계서(REV.0 12.14-kopec)_0 태안78-연돌-공사설계서(2005082) 7" xfId="30055"/>
    <cellStyle name=" _품셈_CC-01 부지정지 및 법면보호(예상)_CC-02 본관기초굴착 예상_1 당진78-연돌-공사설계서(REV.0 12.14-kopec)_0 태안78-연돌-공사설계서(2005082) 8" xfId="30056"/>
    <cellStyle name=" _품셈_CC-01 부지정지 및 법면보호(예상)_CC-02 본관기초굴착 예상_1 당진78-연돌-공사설계서(REV.0 12.14-kopec)_0 태안78-연돌-공사설계서(2005082) 9" xfId="30057"/>
    <cellStyle name=" _품셈_CC-01 부지정지 및 법면보호(예상)_CC-02 본관기초굴착 예상_1 당진78-연돌-공사설계서(REV.0 12.14-kopec)_1.0t 공사설계서(1021일)" xfId="3398"/>
    <cellStyle name=" _품셈_CC-01 부지정지 및 법면보호(예상)_CC-02 본관기초굴착 예상_1 당진78-연돌-공사설계서(REV.0 12.14-kopec)_1.0t 공사설계서(1021일) 10" xfId="30058"/>
    <cellStyle name=" _품셈_CC-01 부지정지 및 법면보호(예상)_CC-02 본관기초굴착 예상_1 당진78-연돌-공사설계서(REV.0 12.14-kopec)_1.0t 공사설계서(1021일) 2" xfId="3399"/>
    <cellStyle name=" _품셈_CC-01 부지정지 및 법면보호(예상)_CC-02 본관기초굴착 예상_1 당진78-연돌-공사설계서(REV.0 12.14-kopec)_1.0t 공사설계서(1021일) 3" xfId="3400"/>
    <cellStyle name=" _품셈_CC-01 부지정지 및 법면보호(예상)_CC-02 본관기초굴착 예상_1 당진78-연돌-공사설계서(REV.0 12.14-kopec)_1.0t 공사설계서(1021일) 4" xfId="18183"/>
    <cellStyle name=" _품셈_CC-01 부지정지 및 법면보호(예상)_CC-02 본관기초굴착 예상_1 당진78-연돌-공사설계서(REV.0 12.14-kopec)_1.0t 공사설계서(1021일) 5" xfId="30059"/>
    <cellStyle name=" _품셈_CC-01 부지정지 및 법면보호(예상)_CC-02 본관기초굴착 예상_1 당진78-연돌-공사설계서(REV.0 12.14-kopec)_1.0t 공사설계서(1021일) 6" xfId="30060"/>
    <cellStyle name=" _품셈_CC-01 부지정지 및 법면보호(예상)_CC-02 본관기초굴착 예상_1 당진78-연돌-공사설계서(REV.0 12.14-kopec)_1.0t 공사설계서(1021일) 7" xfId="30061"/>
    <cellStyle name=" _품셈_CC-01 부지정지 및 법면보호(예상)_CC-02 본관기초굴착 예상_1 당진78-연돌-공사설계서(REV.0 12.14-kopec)_1.0t 공사설계서(1021일) 8" xfId="30062"/>
    <cellStyle name=" _품셈_CC-01 부지정지 및 법면보호(예상)_CC-02 본관기초굴착 예상_1 당진78-연돌-공사설계서(REV.0 12.14-kopec)_1.0t 공사설계서(1021일) 9" xfId="30063"/>
    <cellStyle name=" _품셈_CC-01 부지정지 및 법면보호(예상)_CC-02 본관기초굴착 예상_1 당진78-연돌-공사설계서(REV.0 12.14-kopec)_태안78연돌공사설계서(2005099)C2" xfId="3401"/>
    <cellStyle name=" _품셈_CC-01 부지정지 및 법면보호(예상)_CC-02 본관기초굴착 예상_1 당진78-연돌-공사설계서(REV.0 12.14-kopec)_태안78연돌공사설계서(2005099)C2 10" xfId="30064"/>
    <cellStyle name=" _품셈_CC-01 부지정지 및 법면보호(예상)_CC-02 본관기초굴착 예상_1 당진78-연돌-공사설계서(REV.0 12.14-kopec)_태안78연돌공사설계서(2005099)C2 2" xfId="3402"/>
    <cellStyle name=" _품셈_CC-01 부지정지 및 법면보호(예상)_CC-02 본관기초굴착 예상_1 당진78-연돌-공사설계서(REV.0 12.14-kopec)_태안78연돌공사설계서(2005099)C2 3" xfId="3403"/>
    <cellStyle name=" _품셈_CC-01 부지정지 및 법면보호(예상)_CC-02 본관기초굴착 예상_1 당진78-연돌-공사설계서(REV.0 12.14-kopec)_태안78연돌공사설계서(2005099)C2 4" xfId="18184"/>
    <cellStyle name=" _품셈_CC-01 부지정지 및 법면보호(예상)_CC-02 본관기초굴착 예상_1 당진78-연돌-공사설계서(REV.0 12.14-kopec)_태안78연돌공사설계서(2005099)C2 5" xfId="30065"/>
    <cellStyle name=" _품셈_CC-01 부지정지 및 법면보호(예상)_CC-02 본관기초굴착 예상_1 당진78-연돌-공사설계서(REV.0 12.14-kopec)_태안78연돌공사설계서(2005099)C2 6" xfId="30066"/>
    <cellStyle name=" _품셈_CC-01 부지정지 및 법면보호(예상)_CC-02 본관기초굴착 예상_1 당진78-연돌-공사설계서(REV.0 12.14-kopec)_태안78연돌공사설계서(2005099)C2 7" xfId="30067"/>
    <cellStyle name=" _품셈_CC-01 부지정지 및 법면보호(예상)_CC-02 본관기초굴착 예상_1 당진78-연돌-공사설계서(REV.0 12.14-kopec)_태안78연돌공사설계서(2005099)C2 8" xfId="30068"/>
    <cellStyle name=" _품셈_CC-01 부지정지 및 법면보호(예상)_CC-02 본관기초굴착 예상_1 당진78-연돌-공사설계서(REV.0 12.14-kopec)_태안78연돌공사설계서(2005099)C2 9" xfId="30069"/>
    <cellStyle name=" _품셈_CC-01 부지정지 및 법면보호(예상)_CC-02 본관기초굴착 예상_1.0t 당진78-연돌-수량산출서(REV.0 12.27-kopec)" xfId="3404"/>
    <cellStyle name=" _품셈_CC-01 부지정지 및 법면보호(예상)_CC-02 본관기초굴착 예상_1.0t 당진78-연돌-수량산출서(REV.0 12.27-kopec) 10" xfId="30070"/>
    <cellStyle name=" _품셈_CC-01 부지정지 및 법면보호(예상)_CC-02 본관기초굴착 예상_1.0t 당진78-연돌-수량산출서(REV.0 12.27-kopec) 2" xfId="3405"/>
    <cellStyle name=" _품셈_CC-01 부지정지 및 법면보호(예상)_CC-02 본관기초굴착 예상_1.0t 당진78-연돌-수량산출서(REV.0 12.27-kopec) 3" xfId="3406"/>
    <cellStyle name=" _품셈_CC-01 부지정지 및 법면보호(예상)_CC-02 본관기초굴착 예상_1.0t 당진78-연돌-수량산출서(REV.0 12.27-kopec) 4" xfId="18185"/>
    <cellStyle name=" _품셈_CC-01 부지정지 및 법면보호(예상)_CC-02 본관기초굴착 예상_1.0t 당진78-연돌-수량산출서(REV.0 12.27-kopec) 5" xfId="30071"/>
    <cellStyle name=" _품셈_CC-01 부지정지 및 법면보호(예상)_CC-02 본관기초굴착 예상_1.0t 당진78-연돌-수량산출서(REV.0 12.27-kopec) 6" xfId="30072"/>
    <cellStyle name=" _품셈_CC-01 부지정지 및 법면보호(예상)_CC-02 본관기초굴착 예상_1.0t 당진78-연돌-수량산출서(REV.0 12.27-kopec) 7" xfId="30073"/>
    <cellStyle name=" _품셈_CC-01 부지정지 및 법면보호(예상)_CC-02 본관기초굴착 예상_1.0t 당진78-연돌-수량산출서(REV.0 12.27-kopec) 8" xfId="30074"/>
    <cellStyle name=" _품셈_CC-01 부지정지 및 법면보호(예상)_CC-02 본관기초굴착 예상_1.0t 당진78-연돌-수량산출서(REV.0 12.27-kopec) 9" xfId="30075"/>
    <cellStyle name=" _품셈_CC-01 부지정지 및 법면보호(예상)_CC-02 본관기초굴착 예상_1.0t 당진78-연돌-수량산출서(REV.0 12.27-kopec)_1.0t 공사설계서(1021일)" xfId="3407"/>
    <cellStyle name=" _품셈_CC-01 부지정지 및 법면보호(예상)_CC-02 본관기초굴착 예상_1.0t 당진78-연돌-수량산출서(REV.0 12.27-kopec)_1.0t 공사설계서(1021일) 10" xfId="30076"/>
    <cellStyle name=" _품셈_CC-01 부지정지 및 법면보호(예상)_CC-02 본관기초굴착 예상_1.0t 당진78-연돌-수량산출서(REV.0 12.27-kopec)_1.0t 공사설계서(1021일) 2" xfId="3408"/>
    <cellStyle name=" _품셈_CC-01 부지정지 및 법면보호(예상)_CC-02 본관기초굴착 예상_1.0t 당진78-연돌-수량산출서(REV.0 12.27-kopec)_1.0t 공사설계서(1021일) 3" xfId="3409"/>
    <cellStyle name=" _품셈_CC-01 부지정지 및 법면보호(예상)_CC-02 본관기초굴착 예상_1.0t 당진78-연돌-수량산출서(REV.0 12.27-kopec)_1.0t 공사설계서(1021일) 4" xfId="18186"/>
    <cellStyle name=" _품셈_CC-01 부지정지 및 법면보호(예상)_CC-02 본관기초굴착 예상_1.0t 당진78-연돌-수량산출서(REV.0 12.27-kopec)_1.0t 공사설계서(1021일) 5" xfId="30077"/>
    <cellStyle name=" _품셈_CC-01 부지정지 및 법면보호(예상)_CC-02 본관기초굴착 예상_1.0t 당진78-연돌-수량산출서(REV.0 12.27-kopec)_1.0t 공사설계서(1021일) 6" xfId="30078"/>
    <cellStyle name=" _품셈_CC-01 부지정지 및 법면보호(예상)_CC-02 본관기초굴착 예상_1.0t 당진78-연돌-수량산출서(REV.0 12.27-kopec)_1.0t 공사설계서(1021일) 7" xfId="30079"/>
    <cellStyle name=" _품셈_CC-01 부지정지 및 법면보호(예상)_CC-02 본관기초굴착 예상_1.0t 당진78-연돌-수량산출서(REV.0 12.27-kopec)_1.0t 공사설계서(1021일) 8" xfId="30080"/>
    <cellStyle name=" _품셈_CC-01 부지정지 및 법면보호(예상)_CC-02 본관기초굴착 예상_1.0t 당진78-연돌-수량산출서(REV.0 12.27-kopec)_1.0t 공사설계서(1021일) 9" xfId="30081"/>
    <cellStyle name=" _품셈_CC-01 부지정지 및 법면보호(예상)_CC-02 본관기초굴착 예상_1-온배수 양식장 가설계서" xfId="30082"/>
    <cellStyle name=" _품셈_CC-01 부지정지 및 법면보호(예상)_CC-02 본관기초굴착 예상_2.관리동" xfId="30083"/>
    <cellStyle name=" _품셈_CC-01 부지정지 및 법면보호(예상)_CC-02 본관기초굴착 예상_경상정비 가설계서(12.07)" xfId="30084"/>
    <cellStyle name=" _품셈_CC-01 부지정지 및 법면보호(예상)_CC-02 본관기초굴착 예상_경상정비 설계서(최종결재본)" xfId="30085"/>
    <cellStyle name=" _품셈_CC-01 부지정지 및 법면보호(예상)_CC-02 본관기초굴착 예상_경상정비 설계서(최종분11월19)" xfId="30086"/>
    <cellStyle name=" _품셈_CC-01 부지정지 및 법면보호(예상)_CC-02 본관기초굴착 예상_당진78-연돌-개략공사비" xfId="3410"/>
    <cellStyle name=" _품셈_CC-01 부지정지 및 법면보호(예상)_CC-02 본관기초굴착 예상_당진78-연돌-개략공사비 10" xfId="30087"/>
    <cellStyle name=" _품셈_CC-01 부지정지 및 법면보호(예상)_CC-02 본관기초굴착 예상_당진78-연돌-개략공사비 2" xfId="3411"/>
    <cellStyle name=" _품셈_CC-01 부지정지 및 법면보호(예상)_CC-02 본관기초굴착 예상_당진78-연돌-개략공사비 3" xfId="3412"/>
    <cellStyle name=" _품셈_CC-01 부지정지 및 법면보호(예상)_CC-02 본관기초굴착 예상_당진78-연돌-개략공사비 4" xfId="18187"/>
    <cellStyle name=" _품셈_CC-01 부지정지 및 법면보호(예상)_CC-02 본관기초굴착 예상_당진78-연돌-개략공사비 5" xfId="30088"/>
    <cellStyle name=" _품셈_CC-01 부지정지 및 법면보호(예상)_CC-02 본관기초굴착 예상_당진78-연돌-개략공사비 6" xfId="30089"/>
    <cellStyle name=" _품셈_CC-01 부지정지 및 법면보호(예상)_CC-02 본관기초굴착 예상_당진78-연돌-개략공사비 7" xfId="30090"/>
    <cellStyle name=" _품셈_CC-01 부지정지 및 법면보호(예상)_CC-02 본관기초굴착 예상_당진78-연돌-개략공사비 8" xfId="30091"/>
    <cellStyle name=" _품셈_CC-01 부지정지 및 법면보호(예상)_CC-02 본관기초굴착 예상_당진78-연돌-개략공사비 9" xfId="30092"/>
    <cellStyle name=" _품셈_CC-01 부지정지 및 법면보호(예상)_CC-02 본관기초굴착 예상_당진78-연돌-개략공사비_0 태안78-연돌-공사설계서(2005082)" xfId="3413"/>
    <cellStyle name=" _품셈_CC-01 부지정지 및 법면보호(예상)_CC-02 본관기초굴착 예상_당진78-연돌-개략공사비_0 태안78-연돌-공사설계서(2005082) 10" xfId="30093"/>
    <cellStyle name=" _품셈_CC-01 부지정지 및 법면보호(예상)_CC-02 본관기초굴착 예상_당진78-연돌-개략공사비_0 태안78-연돌-공사설계서(2005082) 2" xfId="3414"/>
    <cellStyle name=" _품셈_CC-01 부지정지 및 법면보호(예상)_CC-02 본관기초굴착 예상_당진78-연돌-개략공사비_0 태안78-연돌-공사설계서(2005082) 3" xfId="3415"/>
    <cellStyle name=" _품셈_CC-01 부지정지 및 법면보호(예상)_CC-02 본관기초굴착 예상_당진78-연돌-개략공사비_0 태안78-연돌-공사설계서(2005082) 4" xfId="18188"/>
    <cellStyle name=" _품셈_CC-01 부지정지 및 법면보호(예상)_CC-02 본관기초굴착 예상_당진78-연돌-개략공사비_0 태안78-연돌-공사설계서(2005082) 5" xfId="30094"/>
    <cellStyle name=" _품셈_CC-01 부지정지 및 법면보호(예상)_CC-02 본관기초굴착 예상_당진78-연돌-개략공사비_0 태안78-연돌-공사설계서(2005082) 6" xfId="30095"/>
    <cellStyle name=" _품셈_CC-01 부지정지 및 법면보호(예상)_CC-02 본관기초굴착 예상_당진78-연돌-개략공사비_0 태안78-연돌-공사설계서(2005082) 7" xfId="30096"/>
    <cellStyle name=" _품셈_CC-01 부지정지 및 법면보호(예상)_CC-02 본관기초굴착 예상_당진78-연돌-개략공사비_0 태안78-연돌-공사설계서(2005082) 8" xfId="30097"/>
    <cellStyle name=" _품셈_CC-01 부지정지 및 법면보호(예상)_CC-02 본관기초굴착 예상_당진78-연돌-개략공사비_0 태안78-연돌-공사설계서(2005082) 9" xfId="30098"/>
    <cellStyle name=" _품셈_CC-01 부지정지 및 법면보호(예상)_CC-02 본관기초굴착 예상_당진78-연돌-개략공사비_1.0t 공사설계서(1021일)" xfId="3416"/>
    <cellStyle name=" _품셈_CC-01 부지정지 및 법면보호(예상)_CC-02 본관기초굴착 예상_당진78-연돌-개략공사비_1.0t 공사설계서(1021일) 10" xfId="30099"/>
    <cellStyle name=" _품셈_CC-01 부지정지 및 법면보호(예상)_CC-02 본관기초굴착 예상_당진78-연돌-개략공사비_1.0t 공사설계서(1021일) 2" xfId="3417"/>
    <cellStyle name=" _품셈_CC-01 부지정지 및 법면보호(예상)_CC-02 본관기초굴착 예상_당진78-연돌-개략공사비_1.0t 공사설계서(1021일) 3" xfId="3418"/>
    <cellStyle name=" _품셈_CC-01 부지정지 및 법면보호(예상)_CC-02 본관기초굴착 예상_당진78-연돌-개략공사비_1.0t 공사설계서(1021일) 4" xfId="18189"/>
    <cellStyle name=" _품셈_CC-01 부지정지 및 법면보호(예상)_CC-02 본관기초굴착 예상_당진78-연돌-개략공사비_1.0t 공사설계서(1021일) 5" xfId="30100"/>
    <cellStyle name=" _품셈_CC-01 부지정지 및 법면보호(예상)_CC-02 본관기초굴착 예상_당진78-연돌-개략공사비_1.0t 공사설계서(1021일) 6" xfId="30101"/>
    <cellStyle name=" _품셈_CC-01 부지정지 및 법면보호(예상)_CC-02 본관기초굴착 예상_당진78-연돌-개략공사비_1.0t 공사설계서(1021일) 7" xfId="30102"/>
    <cellStyle name=" _품셈_CC-01 부지정지 및 법면보호(예상)_CC-02 본관기초굴착 예상_당진78-연돌-개략공사비_1.0t 공사설계서(1021일) 8" xfId="30103"/>
    <cellStyle name=" _품셈_CC-01 부지정지 및 법면보호(예상)_CC-02 본관기초굴착 예상_당진78-연돌-개략공사비_1.0t 공사설계서(1021일) 9" xfId="30104"/>
    <cellStyle name=" _품셈_CC-01 부지정지 및 법면보호(예상)_CC-02 본관기초굴착 예상_당진78-연돌-개략공사비_1-온배수 양식장 가설계서" xfId="30105"/>
    <cellStyle name=" _품셈_CC-01 부지정지 및 법면보호(예상)_CC-02 본관기초굴착 예상_당진78-연돌-개략공사비_경상정비 가설계서(12.07)" xfId="30106"/>
    <cellStyle name=" _품셈_CC-01 부지정지 및 법면보호(예상)_CC-02 본관기초굴착 예상_당진78-연돌-개략공사비_경상정비 설계서(최종결재본)" xfId="30107"/>
    <cellStyle name=" _품셈_CC-01 부지정지 및 법면보호(예상)_CC-02 본관기초굴착 예상_당진78-연돌-개략공사비_경상정비 설계서(최종분11월19)" xfId="30108"/>
    <cellStyle name=" _품셈_CC-01 부지정지 및 법면보호(예상)_CC-02 본관기초굴착 예상_당진78-연돌-개략공사비_부품" xfId="30109"/>
    <cellStyle name=" _품셈_CC-01 부지정지 및 법면보호(예상)_CC-02 본관기초굴착 예상_당진78-연돌-개략공사비_태안78연돌공사설계서(2005099)C2" xfId="3419"/>
    <cellStyle name=" _품셈_CC-01 부지정지 및 법면보호(예상)_CC-02 본관기초굴착 예상_당진78-연돌-개략공사비_태안78연돌공사설계서(2005099)C2 10" xfId="30110"/>
    <cellStyle name=" _품셈_CC-01 부지정지 및 법면보호(예상)_CC-02 본관기초굴착 예상_당진78-연돌-개략공사비_태안78연돌공사설계서(2005099)C2 2" xfId="3420"/>
    <cellStyle name=" _품셈_CC-01 부지정지 및 법면보호(예상)_CC-02 본관기초굴착 예상_당진78-연돌-개략공사비_태안78연돌공사설계서(2005099)C2 3" xfId="3421"/>
    <cellStyle name=" _품셈_CC-01 부지정지 및 법면보호(예상)_CC-02 본관기초굴착 예상_당진78-연돌-개략공사비_태안78연돌공사설계서(2005099)C2 4" xfId="18190"/>
    <cellStyle name=" _품셈_CC-01 부지정지 및 법면보호(예상)_CC-02 본관기초굴착 예상_당진78-연돌-개략공사비_태안78연돌공사설계서(2005099)C2 5" xfId="30111"/>
    <cellStyle name=" _품셈_CC-01 부지정지 및 법면보호(예상)_CC-02 본관기초굴착 예상_당진78-연돌-개략공사비_태안78연돌공사설계서(2005099)C2 6" xfId="30112"/>
    <cellStyle name=" _품셈_CC-01 부지정지 및 법면보호(예상)_CC-02 본관기초굴착 예상_당진78-연돌-개략공사비_태안78연돌공사설계서(2005099)C2 7" xfId="30113"/>
    <cellStyle name=" _품셈_CC-01 부지정지 및 법면보호(예상)_CC-02 본관기초굴착 예상_당진78-연돌-개략공사비_태안78연돌공사설계서(2005099)C2 8" xfId="30114"/>
    <cellStyle name=" _품셈_CC-01 부지정지 및 법면보호(예상)_CC-02 본관기초굴착 예상_당진78-연돌-개략공사비_태안78연돌공사설계서(2005099)C2 9" xfId="30115"/>
    <cellStyle name=" _품셈_CC-01 부지정지 및 법면보호(예상)_CC-02 본관기초굴착 예상_부품" xfId="30116"/>
    <cellStyle name=" _품셈_CC-01 부지정지 및 법면보호(예상)_CC-02 본관기초굴착 예상_연돌 현장타설말뚝(RCD)설계서" xfId="3422"/>
    <cellStyle name=" _품셈_CC-01 부지정지 및 법면보호(예상)_CC-02 본관기초굴착 예상_연돌 현장타설말뚝(RCD)설계서 10" xfId="30117"/>
    <cellStyle name=" _품셈_CC-01 부지정지 및 법면보호(예상)_CC-02 본관기초굴착 예상_연돌 현장타설말뚝(RCD)설계서 2" xfId="3423"/>
    <cellStyle name=" _품셈_CC-01 부지정지 및 법면보호(예상)_CC-02 본관기초굴착 예상_연돌 현장타설말뚝(RCD)설계서 3" xfId="3424"/>
    <cellStyle name=" _품셈_CC-01 부지정지 및 법면보호(예상)_CC-02 본관기초굴착 예상_연돌 현장타설말뚝(RCD)설계서 4" xfId="18191"/>
    <cellStyle name=" _품셈_CC-01 부지정지 및 법면보호(예상)_CC-02 본관기초굴착 예상_연돌 현장타설말뚝(RCD)설계서 5" xfId="30118"/>
    <cellStyle name=" _품셈_CC-01 부지정지 및 법면보호(예상)_CC-02 본관기초굴착 예상_연돌 현장타설말뚝(RCD)설계서 6" xfId="30119"/>
    <cellStyle name=" _품셈_CC-01 부지정지 및 법면보호(예상)_CC-02 본관기초굴착 예상_연돌 현장타설말뚝(RCD)설계서 7" xfId="30120"/>
    <cellStyle name=" _품셈_CC-01 부지정지 및 법면보호(예상)_CC-02 본관기초굴착 예상_연돌 현장타설말뚝(RCD)설계서 8" xfId="30121"/>
    <cellStyle name=" _품셈_CC-01 부지정지 및 법면보호(예상)_CC-02 본관기초굴착 예상_연돌 현장타설말뚝(RCD)설계서 9" xfId="30122"/>
    <cellStyle name=" _품셈_CC-01 부지정지 및 법면보호(예상)_CC-02 본관기초굴착 예상_연돌 현장타설말뚝(RCD)설계서_0 태안78-연돌-공사설계서(2005082)" xfId="3425"/>
    <cellStyle name=" _품셈_CC-01 부지정지 및 법면보호(예상)_CC-02 본관기초굴착 예상_연돌 현장타설말뚝(RCD)설계서_0 태안78-연돌-공사설계서(2005082) 10" xfId="30123"/>
    <cellStyle name=" _품셈_CC-01 부지정지 및 법면보호(예상)_CC-02 본관기초굴착 예상_연돌 현장타설말뚝(RCD)설계서_0 태안78-연돌-공사설계서(2005082) 2" xfId="3426"/>
    <cellStyle name=" _품셈_CC-01 부지정지 및 법면보호(예상)_CC-02 본관기초굴착 예상_연돌 현장타설말뚝(RCD)설계서_0 태안78-연돌-공사설계서(2005082) 3" xfId="3427"/>
    <cellStyle name=" _품셈_CC-01 부지정지 및 법면보호(예상)_CC-02 본관기초굴착 예상_연돌 현장타설말뚝(RCD)설계서_0 태안78-연돌-공사설계서(2005082) 4" xfId="18192"/>
    <cellStyle name=" _품셈_CC-01 부지정지 및 법면보호(예상)_CC-02 본관기초굴착 예상_연돌 현장타설말뚝(RCD)설계서_0 태안78-연돌-공사설계서(2005082) 5" xfId="30124"/>
    <cellStyle name=" _품셈_CC-01 부지정지 및 법면보호(예상)_CC-02 본관기초굴착 예상_연돌 현장타설말뚝(RCD)설계서_0 태안78-연돌-공사설계서(2005082) 6" xfId="30125"/>
    <cellStyle name=" _품셈_CC-01 부지정지 및 법면보호(예상)_CC-02 본관기초굴착 예상_연돌 현장타설말뚝(RCD)설계서_0 태안78-연돌-공사설계서(2005082) 7" xfId="30126"/>
    <cellStyle name=" _품셈_CC-01 부지정지 및 법면보호(예상)_CC-02 본관기초굴착 예상_연돌 현장타설말뚝(RCD)설계서_0 태안78-연돌-공사설계서(2005082) 8" xfId="30127"/>
    <cellStyle name=" _품셈_CC-01 부지정지 및 법면보호(예상)_CC-02 본관기초굴착 예상_연돌 현장타설말뚝(RCD)설계서_0 태안78-연돌-공사설계서(2005082) 9" xfId="30128"/>
    <cellStyle name=" _품셈_CC-01 부지정지 및 법면보호(예상)_CC-02 본관기초굴착 예상_연돌 현장타설말뚝(RCD)설계서_1.0t 공사설계서(1021일)" xfId="3428"/>
    <cellStyle name=" _품셈_CC-01 부지정지 및 법면보호(예상)_CC-02 본관기초굴착 예상_연돌 현장타설말뚝(RCD)설계서_1.0t 공사설계서(1021일) 10" xfId="30129"/>
    <cellStyle name=" _품셈_CC-01 부지정지 및 법면보호(예상)_CC-02 본관기초굴착 예상_연돌 현장타설말뚝(RCD)설계서_1.0t 공사설계서(1021일) 2" xfId="3429"/>
    <cellStyle name=" _품셈_CC-01 부지정지 및 법면보호(예상)_CC-02 본관기초굴착 예상_연돌 현장타설말뚝(RCD)설계서_1.0t 공사설계서(1021일) 3" xfId="3430"/>
    <cellStyle name=" _품셈_CC-01 부지정지 및 법면보호(예상)_CC-02 본관기초굴착 예상_연돌 현장타설말뚝(RCD)설계서_1.0t 공사설계서(1021일) 4" xfId="18193"/>
    <cellStyle name=" _품셈_CC-01 부지정지 및 법면보호(예상)_CC-02 본관기초굴착 예상_연돌 현장타설말뚝(RCD)설계서_1.0t 공사설계서(1021일) 5" xfId="30130"/>
    <cellStyle name=" _품셈_CC-01 부지정지 및 법면보호(예상)_CC-02 본관기초굴착 예상_연돌 현장타설말뚝(RCD)설계서_1.0t 공사설계서(1021일) 6" xfId="30131"/>
    <cellStyle name=" _품셈_CC-01 부지정지 및 법면보호(예상)_CC-02 본관기초굴착 예상_연돌 현장타설말뚝(RCD)설계서_1.0t 공사설계서(1021일) 7" xfId="30132"/>
    <cellStyle name=" _품셈_CC-01 부지정지 및 법면보호(예상)_CC-02 본관기초굴착 예상_연돌 현장타설말뚝(RCD)설계서_1.0t 공사설계서(1021일) 8" xfId="30133"/>
    <cellStyle name=" _품셈_CC-01 부지정지 및 법면보호(예상)_CC-02 본관기초굴착 예상_연돌 현장타설말뚝(RCD)설계서_1.0t 공사설계서(1021일) 9" xfId="30134"/>
    <cellStyle name=" _품셈_CC-01 부지정지 및 법면보호(예상)_CC-02 본관기초굴착 예상_연돌 현장타설말뚝(RCD)설계서_태안78연돌공사설계서(2005099)C2" xfId="3431"/>
    <cellStyle name=" _품셈_CC-01 부지정지 및 법면보호(예상)_CC-02 본관기초굴착 예상_연돌 현장타설말뚝(RCD)설계서_태안78연돌공사설계서(2005099)C2 10" xfId="30135"/>
    <cellStyle name=" _품셈_CC-01 부지정지 및 법면보호(예상)_CC-02 본관기초굴착 예상_연돌 현장타설말뚝(RCD)설계서_태안78연돌공사설계서(2005099)C2 2" xfId="3432"/>
    <cellStyle name=" _품셈_CC-01 부지정지 및 법면보호(예상)_CC-02 본관기초굴착 예상_연돌 현장타설말뚝(RCD)설계서_태안78연돌공사설계서(2005099)C2 3" xfId="3433"/>
    <cellStyle name=" _품셈_CC-01 부지정지 및 법면보호(예상)_CC-02 본관기초굴착 예상_연돌 현장타설말뚝(RCD)설계서_태안78연돌공사설계서(2005099)C2 4" xfId="18194"/>
    <cellStyle name=" _품셈_CC-01 부지정지 및 법면보호(예상)_CC-02 본관기초굴착 예상_연돌 현장타설말뚝(RCD)설계서_태안78연돌공사설계서(2005099)C2 5" xfId="30136"/>
    <cellStyle name=" _품셈_CC-01 부지정지 및 법면보호(예상)_CC-02 본관기초굴착 예상_연돌 현장타설말뚝(RCD)설계서_태안78연돌공사설계서(2005099)C2 6" xfId="30137"/>
    <cellStyle name=" _품셈_CC-01 부지정지 및 법면보호(예상)_CC-02 본관기초굴착 예상_연돌 현장타설말뚝(RCD)설계서_태안78연돌공사설계서(2005099)C2 7" xfId="30138"/>
    <cellStyle name=" _품셈_CC-01 부지정지 및 법면보호(예상)_CC-02 본관기초굴착 예상_연돌 현장타설말뚝(RCD)설계서_태안78연돌공사설계서(2005099)C2 8" xfId="30139"/>
    <cellStyle name=" _품셈_CC-01 부지정지 및 법면보호(예상)_CC-02 본관기초굴착 예상_연돌 현장타설말뚝(RCD)설계서_태안78연돌공사설계서(2005099)C2 9" xfId="30140"/>
    <cellStyle name=" _품셈_CC-01 부지정지 및 법면보호(예상)_경상정비 가설계서(12.07)" xfId="29882"/>
    <cellStyle name=" _품셈_CC-01 부지정지 및 법면보호(예상)_경상정비 설계서(최종결재본)" xfId="29883"/>
    <cellStyle name=" _품셈_CC-01 부지정지 및 법면보호(예상)_경상정비 설계서(최종분11월19)" xfId="29884"/>
    <cellStyle name=" _품셈_CC-01 부지정지 및 법면보호(예상)_당진78-연돌-개략공사비" xfId="3317"/>
    <cellStyle name=" _품셈_CC-01 부지정지 및 법면보호(예상)_당진78-연돌-개략공사비 10" xfId="29885"/>
    <cellStyle name=" _품셈_CC-01 부지정지 및 법면보호(예상)_당진78-연돌-개략공사비 2" xfId="3318"/>
    <cellStyle name=" _품셈_CC-01 부지정지 및 법면보호(예상)_당진78-연돌-개략공사비 3" xfId="3319"/>
    <cellStyle name=" _품셈_CC-01 부지정지 및 법면보호(예상)_당진78-연돌-개략공사비 4" xfId="18157"/>
    <cellStyle name=" _품셈_CC-01 부지정지 및 법면보호(예상)_당진78-연돌-개략공사비 5" xfId="29886"/>
    <cellStyle name=" _품셈_CC-01 부지정지 및 법면보호(예상)_당진78-연돌-개략공사비 6" xfId="29887"/>
    <cellStyle name=" _품셈_CC-01 부지정지 및 법면보호(예상)_당진78-연돌-개략공사비 7" xfId="29888"/>
    <cellStyle name=" _품셈_CC-01 부지정지 및 법면보호(예상)_당진78-연돌-개략공사비 8" xfId="29889"/>
    <cellStyle name=" _품셈_CC-01 부지정지 및 법면보호(예상)_당진78-연돌-개략공사비 9" xfId="29890"/>
    <cellStyle name=" _품셈_CC-01 부지정지 및 법면보호(예상)_당진78-연돌-개략공사비_0 태안78-연돌-공사설계서(2005082)" xfId="3320"/>
    <cellStyle name=" _품셈_CC-01 부지정지 및 법면보호(예상)_당진78-연돌-개략공사비_0 태안78-연돌-공사설계서(2005082) 10" xfId="29891"/>
    <cellStyle name=" _품셈_CC-01 부지정지 및 법면보호(예상)_당진78-연돌-개략공사비_0 태안78-연돌-공사설계서(2005082) 2" xfId="3321"/>
    <cellStyle name=" _품셈_CC-01 부지정지 및 법면보호(예상)_당진78-연돌-개략공사비_0 태안78-연돌-공사설계서(2005082) 3" xfId="3322"/>
    <cellStyle name=" _품셈_CC-01 부지정지 및 법면보호(예상)_당진78-연돌-개략공사비_0 태안78-연돌-공사설계서(2005082) 4" xfId="18158"/>
    <cellStyle name=" _품셈_CC-01 부지정지 및 법면보호(예상)_당진78-연돌-개략공사비_0 태안78-연돌-공사설계서(2005082) 5" xfId="29892"/>
    <cellStyle name=" _품셈_CC-01 부지정지 및 법면보호(예상)_당진78-연돌-개략공사비_0 태안78-연돌-공사설계서(2005082) 6" xfId="29893"/>
    <cellStyle name=" _품셈_CC-01 부지정지 및 법면보호(예상)_당진78-연돌-개략공사비_0 태안78-연돌-공사설계서(2005082) 7" xfId="29894"/>
    <cellStyle name=" _품셈_CC-01 부지정지 및 법면보호(예상)_당진78-연돌-개략공사비_0 태안78-연돌-공사설계서(2005082) 8" xfId="29895"/>
    <cellStyle name=" _품셈_CC-01 부지정지 및 법면보호(예상)_당진78-연돌-개략공사비_0 태안78-연돌-공사설계서(2005082) 9" xfId="29896"/>
    <cellStyle name=" _품셈_CC-01 부지정지 및 법면보호(예상)_당진78-연돌-개략공사비_1.0t 공사설계서(1021일)" xfId="3323"/>
    <cellStyle name=" _품셈_CC-01 부지정지 및 법면보호(예상)_당진78-연돌-개략공사비_1.0t 공사설계서(1021일) 10" xfId="29897"/>
    <cellStyle name=" _품셈_CC-01 부지정지 및 법면보호(예상)_당진78-연돌-개략공사비_1.0t 공사설계서(1021일) 2" xfId="3324"/>
    <cellStyle name=" _품셈_CC-01 부지정지 및 법면보호(예상)_당진78-연돌-개략공사비_1.0t 공사설계서(1021일) 3" xfId="3325"/>
    <cellStyle name=" _품셈_CC-01 부지정지 및 법면보호(예상)_당진78-연돌-개략공사비_1.0t 공사설계서(1021일) 4" xfId="18159"/>
    <cellStyle name=" _품셈_CC-01 부지정지 및 법면보호(예상)_당진78-연돌-개략공사비_1.0t 공사설계서(1021일) 5" xfId="29898"/>
    <cellStyle name=" _품셈_CC-01 부지정지 및 법면보호(예상)_당진78-연돌-개략공사비_1.0t 공사설계서(1021일) 6" xfId="29899"/>
    <cellStyle name=" _품셈_CC-01 부지정지 및 법면보호(예상)_당진78-연돌-개략공사비_1.0t 공사설계서(1021일) 7" xfId="29900"/>
    <cellStyle name=" _품셈_CC-01 부지정지 및 법면보호(예상)_당진78-연돌-개략공사비_1.0t 공사설계서(1021일) 8" xfId="29901"/>
    <cellStyle name=" _품셈_CC-01 부지정지 및 법면보호(예상)_당진78-연돌-개략공사비_1.0t 공사설계서(1021일) 9" xfId="29902"/>
    <cellStyle name=" _품셈_CC-01 부지정지 및 법면보호(예상)_당진78-연돌-개략공사비_1-온배수 양식장 가설계서" xfId="29903"/>
    <cellStyle name=" _품셈_CC-01 부지정지 및 법면보호(예상)_당진78-연돌-개략공사비_경상정비 가설계서(12.07)" xfId="29904"/>
    <cellStyle name=" _품셈_CC-01 부지정지 및 법면보호(예상)_당진78-연돌-개략공사비_경상정비 설계서(최종결재본)" xfId="29905"/>
    <cellStyle name=" _품셈_CC-01 부지정지 및 법면보호(예상)_당진78-연돌-개략공사비_경상정비 설계서(최종분11월19)" xfId="29906"/>
    <cellStyle name=" _품셈_CC-01 부지정지 및 법면보호(예상)_당진78-연돌-개략공사비_부품" xfId="29907"/>
    <cellStyle name=" _품셈_CC-01 부지정지 및 법면보호(예상)_당진78-연돌-개략공사비_태안78연돌공사설계서(2005099)C2" xfId="3326"/>
    <cellStyle name=" _품셈_CC-01 부지정지 및 법면보호(예상)_당진78-연돌-개략공사비_태안78연돌공사설계서(2005099)C2 10" xfId="29908"/>
    <cellStyle name=" _품셈_CC-01 부지정지 및 법면보호(예상)_당진78-연돌-개략공사비_태안78연돌공사설계서(2005099)C2 2" xfId="3327"/>
    <cellStyle name=" _품셈_CC-01 부지정지 및 법면보호(예상)_당진78-연돌-개략공사비_태안78연돌공사설계서(2005099)C2 3" xfId="3328"/>
    <cellStyle name=" _품셈_CC-01 부지정지 및 법면보호(예상)_당진78-연돌-개략공사비_태안78연돌공사설계서(2005099)C2 4" xfId="18160"/>
    <cellStyle name=" _품셈_CC-01 부지정지 및 법면보호(예상)_당진78-연돌-개략공사비_태안78연돌공사설계서(2005099)C2 5" xfId="29909"/>
    <cellStyle name=" _품셈_CC-01 부지정지 및 법면보호(예상)_당진78-연돌-개략공사비_태안78연돌공사설계서(2005099)C2 6" xfId="29910"/>
    <cellStyle name=" _품셈_CC-01 부지정지 및 법면보호(예상)_당진78-연돌-개략공사비_태안78연돌공사설계서(2005099)C2 7" xfId="29911"/>
    <cellStyle name=" _품셈_CC-01 부지정지 및 법면보호(예상)_당진78-연돌-개략공사비_태안78연돌공사설계서(2005099)C2 8" xfId="29912"/>
    <cellStyle name=" _품셈_CC-01 부지정지 및 법면보호(예상)_당진78-연돌-개략공사비_태안78연돌공사설계서(2005099)C2 9" xfId="29913"/>
    <cellStyle name=" _품셈_CC-01 부지정지 및 법면보호(예상)_본관기초굴착 예상도급" xfId="3329"/>
    <cellStyle name=" _품셈_CC-01 부지정지 및 법면보호(예상)_본관기초굴착 예상도급 10" xfId="29914"/>
    <cellStyle name=" _품셈_CC-01 부지정지 및 법면보호(예상)_본관기초굴착 예상도급 2" xfId="3330"/>
    <cellStyle name=" _품셈_CC-01 부지정지 및 법면보호(예상)_본관기초굴착 예상도급 3" xfId="3331"/>
    <cellStyle name=" _품셈_CC-01 부지정지 및 법면보호(예상)_본관기초굴착 예상도급 4" xfId="18161"/>
    <cellStyle name=" _품셈_CC-01 부지정지 및 법면보호(예상)_본관기초굴착 예상도급 5" xfId="29915"/>
    <cellStyle name=" _품셈_CC-01 부지정지 및 법면보호(예상)_본관기초굴착 예상도급 6" xfId="29916"/>
    <cellStyle name=" _품셈_CC-01 부지정지 및 법면보호(예상)_본관기초굴착 예상도급 7" xfId="29917"/>
    <cellStyle name=" _품셈_CC-01 부지정지 및 법면보호(예상)_본관기초굴착 예상도급 8" xfId="29918"/>
    <cellStyle name=" _품셈_CC-01 부지정지 및 법면보호(예상)_본관기초굴착 예상도급 9" xfId="29919"/>
    <cellStyle name=" _품셈_CC-01 부지정지 및 법면보호(예상)_본관기초굴착 예상도급_1 당진78-연돌-공사설계서(REV.0 12.14-kopec)" xfId="3332"/>
    <cellStyle name=" _품셈_CC-01 부지정지 및 법면보호(예상)_본관기초굴착 예상도급_1 당진78-연돌-공사설계서(REV.0 12.14-kopec) 10" xfId="29920"/>
    <cellStyle name=" _품셈_CC-01 부지정지 및 법면보호(예상)_본관기초굴착 예상도급_1 당진78-연돌-공사설계서(REV.0 12.14-kopec) 2" xfId="3333"/>
    <cellStyle name=" _품셈_CC-01 부지정지 및 법면보호(예상)_본관기초굴착 예상도급_1 당진78-연돌-공사설계서(REV.0 12.14-kopec) 3" xfId="3334"/>
    <cellStyle name=" _품셈_CC-01 부지정지 및 법면보호(예상)_본관기초굴착 예상도급_1 당진78-연돌-공사설계서(REV.0 12.14-kopec) 4" xfId="18162"/>
    <cellStyle name=" _품셈_CC-01 부지정지 및 법면보호(예상)_본관기초굴착 예상도급_1 당진78-연돌-공사설계서(REV.0 12.14-kopec) 5" xfId="29921"/>
    <cellStyle name=" _품셈_CC-01 부지정지 및 법면보호(예상)_본관기초굴착 예상도급_1 당진78-연돌-공사설계서(REV.0 12.14-kopec) 6" xfId="29922"/>
    <cellStyle name=" _품셈_CC-01 부지정지 및 법면보호(예상)_본관기초굴착 예상도급_1 당진78-연돌-공사설계서(REV.0 12.14-kopec) 7" xfId="29923"/>
    <cellStyle name=" _품셈_CC-01 부지정지 및 법면보호(예상)_본관기초굴착 예상도급_1 당진78-연돌-공사설계서(REV.0 12.14-kopec) 8" xfId="29924"/>
    <cellStyle name=" _품셈_CC-01 부지정지 및 법면보호(예상)_본관기초굴착 예상도급_1 당진78-연돌-공사설계서(REV.0 12.14-kopec) 9" xfId="29925"/>
    <cellStyle name=" _품셈_CC-01 부지정지 및 법면보호(예상)_본관기초굴착 예상도급_1 당진78-연돌-공사설계서(REV.0 12.14-kopec)_0 태안78-연돌-공사설계서(2005082)" xfId="3335"/>
    <cellStyle name=" _품셈_CC-01 부지정지 및 법면보호(예상)_본관기초굴착 예상도급_1 당진78-연돌-공사설계서(REV.0 12.14-kopec)_0 태안78-연돌-공사설계서(2005082) 10" xfId="29926"/>
    <cellStyle name=" _품셈_CC-01 부지정지 및 법면보호(예상)_본관기초굴착 예상도급_1 당진78-연돌-공사설계서(REV.0 12.14-kopec)_0 태안78-연돌-공사설계서(2005082) 2" xfId="3336"/>
    <cellStyle name=" _품셈_CC-01 부지정지 및 법면보호(예상)_본관기초굴착 예상도급_1 당진78-연돌-공사설계서(REV.0 12.14-kopec)_0 태안78-연돌-공사설계서(2005082) 3" xfId="3337"/>
    <cellStyle name=" _품셈_CC-01 부지정지 및 법면보호(예상)_본관기초굴착 예상도급_1 당진78-연돌-공사설계서(REV.0 12.14-kopec)_0 태안78-연돌-공사설계서(2005082) 4" xfId="18163"/>
    <cellStyle name=" _품셈_CC-01 부지정지 및 법면보호(예상)_본관기초굴착 예상도급_1 당진78-연돌-공사설계서(REV.0 12.14-kopec)_0 태안78-연돌-공사설계서(2005082) 5" xfId="29927"/>
    <cellStyle name=" _품셈_CC-01 부지정지 및 법면보호(예상)_본관기초굴착 예상도급_1 당진78-연돌-공사설계서(REV.0 12.14-kopec)_0 태안78-연돌-공사설계서(2005082) 6" xfId="29928"/>
    <cellStyle name=" _품셈_CC-01 부지정지 및 법면보호(예상)_본관기초굴착 예상도급_1 당진78-연돌-공사설계서(REV.0 12.14-kopec)_0 태안78-연돌-공사설계서(2005082) 7" xfId="29929"/>
    <cellStyle name=" _품셈_CC-01 부지정지 및 법면보호(예상)_본관기초굴착 예상도급_1 당진78-연돌-공사설계서(REV.0 12.14-kopec)_0 태안78-연돌-공사설계서(2005082) 8" xfId="29930"/>
    <cellStyle name=" _품셈_CC-01 부지정지 및 법면보호(예상)_본관기초굴착 예상도급_1 당진78-연돌-공사설계서(REV.0 12.14-kopec)_0 태안78-연돌-공사설계서(2005082) 9" xfId="29931"/>
    <cellStyle name=" _품셈_CC-01 부지정지 및 법면보호(예상)_본관기초굴착 예상도급_1 당진78-연돌-공사설계서(REV.0 12.14-kopec)_1.0t 공사설계서(1021일)" xfId="3338"/>
    <cellStyle name=" _품셈_CC-01 부지정지 및 법면보호(예상)_본관기초굴착 예상도급_1 당진78-연돌-공사설계서(REV.0 12.14-kopec)_1.0t 공사설계서(1021일) 10" xfId="29932"/>
    <cellStyle name=" _품셈_CC-01 부지정지 및 법면보호(예상)_본관기초굴착 예상도급_1 당진78-연돌-공사설계서(REV.0 12.14-kopec)_1.0t 공사설계서(1021일) 2" xfId="3339"/>
    <cellStyle name=" _품셈_CC-01 부지정지 및 법면보호(예상)_본관기초굴착 예상도급_1 당진78-연돌-공사설계서(REV.0 12.14-kopec)_1.0t 공사설계서(1021일) 3" xfId="3340"/>
    <cellStyle name=" _품셈_CC-01 부지정지 및 법면보호(예상)_본관기초굴착 예상도급_1 당진78-연돌-공사설계서(REV.0 12.14-kopec)_1.0t 공사설계서(1021일) 4" xfId="18164"/>
    <cellStyle name=" _품셈_CC-01 부지정지 및 법면보호(예상)_본관기초굴착 예상도급_1 당진78-연돌-공사설계서(REV.0 12.14-kopec)_1.0t 공사설계서(1021일) 5" xfId="29933"/>
    <cellStyle name=" _품셈_CC-01 부지정지 및 법면보호(예상)_본관기초굴착 예상도급_1 당진78-연돌-공사설계서(REV.0 12.14-kopec)_1.0t 공사설계서(1021일) 6" xfId="29934"/>
    <cellStyle name=" _품셈_CC-01 부지정지 및 법면보호(예상)_본관기초굴착 예상도급_1 당진78-연돌-공사설계서(REV.0 12.14-kopec)_1.0t 공사설계서(1021일) 7" xfId="29935"/>
    <cellStyle name=" _품셈_CC-01 부지정지 및 법면보호(예상)_본관기초굴착 예상도급_1 당진78-연돌-공사설계서(REV.0 12.14-kopec)_1.0t 공사설계서(1021일) 8" xfId="29936"/>
    <cellStyle name=" _품셈_CC-01 부지정지 및 법면보호(예상)_본관기초굴착 예상도급_1 당진78-연돌-공사설계서(REV.0 12.14-kopec)_1.0t 공사설계서(1021일) 9" xfId="29937"/>
    <cellStyle name=" _품셈_CC-01 부지정지 및 법면보호(예상)_본관기초굴착 예상도급_1 당진78-연돌-공사설계서(REV.0 12.14-kopec)_태안78연돌공사설계서(2005099)C2" xfId="3341"/>
    <cellStyle name=" _품셈_CC-01 부지정지 및 법면보호(예상)_본관기초굴착 예상도급_1 당진78-연돌-공사설계서(REV.0 12.14-kopec)_태안78연돌공사설계서(2005099)C2 10" xfId="29938"/>
    <cellStyle name=" _품셈_CC-01 부지정지 및 법면보호(예상)_본관기초굴착 예상도급_1 당진78-연돌-공사설계서(REV.0 12.14-kopec)_태안78연돌공사설계서(2005099)C2 2" xfId="3342"/>
    <cellStyle name=" _품셈_CC-01 부지정지 및 법면보호(예상)_본관기초굴착 예상도급_1 당진78-연돌-공사설계서(REV.0 12.14-kopec)_태안78연돌공사설계서(2005099)C2 3" xfId="3343"/>
    <cellStyle name=" _품셈_CC-01 부지정지 및 법면보호(예상)_본관기초굴착 예상도급_1 당진78-연돌-공사설계서(REV.0 12.14-kopec)_태안78연돌공사설계서(2005099)C2 4" xfId="18165"/>
    <cellStyle name=" _품셈_CC-01 부지정지 및 법면보호(예상)_본관기초굴착 예상도급_1 당진78-연돌-공사설계서(REV.0 12.14-kopec)_태안78연돌공사설계서(2005099)C2 5" xfId="29939"/>
    <cellStyle name=" _품셈_CC-01 부지정지 및 법면보호(예상)_본관기초굴착 예상도급_1 당진78-연돌-공사설계서(REV.0 12.14-kopec)_태안78연돌공사설계서(2005099)C2 6" xfId="29940"/>
    <cellStyle name=" _품셈_CC-01 부지정지 및 법면보호(예상)_본관기초굴착 예상도급_1 당진78-연돌-공사설계서(REV.0 12.14-kopec)_태안78연돌공사설계서(2005099)C2 7" xfId="29941"/>
    <cellStyle name=" _품셈_CC-01 부지정지 및 법면보호(예상)_본관기초굴착 예상도급_1 당진78-연돌-공사설계서(REV.0 12.14-kopec)_태안78연돌공사설계서(2005099)C2 8" xfId="29942"/>
    <cellStyle name=" _품셈_CC-01 부지정지 및 법면보호(예상)_본관기초굴착 예상도급_1 당진78-연돌-공사설계서(REV.0 12.14-kopec)_태안78연돌공사설계서(2005099)C2 9" xfId="29943"/>
    <cellStyle name=" _품셈_CC-01 부지정지 및 법면보호(예상)_본관기초굴착 예상도급_1.0t 당진78-연돌-수량산출서(REV.0 12.27-kopec)" xfId="3344"/>
    <cellStyle name=" _품셈_CC-01 부지정지 및 법면보호(예상)_본관기초굴착 예상도급_1.0t 당진78-연돌-수량산출서(REV.0 12.27-kopec) 10" xfId="29944"/>
    <cellStyle name=" _품셈_CC-01 부지정지 및 법면보호(예상)_본관기초굴착 예상도급_1.0t 당진78-연돌-수량산출서(REV.0 12.27-kopec) 2" xfId="3345"/>
    <cellStyle name=" _품셈_CC-01 부지정지 및 법면보호(예상)_본관기초굴착 예상도급_1.0t 당진78-연돌-수량산출서(REV.0 12.27-kopec) 3" xfId="3346"/>
    <cellStyle name=" _품셈_CC-01 부지정지 및 법면보호(예상)_본관기초굴착 예상도급_1.0t 당진78-연돌-수량산출서(REV.0 12.27-kopec) 4" xfId="18166"/>
    <cellStyle name=" _품셈_CC-01 부지정지 및 법면보호(예상)_본관기초굴착 예상도급_1.0t 당진78-연돌-수량산출서(REV.0 12.27-kopec) 5" xfId="29945"/>
    <cellStyle name=" _품셈_CC-01 부지정지 및 법면보호(예상)_본관기초굴착 예상도급_1.0t 당진78-연돌-수량산출서(REV.0 12.27-kopec) 6" xfId="29946"/>
    <cellStyle name=" _품셈_CC-01 부지정지 및 법면보호(예상)_본관기초굴착 예상도급_1.0t 당진78-연돌-수량산출서(REV.0 12.27-kopec) 7" xfId="29947"/>
    <cellStyle name=" _품셈_CC-01 부지정지 및 법면보호(예상)_본관기초굴착 예상도급_1.0t 당진78-연돌-수량산출서(REV.0 12.27-kopec) 8" xfId="29948"/>
    <cellStyle name=" _품셈_CC-01 부지정지 및 법면보호(예상)_본관기초굴착 예상도급_1.0t 당진78-연돌-수량산출서(REV.0 12.27-kopec) 9" xfId="29949"/>
    <cellStyle name=" _품셈_CC-01 부지정지 및 법면보호(예상)_본관기초굴착 예상도급_1.0t 당진78-연돌-수량산출서(REV.0 12.27-kopec)_1.0t 공사설계서(1021일)" xfId="3347"/>
    <cellStyle name=" _품셈_CC-01 부지정지 및 법면보호(예상)_본관기초굴착 예상도급_1.0t 당진78-연돌-수량산출서(REV.0 12.27-kopec)_1.0t 공사설계서(1021일) 10" xfId="29950"/>
    <cellStyle name=" _품셈_CC-01 부지정지 및 법면보호(예상)_본관기초굴착 예상도급_1.0t 당진78-연돌-수량산출서(REV.0 12.27-kopec)_1.0t 공사설계서(1021일) 2" xfId="3348"/>
    <cellStyle name=" _품셈_CC-01 부지정지 및 법면보호(예상)_본관기초굴착 예상도급_1.0t 당진78-연돌-수량산출서(REV.0 12.27-kopec)_1.0t 공사설계서(1021일) 3" xfId="3349"/>
    <cellStyle name=" _품셈_CC-01 부지정지 및 법면보호(예상)_본관기초굴착 예상도급_1.0t 당진78-연돌-수량산출서(REV.0 12.27-kopec)_1.0t 공사설계서(1021일) 4" xfId="18167"/>
    <cellStyle name=" _품셈_CC-01 부지정지 및 법면보호(예상)_본관기초굴착 예상도급_1.0t 당진78-연돌-수량산출서(REV.0 12.27-kopec)_1.0t 공사설계서(1021일) 5" xfId="29951"/>
    <cellStyle name=" _품셈_CC-01 부지정지 및 법면보호(예상)_본관기초굴착 예상도급_1.0t 당진78-연돌-수량산출서(REV.0 12.27-kopec)_1.0t 공사설계서(1021일) 6" xfId="29952"/>
    <cellStyle name=" _품셈_CC-01 부지정지 및 법면보호(예상)_본관기초굴착 예상도급_1.0t 당진78-연돌-수량산출서(REV.0 12.27-kopec)_1.0t 공사설계서(1021일) 7" xfId="29953"/>
    <cellStyle name=" _품셈_CC-01 부지정지 및 법면보호(예상)_본관기초굴착 예상도급_1.0t 당진78-연돌-수량산출서(REV.0 12.27-kopec)_1.0t 공사설계서(1021일) 8" xfId="29954"/>
    <cellStyle name=" _품셈_CC-01 부지정지 및 법면보호(예상)_본관기초굴착 예상도급_1.0t 당진78-연돌-수량산출서(REV.0 12.27-kopec)_1.0t 공사설계서(1021일) 9" xfId="29955"/>
    <cellStyle name=" _품셈_CC-01 부지정지 및 법면보호(예상)_본관기초굴착 예상도급_1-온배수 양식장 가설계서" xfId="29956"/>
    <cellStyle name=" _품셈_CC-01 부지정지 및 법면보호(예상)_본관기초굴착 예상도급_2.관리동" xfId="29957"/>
    <cellStyle name=" _품셈_CC-01 부지정지 및 법면보호(예상)_본관기초굴착 예상도급_경상정비 가설계서(12.07)" xfId="29958"/>
    <cellStyle name=" _품셈_CC-01 부지정지 및 법면보호(예상)_본관기초굴착 예상도급_경상정비 설계서(최종결재본)" xfId="29959"/>
    <cellStyle name=" _품셈_CC-01 부지정지 및 법면보호(예상)_본관기초굴착 예상도급_경상정비 설계서(최종분11월19)" xfId="29960"/>
    <cellStyle name=" _품셈_CC-01 부지정지 및 법면보호(예상)_본관기초굴착 예상도급_당진78-연돌-개략공사비" xfId="3350"/>
    <cellStyle name=" _품셈_CC-01 부지정지 및 법면보호(예상)_본관기초굴착 예상도급_당진78-연돌-개략공사비 10" xfId="29961"/>
    <cellStyle name=" _품셈_CC-01 부지정지 및 법면보호(예상)_본관기초굴착 예상도급_당진78-연돌-개략공사비 2" xfId="3351"/>
    <cellStyle name=" _품셈_CC-01 부지정지 및 법면보호(예상)_본관기초굴착 예상도급_당진78-연돌-개략공사비 3" xfId="3352"/>
    <cellStyle name=" _품셈_CC-01 부지정지 및 법면보호(예상)_본관기초굴착 예상도급_당진78-연돌-개략공사비 4" xfId="18168"/>
    <cellStyle name=" _품셈_CC-01 부지정지 및 법면보호(예상)_본관기초굴착 예상도급_당진78-연돌-개략공사비 5" xfId="29962"/>
    <cellStyle name=" _품셈_CC-01 부지정지 및 법면보호(예상)_본관기초굴착 예상도급_당진78-연돌-개략공사비 6" xfId="29963"/>
    <cellStyle name=" _품셈_CC-01 부지정지 및 법면보호(예상)_본관기초굴착 예상도급_당진78-연돌-개략공사비 7" xfId="29964"/>
    <cellStyle name=" _품셈_CC-01 부지정지 및 법면보호(예상)_본관기초굴착 예상도급_당진78-연돌-개략공사비 8" xfId="29965"/>
    <cellStyle name=" _품셈_CC-01 부지정지 및 법면보호(예상)_본관기초굴착 예상도급_당진78-연돌-개략공사비 9" xfId="29966"/>
    <cellStyle name=" _품셈_CC-01 부지정지 및 법면보호(예상)_본관기초굴착 예상도급_당진78-연돌-개략공사비_0 태안78-연돌-공사설계서(2005082)" xfId="3353"/>
    <cellStyle name=" _품셈_CC-01 부지정지 및 법면보호(예상)_본관기초굴착 예상도급_당진78-연돌-개략공사비_0 태안78-연돌-공사설계서(2005082) 10" xfId="29967"/>
    <cellStyle name=" _품셈_CC-01 부지정지 및 법면보호(예상)_본관기초굴착 예상도급_당진78-연돌-개략공사비_0 태안78-연돌-공사설계서(2005082) 2" xfId="3354"/>
    <cellStyle name=" _품셈_CC-01 부지정지 및 법면보호(예상)_본관기초굴착 예상도급_당진78-연돌-개략공사비_0 태안78-연돌-공사설계서(2005082) 3" xfId="3355"/>
    <cellStyle name=" _품셈_CC-01 부지정지 및 법면보호(예상)_본관기초굴착 예상도급_당진78-연돌-개략공사비_0 태안78-연돌-공사설계서(2005082) 4" xfId="18169"/>
    <cellStyle name=" _품셈_CC-01 부지정지 및 법면보호(예상)_본관기초굴착 예상도급_당진78-연돌-개략공사비_0 태안78-연돌-공사설계서(2005082) 5" xfId="29968"/>
    <cellStyle name=" _품셈_CC-01 부지정지 및 법면보호(예상)_본관기초굴착 예상도급_당진78-연돌-개략공사비_0 태안78-연돌-공사설계서(2005082) 6" xfId="29969"/>
    <cellStyle name=" _품셈_CC-01 부지정지 및 법면보호(예상)_본관기초굴착 예상도급_당진78-연돌-개략공사비_0 태안78-연돌-공사설계서(2005082) 7" xfId="29970"/>
    <cellStyle name=" _품셈_CC-01 부지정지 및 법면보호(예상)_본관기초굴착 예상도급_당진78-연돌-개략공사비_0 태안78-연돌-공사설계서(2005082) 8" xfId="29971"/>
    <cellStyle name=" _품셈_CC-01 부지정지 및 법면보호(예상)_본관기초굴착 예상도급_당진78-연돌-개략공사비_0 태안78-연돌-공사설계서(2005082) 9" xfId="29972"/>
    <cellStyle name=" _품셈_CC-01 부지정지 및 법면보호(예상)_본관기초굴착 예상도급_당진78-연돌-개략공사비_1.0t 공사설계서(1021일)" xfId="3356"/>
    <cellStyle name=" _품셈_CC-01 부지정지 및 법면보호(예상)_본관기초굴착 예상도급_당진78-연돌-개략공사비_1.0t 공사설계서(1021일) 10" xfId="29973"/>
    <cellStyle name=" _품셈_CC-01 부지정지 및 법면보호(예상)_본관기초굴착 예상도급_당진78-연돌-개략공사비_1.0t 공사설계서(1021일) 2" xfId="3357"/>
    <cellStyle name=" _품셈_CC-01 부지정지 및 법면보호(예상)_본관기초굴착 예상도급_당진78-연돌-개략공사비_1.0t 공사설계서(1021일) 3" xfId="3358"/>
    <cellStyle name=" _품셈_CC-01 부지정지 및 법면보호(예상)_본관기초굴착 예상도급_당진78-연돌-개략공사비_1.0t 공사설계서(1021일) 4" xfId="18170"/>
    <cellStyle name=" _품셈_CC-01 부지정지 및 법면보호(예상)_본관기초굴착 예상도급_당진78-연돌-개략공사비_1.0t 공사설계서(1021일) 5" xfId="29974"/>
    <cellStyle name=" _품셈_CC-01 부지정지 및 법면보호(예상)_본관기초굴착 예상도급_당진78-연돌-개략공사비_1.0t 공사설계서(1021일) 6" xfId="29975"/>
    <cellStyle name=" _품셈_CC-01 부지정지 및 법면보호(예상)_본관기초굴착 예상도급_당진78-연돌-개략공사비_1.0t 공사설계서(1021일) 7" xfId="29976"/>
    <cellStyle name=" _품셈_CC-01 부지정지 및 법면보호(예상)_본관기초굴착 예상도급_당진78-연돌-개략공사비_1.0t 공사설계서(1021일) 8" xfId="29977"/>
    <cellStyle name=" _품셈_CC-01 부지정지 및 법면보호(예상)_본관기초굴착 예상도급_당진78-연돌-개략공사비_1.0t 공사설계서(1021일) 9" xfId="29978"/>
    <cellStyle name=" _품셈_CC-01 부지정지 및 법면보호(예상)_본관기초굴착 예상도급_당진78-연돌-개략공사비_1-온배수 양식장 가설계서" xfId="29979"/>
    <cellStyle name=" _품셈_CC-01 부지정지 및 법면보호(예상)_본관기초굴착 예상도급_당진78-연돌-개략공사비_경상정비 가설계서(12.07)" xfId="29980"/>
    <cellStyle name=" _품셈_CC-01 부지정지 및 법면보호(예상)_본관기초굴착 예상도급_당진78-연돌-개략공사비_경상정비 설계서(최종결재본)" xfId="29981"/>
    <cellStyle name=" _품셈_CC-01 부지정지 및 법면보호(예상)_본관기초굴착 예상도급_당진78-연돌-개략공사비_경상정비 설계서(최종분11월19)" xfId="29982"/>
    <cellStyle name=" _품셈_CC-01 부지정지 및 법면보호(예상)_본관기초굴착 예상도급_당진78-연돌-개략공사비_부품" xfId="29983"/>
    <cellStyle name=" _품셈_CC-01 부지정지 및 법면보호(예상)_본관기초굴착 예상도급_당진78-연돌-개략공사비_태안78연돌공사설계서(2005099)C2" xfId="3359"/>
    <cellStyle name=" _품셈_CC-01 부지정지 및 법면보호(예상)_본관기초굴착 예상도급_당진78-연돌-개략공사비_태안78연돌공사설계서(2005099)C2 10" xfId="29984"/>
    <cellStyle name=" _품셈_CC-01 부지정지 및 법면보호(예상)_본관기초굴착 예상도급_당진78-연돌-개략공사비_태안78연돌공사설계서(2005099)C2 2" xfId="3360"/>
    <cellStyle name=" _품셈_CC-01 부지정지 및 법면보호(예상)_본관기초굴착 예상도급_당진78-연돌-개략공사비_태안78연돌공사설계서(2005099)C2 3" xfId="3361"/>
    <cellStyle name=" _품셈_CC-01 부지정지 및 법면보호(예상)_본관기초굴착 예상도급_당진78-연돌-개략공사비_태안78연돌공사설계서(2005099)C2 4" xfId="18171"/>
    <cellStyle name=" _품셈_CC-01 부지정지 및 법면보호(예상)_본관기초굴착 예상도급_당진78-연돌-개략공사비_태안78연돌공사설계서(2005099)C2 5" xfId="29985"/>
    <cellStyle name=" _품셈_CC-01 부지정지 및 법면보호(예상)_본관기초굴착 예상도급_당진78-연돌-개략공사비_태안78연돌공사설계서(2005099)C2 6" xfId="29986"/>
    <cellStyle name=" _품셈_CC-01 부지정지 및 법면보호(예상)_본관기초굴착 예상도급_당진78-연돌-개략공사비_태안78연돌공사설계서(2005099)C2 7" xfId="29987"/>
    <cellStyle name=" _품셈_CC-01 부지정지 및 법면보호(예상)_본관기초굴착 예상도급_당진78-연돌-개략공사비_태안78연돌공사설계서(2005099)C2 8" xfId="29988"/>
    <cellStyle name=" _품셈_CC-01 부지정지 및 법면보호(예상)_본관기초굴착 예상도급_당진78-연돌-개략공사비_태안78연돌공사설계서(2005099)C2 9" xfId="29989"/>
    <cellStyle name=" _품셈_CC-01 부지정지 및 법면보호(예상)_본관기초굴착 예상도급_부품" xfId="29990"/>
    <cellStyle name=" _품셈_CC-01 부지정지 및 법면보호(예상)_본관기초굴착 예상도급_연돌 현장타설말뚝(RCD)설계서" xfId="3362"/>
    <cellStyle name=" _품셈_CC-01 부지정지 및 법면보호(예상)_본관기초굴착 예상도급_연돌 현장타설말뚝(RCD)설계서 10" xfId="29991"/>
    <cellStyle name=" _품셈_CC-01 부지정지 및 법면보호(예상)_본관기초굴착 예상도급_연돌 현장타설말뚝(RCD)설계서 2" xfId="3363"/>
    <cellStyle name=" _품셈_CC-01 부지정지 및 법면보호(예상)_본관기초굴착 예상도급_연돌 현장타설말뚝(RCD)설계서 3" xfId="3364"/>
    <cellStyle name=" _품셈_CC-01 부지정지 및 법면보호(예상)_본관기초굴착 예상도급_연돌 현장타설말뚝(RCD)설계서 4" xfId="18172"/>
    <cellStyle name=" _품셈_CC-01 부지정지 및 법면보호(예상)_본관기초굴착 예상도급_연돌 현장타설말뚝(RCD)설계서 5" xfId="29992"/>
    <cellStyle name=" _품셈_CC-01 부지정지 및 법면보호(예상)_본관기초굴착 예상도급_연돌 현장타설말뚝(RCD)설계서 6" xfId="29993"/>
    <cellStyle name=" _품셈_CC-01 부지정지 및 법면보호(예상)_본관기초굴착 예상도급_연돌 현장타설말뚝(RCD)설계서 7" xfId="29994"/>
    <cellStyle name=" _품셈_CC-01 부지정지 및 법면보호(예상)_본관기초굴착 예상도급_연돌 현장타설말뚝(RCD)설계서 8" xfId="29995"/>
    <cellStyle name=" _품셈_CC-01 부지정지 및 법면보호(예상)_본관기초굴착 예상도급_연돌 현장타설말뚝(RCD)설계서 9" xfId="29996"/>
    <cellStyle name=" _품셈_CC-01 부지정지 및 법면보호(예상)_본관기초굴착 예상도급_연돌 현장타설말뚝(RCD)설계서_0 태안78-연돌-공사설계서(2005082)" xfId="3365"/>
    <cellStyle name=" _품셈_CC-01 부지정지 및 법면보호(예상)_본관기초굴착 예상도급_연돌 현장타설말뚝(RCD)설계서_0 태안78-연돌-공사설계서(2005082) 10" xfId="29997"/>
    <cellStyle name=" _품셈_CC-01 부지정지 및 법면보호(예상)_본관기초굴착 예상도급_연돌 현장타설말뚝(RCD)설계서_0 태안78-연돌-공사설계서(2005082) 2" xfId="3366"/>
    <cellStyle name=" _품셈_CC-01 부지정지 및 법면보호(예상)_본관기초굴착 예상도급_연돌 현장타설말뚝(RCD)설계서_0 태안78-연돌-공사설계서(2005082) 3" xfId="3367"/>
    <cellStyle name=" _품셈_CC-01 부지정지 및 법면보호(예상)_본관기초굴착 예상도급_연돌 현장타설말뚝(RCD)설계서_0 태안78-연돌-공사설계서(2005082) 4" xfId="18173"/>
    <cellStyle name=" _품셈_CC-01 부지정지 및 법면보호(예상)_본관기초굴착 예상도급_연돌 현장타설말뚝(RCD)설계서_0 태안78-연돌-공사설계서(2005082) 5" xfId="29998"/>
    <cellStyle name=" _품셈_CC-01 부지정지 및 법면보호(예상)_본관기초굴착 예상도급_연돌 현장타설말뚝(RCD)설계서_0 태안78-연돌-공사설계서(2005082) 6" xfId="29999"/>
    <cellStyle name=" _품셈_CC-01 부지정지 및 법면보호(예상)_본관기초굴착 예상도급_연돌 현장타설말뚝(RCD)설계서_0 태안78-연돌-공사설계서(2005082) 7" xfId="30000"/>
    <cellStyle name=" _품셈_CC-01 부지정지 및 법면보호(예상)_본관기초굴착 예상도급_연돌 현장타설말뚝(RCD)설계서_0 태안78-연돌-공사설계서(2005082) 8" xfId="30001"/>
    <cellStyle name=" _품셈_CC-01 부지정지 및 법면보호(예상)_본관기초굴착 예상도급_연돌 현장타설말뚝(RCD)설계서_0 태안78-연돌-공사설계서(2005082) 9" xfId="30002"/>
    <cellStyle name=" _품셈_CC-01 부지정지 및 법면보호(예상)_본관기초굴착 예상도급_연돌 현장타설말뚝(RCD)설계서_1.0t 공사설계서(1021일)" xfId="3368"/>
    <cellStyle name=" _품셈_CC-01 부지정지 및 법면보호(예상)_본관기초굴착 예상도급_연돌 현장타설말뚝(RCD)설계서_1.0t 공사설계서(1021일) 10" xfId="30003"/>
    <cellStyle name=" _품셈_CC-01 부지정지 및 법면보호(예상)_본관기초굴착 예상도급_연돌 현장타설말뚝(RCD)설계서_1.0t 공사설계서(1021일) 2" xfId="3369"/>
    <cellStyle name=" _품셈_CC-01 부지정지 및 법면보호(예상)_본관기초굴착 예상도급_연돌 현장타설말뚝(RCD)설계서_1.0t 공사설계서(1021일) 3" xfId="3370"/>
    <cellStyle name=" _품셈_CC-01 부지정지 및 법면보호(예상)_본관기초굴착 예상도급_연돌 현장타설말뚝(RCD)설계서_1.0t 공사설계서(1021일) 4" xfId="18174"/>
    <cellStyle name=" _품셈_CC-01 부지정지 및 법면보호(예상)_본관기초굴착 예상도급_연돌 현장타설말뚝(RCD)설계서_1.0t 공사설계서(1021일) 5" xfId="30004"/>
    <cellStyle name=" _품셈_CC-01 부지정지 및 법면보호(예상)_본관기초굴착 예상도급_연돌 현장타설말뚝(RCD)설계서_1.0t 공사설계서(1021일) 6" xfId="30005"/>
    <cellStyle name=" _품셈_CC-01 부지정지 및 법면보호(예상)_본관기초굴착 예상도급_연돌 현장타설말뚝(RCD)설계서_1.0t 공사설계서(1021일) 7" xfId="30006"/>
    <cellStyle name=" _품셈_CC-01 부지정지 및 법면보호(예상)_본관기초굴착 예상도급_연돌 현장타설말뚝(RCD)설계서_1.0t 공사설계서(1021일) 8" xfId="30007"/>
    <cellStyle name=" _품셈_CC-01 부지정지 및 법면보호(예상)_본관기초굴착 예상도급_연돌 현장타설말뚝(RCD)설계서_1.0t 공사설계서(1021일) 9" xfId="30008"/>
    <cellStyle name=" _품셈_CC-01 부지정지 및 법면보호(예상)_본관기초굴착 예상도급_연돌 현장타설말뚝(RCD)설계서_태안78연돌공사설계서(2005099)C2" xfId="3371"/>
    <cellStyle name=" _품셈_CC-01 부지정지 및 법면보호(예상)_본관기초굴착 예상도급_연돌 현장타설말뚝(RCD)설계서_태안78연돌공사설계서(2005099)C2 10" xfId="30009"/>
    <cellStyle name=" _품셈_CC-01 부지정지 및 법면보호(예상)_본관기초굴착 예상도급_연돌 현장타설말뚝(RCD)설계서_태안78연돌공사설계서(2005099)C2 2" xfId="3372"/>
    <cellStyle name=" _품셈_CC-01 부지정지 및 법면보호(예상)_본관기초굴착 예상도급_연돌 현장타설말뚝(RCD)설계서_태안78연돌공사설계서(2005099)C2 3" xfId="3373"/>
    <cellStyle name=" _품셈_CC-01 부지정지 및 법면보호(예상)_본관기초굴착 예상도급_연돌 현장타설말뚝(RCD)설계서_태안78연돌공사설계서(2005099)C2 4" xfId="18175"/>
    <cellStyle name=" _품셈_CC-01 부지정지 및 법면보호(예상)_본관기초굴착 예상도급_연돌 현장타설말뚝(RCD)설계서_태안78연돌공사설계서(2005099)C2 5" xfId="30010"/>
    <cellStyle name=" _품셈_CC-01 부지정지 및 법면보호(예상)_본관기초굴착 예상도급_연돌 현장타설말뚝(RCD)설계서_태안78연돌공사설계서(2005099)C2 6" xfId="30011"/>
    <cellStyle name=" _품셈_CC-01 부지정지 및 법면보호(예상)_본관기초굴착 예상도급_연돌 현장타설말뚝(RCD)설계서_태안78연돌공사설계서(2005099)C2 7" xfId="30012"/>
    <cellStyle name=" _품셈_CC-01 부지정지 및 법면보호(예상)_본관기초굴착 예상도급_연돌 현장타설말뚝(RCD)설계서_태안78연돌공사설계서(2005099)C2 8" xfId="30013"/>
    <cellStyle name=" _품셈_CC-01 부지정지 및 법면보호(예상)_본관기초굴착 예상도급_연돌 현장타설말뚝(RCD)설계서_태안78연돌공사설계서(2005099)C2 9" xfId="30014"/>
    <cellStyle name=" _품셈_CC-01 부지정지 및 법면보호(예상)_본관기초굴착(REV1)" xfId="3375"/>
    <cellStyle name=" _품셈_CC-01 부지정지 및 법면보호(예상)_본관기초굴착(남경)" xfId="3374"/>
    <cellStyle name=" _품셈_CC-01 부지정지 및 법면보호(예상)_부품" xfId="30015"/>
    <cellStyle name=" _품셈_CC-01 부지정지 및 법면보호(예상)_소나무가이식 하도급대상금액대비" xfId="3376"/>
    <cellStyle name=" _품셈_CC-01 부지정지 및 법면보호(예상)_연돌 현장타설말뚝(RCD)설계서" xfId="3377"/>
    <cellStyle name=" _품셈_CC-01 부지정지 및 법면보호(예상)_연돌 현장타설말뚝(RCD)설계서 10" xfId="30016"/>
    <cellStyle name=" _품셈_CC-01 부지정지 및 법면보호(예상)_연돌 현장타설말뚝(RCD)설계서 2" xfId="3378"/>
    <cellStyle name=" _품셈_CC-01 부지정지 및 법면보호(예상)_연돌 현장타설말뚝(RCD)설계서 3" xfId="3379"/>
    <cellStyle name=" _품셈_CC-01 부지정지 및 법면보호(예상)_연돌 현장타설말뚝(RCD)설계서 4" xfId="18176"/>
    <cellStyle name=" _품셈_CC-01 부지정지 및 법면보호(예상)_연돌 현장타설말뚝(RCD)설계서 5" xfId="30017"/>
    <cellStyle name=" _품셈_CC-01 부지정지 및 법면보호(예상)_연돌 현장타설말뚝(RCD)설계서 6" xfId="30018"/>
    <cellStyle name=" _품셈_CC-01 부지정지 및 법면보호(예상)_연돌 현장타설말뚝(RCD)설계서 7" xfId="30019"/>
    <cellStyle name=" _품셈_CC-01 부지정지 및 법면보호(예상)_연돌 현장타설말뚝(RCD)설계서 8" xfId="30020"/>
    <cellStyle name=" _품셈_CC-01 부지정지 및 법면보호(예상)_연돌 현장타설말뚝(RCD)설계서 9" xfId="30021"/>
    <cellStyle name=" _품셈_CC-01 부지정지 및 법면보호(예상)_연돌 현장타설말뚝(RCD)설계서_0 태안78-연돌-공사설계서(2005082)" xfId="3380"/>
    <cellStyle name=" _품셈_CC-01 부지정지 및 법면보호(예상)_연돌 현장타설말뚝(RCD)설계서_0 태안78-연돌-공사설계서(2005082) 10" xfId="30022"/>
    <cellStyle name=" _품셈_CC-01 부지정지 및 법면보호(예상)_연돌 현장타설말뚝(RCD)설계서_0 태안78-연돌-공사설계서(2005082) 2" xfId="3381"/>
    <cellStyle name=" _품셈_CC-01 부지정지 및 법면보호(예상)_연돌 현장타설말뚝(RCD)설계서_0 태안78-연돌-공사설계서(2005082) 3" xfId="3382"/>
    <cellStyle name=" _품셈_CC-01 부지정지 및 법면보호(예상)_연돌 현장타설말뚝(RCD)설계서_0 태안78-연돌-공사설계서(2005082) 4" xfId="18177"/>
    <cellStyle name=" _품셈_CC-01 부지정지 및 법면보호(예상)_연돌 현장타설말뚝(RCD)설계서_0 태안78-연돌-공사설계서(2005082) 5" xfId="30023"/>
    <cellStyle name=" _품셈_CC-01 부지정지 및 법면보호(예상)_연돌 현장타설말뚝(RCD)설계서_0 태안78-연돌-공사설계서(2005082) 6" xfId="30024"/>
    <cellStyle name=" _품셈_CC-01 부지정지 및 법면보호(예상)_연돌 현장타설말뚝(RCD)설계서_0 태안78-연돌-공사설계서(2005082) 7" xfId="30025"/>
    <cellStyle name=" _품셈_CC-01 부지정지 및 법면보호(예상)_연돌 현장타설말뚝(RCD)설계서_0 태안78-연돌-공사설계서(2005082) 8" xfId="30026"/>
    <cellStyle name=" _품셈_CC-01 부지정지 및 법면보호(예상)_연돌 현장타설말뚝(RCD)설계서_0 태안78-연돌-공사설계서(2005082) 9" xfId="30027"/>
    <cellStyle name=" _품셈_CC-01 부지정지 및 법면보호(예상)_연돌 현장타설말뚝(RCD)설계서_1.0t 공사설계서(1021일)" xfId="3383"/>
    <cellStyle name=" _품셈_CC-01 부지정지 및 법면보호(예상)_연돌 현장타설말뚝(RCD)설계서_1.0t 공사설계서(1021일) 10" xfId="30028"/>
    <cellStyle name=" _품셈_CC-01 부지정지 및 법면보호(예상)_연돌 현장타설말뚝(RCD)설계서_1.0t 공사설계서(1021일) 2" xfId="3384"/>
    <cellStyle name=" _품셈_CC-01 부지정지 및 법면보호(예상)_연돌 현장타설말뚝(RCD)설계서_1.0t 공사설계서(1021일) 3" xfId="3385"/>
    <cellStyle name=" _품셈_CC-01 부지정지 및 법면보호(예상)_연돌 현장타설말뚝(RCD)설계서_1.0t 공사설계서(1021일) 4" xfId="18178"/>
    <cellStyle name=" _품셈_CC-01 부지정지 및 법면보호(예상)_연돌 현장타설말뚝(RCD)설계서_1.0t 공사설계서(1021일) 5" xfId="30029"/>
    <cellStyle name=" _품셈_CC-01 부지정지 및 법면보호(예상)_연돌 현장타설말뚝(RCD)설계서_1.0t 공사설계서(1021일) 6" xfId="30030"/>
    <cellStyle name=" _품셈_CC-01 부지정지 및 법면보호(예상)_연돌 현장타설말뚝(RCD)설계서_1.0t 공사설계서(1021일) 7" xfId="30031"/>
    <cellStyle name=" _품셈_CC-01 부지정지 및 법면보호(예상)_연돌 현장타설말뚝(RCD)설계서_1.0t 공사설계서(1021일) 8" xfId="30032"/>
    <cellStyle name=" _품셈_CC-01 부지정지 및 법면보호(예상)_연돌 현장타설말뚝(RCD)설계서_1.0t 공사설계서(1021일) 9" xfId="30033"/>
    <cellStyle name=" _품셈_CC-01 부지정지 및 법면보호(예상)_연돌 현장타설말뚝(RCD)설계서_태안78연돌공사설계서(2005099)C2" xfId="3386"/>
    <cellStyle name=" _품셈_CC-01 부지정지 및 법면보호(예상)_연돌 현장타설말뚝(RCD)설계서_태안78연돌공사설계서(2005099)C2 10" xfId="30034"/>
    <cellStyle name=" _품셈_CC-01 부지정지 및 법면보호(예상)_연돌 현장타설말뚝(RCD)설계서_태안78연돌공사설계서(2005099)C2 2" xfId="3387"/>
    <cellStyle name=" _품셈_CC-01 부지정지 및 법면보호(예상)_연돌 현장타설말뚝(RCD)설계서_태안78연돌공사설계서(2005099)C2 3" xfId="3388"/>
    <cellStyle name=" _품셈_CC-01 부지정지 및 법면보호(예상)_연돌 현장타설말뚝(RCD)설계서_태안78연돌공사설계서(2005099)C2 4" xfId="18179"/>
    <cellStyle name=" _품셈_CC-01 부지정지 및 법면보호(예상)_연돌 현장타설말뚝(RCD)설계서_태안78연돌공사설계서(2005099)C2 5" xfId="30035"/>
    <cellStyle name=" _품셈_CC-01 부지정지 및 법면보호(예상)_연돌 현장타설말뚝(RCD)설계서_태안78연돌공사설계서(2005099)C2 6" xfId="30036"/>
    <cellStyle name=" _품셈_CC-01 부지정지 및 법면보호(예상)_연돌 현장타설말뚝(RCD)설계서_태안78연돌공사설계서(2005099)C2 7" xfId="30037"/>
    <cellStyle name=" _품셈_CC-01 부지정지 및 법면보호(예상)_연돌 현장타설말뚝(RCD)설계서_태안78연돌공사설계서(2005099)C2 8" xfId="30038"/>
    <cellStyle name=" _품셈_CC-01 부지정지 및 법면보호(예상)_연돌 현장타설말뚝(RCD)설계서_태안78연돌공사설계서(2005099)C2 9" xfId="30039"/>
    <cellStyle name=" _품셈_CC-02 본관기초굴착 예상" xfId="3434"/>
    <cellStyle name=" _품셈_CC-02 본관기초굴착 예상 10" xfId="30141"/>
    <cellStyle name=" _품셈_CC-02 본관기초굴착 예상 2" xfId="3435"/>
    <cellStyle name=" _품셈_CC-02 본관기초굴착 예상 3" xfId="3436"/>
    <cellStyle name=" _품셈_CC-02 본관기초굴착 예상 4" xfId="18195"/>
    <cellStyle name=" _품셈_CC-02 본관기초굴착 예상 5" xfId="30142"/>
    <cellStyle name=" _품셈_CC-02 본관기초굴착 예상 6" xfId="30143"/>
    <cellStyle name=" _품셈_CC-02 본관기초굴착 예상 7" xfId="30144"/>
    <cellStyle name=" _품셈_CC-02 본관기초굴착 예상 8" xfId="30145"/>
    <cellStyle name=" _품셈_CC-02 본관기초굴착 예상 9" xfId="30146"/>
    <cellStyle name=" _품셈_CC-02 본관기초굴착 예상_1 당진78-연돌-공사설계서(REV.0 12.14-kopec)" xfId="3437"/>
    <cellStyle name=" _품셈_CC-02 본관기초굴착 예상_1 당진78-연돌-공사설계서(REV.0 12.14-kopec) 10" xfId="30147"/>
    <cellStyle name=" _품셈_CC-02 본관기초굴착 예상_1 당진78-연돌-공사설계서(REV.0 12.14-kopec) 2" xfId="3438"/>
    <cellStyle name=" _품셈_CC-02 본관기초굴착 예상_1 당진78-연돌-공사설계서(REV.0 12.14-kopec) 3" xfId="3439"/>
    <cellStyle name=" _품셈_CC-02 본관기초굴착 예상_1 당진78-연돌-공사설계서(REV.0 12.14-kopec) 4" xfId="18196"/>
    <cellStyle name=" _품셈_CC-02 본관기초굴착 예상_1 당진78-연돌-공사설계서(REV.0 12.14-kopec) 5" xfId="30148"/>
    <cellStyle name=" _품셈_CC-02 본관기초굴착 예상_1 당진78-연돌-공사설계서(REV.0 12.14-kopec) 6" xfId="30149"/>
    <cellStyle name=" _품셈_CC-02 본관기초굴착 예상_1 당진78-연돌-공사설계서(REV.0 12.14-kopec) 7" xfId="30150"/>
    <cellStyle name=" _품셈_CC-02 본관기초굴착 예상_1 당진78-연돌-공사설계서(REV.0 12.14-kopec) 8" xfId="30151"/>
    <cellStyle name=" _품셈_CC-02 본관기초굴착 예상_1 당진78-연돌-공사설계서(REV.0 12.14-kopec) 9" xfId="30152"/>
    <cellStyle name=" _품셈_CC-02 본관기초굴착 예상_1 당진78-연돌-공사설계서(REV.0 12.14-kopec)_0 태안78-연돌-공사설계서(2005082)" xfId="3440"/>
    <cellStyle name=" _품셈_CC-02 본관기초굴착 예상_1 당진78-연돌-공사설계서(REV.0 12.14-kopec)_0 태안78-연돌-공사설계서(2005082) 10" xfId="30153"/>
    <cellStyle name=" _품셈_CC-02 본관기초굴착 예상_1 당진78-연돌-공사설계서(REV.0 12.14-kopec)_0 태안78-연돌-공사설계서(2005082) 2" xfId="3441"/>
    <cellStyle name=" _품셈_CC-02 본관기초굴착 예상_1 당진78-연돌-공사설계서(REV.0 12.14-kopec)_0 태안78-연돌-공사설계서(2005082) 3" xfId="3442"/>
    <cellStyle name=" _품셈_CC-02 본관기초굴착 예상_1 당진78-연돌-공사설계서(REV.0 12.14-kopec)_0 태안78-연돌-공사설계서(2005082) 4" xfId="18197"/>
    <cellStyle name=" _품셈_CC-02 본관기초굴착 예상_1 당진78-연돌-공사설계서(REV.0 12.14-kopec)_0 태안78-연돌-공사설계서(2005082) 5" xfId="30154"/>
    <cellStyle name=" _품셈_CC-02 본관기초굴착 예상_1 당진78-연돌-공사설계서(REV.0 12.14-kopec)_0 태안78-연돌-공사설계서(2005082) 6" xfId="30155"/>
    <cellStyle name=" _품셈_CC-02 본관기초굴착 예상_1 당진78-연돌-공사설계서(REV.0 12.14-kopec)_0 태안78-연돌-공사설계서(2005082) 7" xfId="30156"/>
    <cellStyle name=" _품셈_CC-02 본관기초굴착 예상_1 당진78-연돌-공사설계서(REV.0 12.14-kopec)_0 태안78-연돌-공사설계서(2005082) 8" xfId="30157"/>
    <cellStyle name=" _품셈_CC-02 본관기초굴착 예상_1 당진78-연돌-공사설계서(REV.0 12.14-kopec)_0 태안78-연돌-공사설계서(2005082) 9" xfId="30158"/>
    <cellStyle name=" _품셈_CC-02 본관기초굴착 예상_1 당진78-연돌-공사설계서(REV.0 12.14-kopec)_1.0t 공사설계서(1021일)" xfId="3443"/>
    <cellStyle name=" _품셈_CC-02 본관기초굴착 예상_1 당진78-연돌-공사설계서(REV.0 12.14-kopec)_1.0t 공사설계서(1021일) 10" xfId="30159"/>
    <cellStyle name=" _품셈_CC-02 본관기초굴착 예상_1 당진78-연돌-공사설계서(REV.0 12.14-kopec)_1.0t 공사설계서(1021일) 2" xfId="3444"/>
    <cellStyle name=" _품셈_CC-02 본관기초굴착 예상_1 당진78-연돌-공사설계서(REV.0 12.14-kopec)_1.0t 공사설계서(1021일) 3" xfId="3445"/>
    <cellStyle name=" _품셈_CC-02 본관기초굴착 예상_1 당진78-연돌-공사설계서(REV.0 12.14-kopec)_1.0t 공사설계서(1021일) 4" xfId="18198"/>
    <cellStyle name=" _품셈_CC-02 본관기초굴착 예상_1 당진78-연돌-공사설계서(REV.0 12.14-kopec)_1.0t 공사설계서(1021일) 5" xfId="30160"/>
    <cellStyle name=" _품셈_CC-02 본관기초굴착 예상_1 당진78-연돌-공사설계서(REV.0 12.14-kopec)_1.0t 공사설계서(1021일) 6" xfId="30161"/>
    <cellStyle name=" _품셈_CC-02 본관기초굴착 예상_1 당진78-연돌-공사설계서(REV.0 12.14-kopec)_1.0t 공사설계서(1021일) 7" xfId="30162"/>
    <cellStyle name=" _품셈_CC-02 본관기초굴착 예상_1 당진78-연돌-공사설계서(REV.0 12.14-kopec)_1.0t 공사설계서(1021일) 8" xfId="30163"/>
    <cellStyle name=" _품셈_CC-02 본관기초굴착 예상_1 당진78-연돌-공사설계서(REV.0 12.14-kopec)_1.0t 공사설계서(1021일) 9" xfId="30164"/>
    <cellStyle name=" _품셈_CC-02 본관기초굴착 예상_1 당진78-연돌-공사설계서(REV.0 12.14-kopec)_태안78연돌공사설계서(2005099)C2" xfId="3446"/>
    <cellStyle name=" _품셈_CC-02 본관기초굴착 예상_1 당진78-연돌-공사설계서(REV.0 12.14-kopec)_태안78연돌공사설계서(2005099)C2 10" xfId="30165"/>
    <cellStyle name=" _품셈_CC-02 본관기초굴착 예상_1 당진78-연돌-공사설계서(REV.0 12.14-kopec)_태안78연돌공사설계서(2005099)C2 2" xfId="3447"/>
    <cellStyle name=" _품셈_CC-02 본관기초굴착 예상_1 당진78-연돌-공사설계서(REV.0 12.14-kopec)_태안78연돌공사설계서(2005099)C2 3" xfId="3448"/>
    <cellStyle name=" _품셈_CC-02 본관기초굴착 예상_1 당진78-연돌-공사설계서(REV.0 12.14-kopec)_태안78연돌공사설계서(2005099)C2 4" xfId="18199"/>
    <cellStyle name=" _품셈_CC-02 본관기초굴착 예상_1 당진78-연돌-공사설계서(REV.0 12.14-kopec)_태안78연돌공사설계서(2005099)C2 5" xfId="30166"/>
    <cellStyle name=" _품셈_CC-02 본관기초굴착 예상_1 당진78-연돌-공사설계서(REV.0 12.14-kopec)_태안78연돌공사설계서(2005099)C2 6" xfId="30167"/>
    <cellStyle name=" _품셈_CC-02 본관기초굴착 예상_1 당진78-연돌-공사설계서(REV.0 12.14-kopec)_태안78연돌공사설계서(2005099)C2 7" xfId="30168"/>
    <cellStyle name=" _품셈_CC-02 본관기초굴착 예상_1 당진78-연돌-공사설계서(REV.0 12.14-kopec)_태안78연돌공사설계서(2005099)C2 8" xfId="30169"/>
    <cellStyle name=" _품셈_CC-02 본관기초굴착 예상_1 당진78-연돌-공사설계서(REV.0 12.14-kopec)_태안78연돌공사설계서(2005099)C2 9" xfId="30170"/>
    <cellStyle name=" _품셈_CC-02 본관기초굴착 예상_1.0t 당진78-연돌-수량산출서(REV.0 12.27-kopec)" xfId="3449"/>
    <cellStyle name=" _품셈_CC-02 본관기초굴착 예상_1.0t 당진78-연돌-수량산출서(REV.0 12.27-kopec) 10" xfId="30171"/>
    <cellStyle name=" _품셈_CC-02 본관기초굴착 예상_1.0t 당진78-연돌-수량산출서(REV.0 12.27-kopec) 2" xfId="3450"/>
    <cellStyle name=" _품셈_CC-02 본관기초굴착 예상_1.0t 당진78-연돌-수량산출서(REV.0 12.27-kopec) 3" xfId="3451"/>
    <cellStyle name=" _품셈_CC-02 본관기초굴착 예상_1.0t 당진78-연돌-수량산출서(REV.0 12.27-kopec) 4" xfId="18200"/>
    <cellStyle name=" _품셈_CC-02 본관기초굴착 예상_1.0t 당진78-연돌-수량산출서(REV.0 12.27-kopec) 5" xfId="30172"/>
    <cellStyle name=" _품셈_CC-02 본관기초굴착 예상_1.0t 당진78-연돌-수량산출서(REV.0 12.27-kopec) 6" xfId="30173"/>
    <cellStyle name=" _품셈_CC-02 본관기초굴착 예상_1.0t 당진78-연돌-수량산출서(REV.0 12.27-kopec) 7" xfId="30174"/>
    <cellStyle name=" _품셈_CC-02 본관기초굴착 예상_1.0t 당진78-연돌-수량산출서(REV.0 12.27-kopec) 8" xfId="30175"/>
    <cellStyle name=" _품셈_CC-02 본관기초굴착 예상_1.0t 당진78-연돌-수량산출서(REV.0 12.27-kopec) 9" xfId="30176"/>
    <cellStyle name=" _품셈_CC-02 본관기초굴착 예상_1.0t 당진78-연돌-수량산출서(REV.0 12.27-kopec)_1.0t 공사설계서(1021일)" xfId="3452"/>
    <cellStyle name=" _품셈_CC-02 본관기초굴착 예상_1.0t 당진78-연돌-수량산출서(REV.0 12.27-kopec)_1.0t 공사설계서(1021일) 10" xfId="30177"/>
    <cellStyle name=" _품셈_CC-02 본관기초굴착 예상_1.0t 당진78-연돌-수량산출서(REV.0 12.27-kopec)_1.0t 공사설계서(1021일) 2" xfId="3453"/>
    <cellStyle name=" _품셈_CC-02 본관기초굴착 예상_1.0t 당진78-연돌-수량산출서(REV.0 12.27-kopec)_1.0t 공사설계서(1021일) 3" xfId="3454"/>
    <cellStyle name=" _품셈_CC-02 본관기초굴착 예상_1.0t 당진78-연돌-수량산출서(REV.0 12.27-kopec)_1.0t 공사설계서(1021일) 4" xfId="18201"/>
    <cellStyle name=" _품셈_CC-02 본관기초굴착 예상_1.0t 당진78-연돌-수량산출서(REV.0 12.27-kopec)_1.0t 공사설계서(1021일) 5" xfId="30178"/>
    <cellStyle name=" _품셈_CC-02 본관기초굴착 예상_1.0t 당진78-연돌-수량산출서(REV.0 12.27-kopec)_1.0t 공사설계서(1021일) 6" xfId="30179"/>
    <cellStyle name=" _품셈_CC-02 본관기초굴착 예상_1.0t 당진78-연돌-수량산출서(REV.0 12.27-kopec)_1.0t 공사설계서(1021일) 7" xfId="30180"/>
    <cellStyle name=" _품셈_CC-02 본관기초굴착 예상_1.0t 당진78-연돌-수량산출서(REV.0 12.27-kopec)_1.0t 공사설계서(1021일) 8" xfId="30181"/>
    <cellStyle name=" _품셈_CC-02 본관기초굴착 예상_1.0t 당진78-연돌-수량산출서(REV.0 12.27-kopec)_1.0t 공사설계서(1021일) 9" xfId="30182"/>
    <cellStyle name=" _품셈_CC-02 본관기초굴착 예상_2.관리동" xfId="30183"/>
    <cellStyle name=" _품셈_CC-02 본관기초굴착 예상_당진78-연돌-개략공사비" xfId="3455"/>
    <cellStyle name=" _품셈_CC-02 본관기초굴착 예상_당진78-연돌-개략공사비 10" xfId="30184"/>
    <cellStyle name=" _품셈_CC-02 본관기초굴착 예상_당진78-연돌-개략공사비 2" xfId="3456"/>
    <cellStyle name=" _품셈_CC-02 본관기초굴착 예상_당진78-연돌-개략공사비 3" xfId="3457"/>
    <cellStyle name=" _품셈_CC-02 본관기초굴착 예상_당진78-연돌-개략공사비 4" xfId="18202"/>
    <cellStyle name=" _품셈_CC-02 본관기초굴착 예상_당진78-연돌-개략공사비 5" xfId="30185"/>
    <cellStyle name=" _품셈_CC-02 본관기초굴착 예상_당진78-연돌-개략공사비 6" xfId="30186"/>
    <cellStyle name=" _품셈_CC-02 본관기초굴착 예상_당진78-연돌-개략공사비 7" xfId="30187"/>
    <cellStyle name=" _품셈_CC-02 본관기초굴착 예상_당진78-연돌-개략공사비 8" xfId="30188"/>
    <cellStyle name=" _품셈_CC-02 본관기초굴착 예상_당진78-연돌-개략공사비 9" xfId="30189"/>
    <cellStyle name=" _품셈_CC-02 본관기초굴착 예상_당진78-연돌-개략공사비_0 태안78-연돌-공사설계서(2005082)" xfId="3458"/>
    <cellStyle name=" _품셈_CC-02 본관기초굴착 예상_당진78-연돌-개략공사비_0 태안78-연돌-공사설계서(2005082) 10" xfId="30190"/>
    <cellStyle name=" _품셈_CC-02 본관기초굴착 예상_당진78-연돌-개략공사비_0 태안78-연돌-공사설계서(2005082) 2" xfId="3459"/>
    <cellStyle name=" _품셈_CC-02 본관기초굴착 예상_당진78-연돌-개략공사비_0 태안78-연돌-공사설계서(2005082) 3" xfId="3460"/>
    <cellStyle name=" _품셈_CC-02 본관기초굴착 예상_당진78-연돌-개략공사비_0 태안78-연돌-공사설계서(2005082) 4" xfId="18203"/>
    <cellStyle name=" _품셈_CC-02 본관기초굴착 예상_당진78-연돌-개략공사비_0 태안78-연돌-공사설계서(2005082) 5" xfId="30191"/>
    <cellStyle name=" _품셈_CC-02 본관기초굴착 예상_당진78-연돌-개략공사비_0 태안78-연돌-공사설계서(2005082) 6" xfId="30192"/>
    <cellStyle name=" _품셈_CC-02 본관기초굴착 예상_당진78-연돌-개략공사비_0 태안78-연돌-공사설계서(2005082) 7" xfId="30193"/>
    <cellStyle name=" _품셈_CC-02 본관기초굴착 예상_당진78-연돌-개략공사비_0 태안78-연돌-공사설계서(2005082) 8" xfId="30194"/>
    <cellStyle name=" _품셈_CC-02 본관기초굴착 예상_당진78-연돌-개략공사비_0 태안78-연돌-공사설계서(2005082) 9" xfId="30195"/>
    <cellStyle name=" _품셈_CC-02 본관기초굴착 예상_당진78-연돌-개략공사비_1.0t 공사설계서(1021일)" xfId="3461"/>
    <cellStyle name=" _품셈_CC-02 본관기초굴착 예상_당진78-연돌-개략공사비_1.0t 공사설계서(1021일) 10" xfId="30196"/>
    <cellStyle name=" _품셈_CC-02 본관기초굴착 예상_당진78-연돌-개략공사비_1.0t 공사설계서(1021일) 2" xfId="3462"/>
    <cellStyle name=" _품셈_CC-02 본관기초굴착 예상_당진78-연돌-개략공사비_1.0t 공사설계서(1021일) 3" xfId="3463"/>
    <cellStyle name=" _품셈_CC-02 본관기초굴착 예상_당진78-연돌-개략공사비_1.0t 공사설계서(1021일) 4" xfId="18204"/>
    <cellStyle name=" _품셈_CC-02 본관기초굴착 예상_당진78-연돌-개략공사비_1.0t 공사설계서(1021일) 5" xfId="30197"/>
    <cellStyle name=" _품셈_CC-02 본관기초굴착 예상_당진78-연돌-개략공사비_1.0t 공사설계서(1021일) 6" xfId="30198"/>
    <cellStyle name=" _품셈_CC-02 본관기초굴착 예상_당진78-연돌-개략공사비_1.0t 공사설계서(1021일) 7" xfId="30199"/>
    <cellStyle name=" _품셈_CC-02 본관기초굴착 예상_당진78-연돌-개략공사비_1.0t 공사설계서(1021일) 8" xfId="30200"/>
    <cellStyle name=" _품셈_CC-02 본관기초굴착 예상_당진78-연돌-개략공사비_1.0t 공사설계서(1021일) 9" xfId="30201"/>
    <cellStyle name=" _품셈_CC-02 본관기초굴착 예상_당진78-연돌-개략공사비_태안78연돌공사설계서(2005099)C2" xfId="3464"/>
    <cellStyle name=" _품셈_CC-02 본관기초굴착 예상_당진78-연돌-개략공사비_태안78연돌공사설계서(2005099)C2 10" xfId="30202"/>
    <cellStyle name=" _품셈_CC-02 본관기초굴착 예상_당진78-연돌-개략공사비_태안78연돌공사설계서(2005099)C2 2" xfId="3465"/>
    <cellStyle name=" _품셈_CC-02 본관기초굴착 예상_당진78-연돌-개략공사비_태안78연돌공사설계서(2005099)C2 3" xfId="3466"/>
    <cellStyle name=" _품셈_CC-02 본관기초굴착 예상_당진78-연돌-개략공사비_태안78연돌공사설계서(2005099)C2 4" xfId="18205"/>
    <cellStyle name=" _품셈_CC-02 본관기초굴착 예상_당진78-연돌-개략공사비_태안78연돌공사설계서(2005099)C2 5" xfId="30203"/>
    <cellStyle name=" _품셈_CC-02 본관기초굴착 예상_당진78-연돌-개략공사비_태안78연돌공사설계서(2005099)C2 6" xfId="30204"/>
    <cellStyle name=" _품셈_CC-02 본관기초굴착 예상_당진78-연돌-개략공사비_태안78연돌공사설계서(2005099)C2 7" xfId="30205"/>
    <cellStyle name=" _품셈_CC-02 본관기초굴착 예상_당진78-연돌-개략공사비_태안78연돌공사설계서(2005099)C2 8" xfId="30206"/>
    <cellStyle name=" _품셈_CC-02 본관기초굴착 예상_당진78-연돌-개략공사비_태안78연돌공사설계서(2005099)C2 9" xfId="30207"/>
    <cellStyle name=" _품셈_CC-02 본관기초굴착 예상_연돌 현장타설말뚝(RCD)설계서" xfId="3467"/>
    <cellStyle name=" _품셈_CC-02 본관기초굴착 예상_연돌 현장타설말뚝(RCD)설계서 10" xfId="30208"/>
    <cellStyle name=" _품셈_CC-02 본관기초굴착 예상_연돌 현장타설말뚝(RCD)설계서 2" xfId="3468"/>
    <cellStyle name=" _품셈_CC-02 본관기초굴착 예상_연돌 현장타설말뚝(RCD)설계서 3" xfId="3469"/>
    <cellStyle name=" _품셈_CC-02 본관기초굴착 예상_연돌 현장타설말뚝(RCD)설계서 4" xfId="18206"/>
    <cellStyle name=" _품셈_CC-02 본관기초굴착 예상_연돌 현장타설말뚝(RCD)설계서 5" xfId="30209"/>
    <cellStyle name=" _품셈_CC-02 본관기초굴착 예상_연돌 현장타설말뚝(RCD)설계서 6" xfId="30210"/>
    <cellStyle name=" _품셈_CC-02 본관기초굴착 예상_연돌 현장타설말뚝(RCD)설계서 7" xfId="30211"/>
    <cellStyle name=" _품셈_CC-02 본관기초굴착 예상_연돌 현장타설말뚝(RCD)설계서 8" xfId="30212"/>
    <cellStyle name=" _품셈_CC-02 본관기초굴착 예상_연돌 현장타설말뚝(RCD)설계서 9" xfId="30213"/>
    <cellStyle name=" _품셈_CC-02 본관기초굴착 예상_연돌 현장타설말뚝(RCD)설계서_0 태안78-연돌-공사설계서(2005082)" xfId="3470"/>
    <cellStyle name=" _품셈_CC-02 본관기초굴착 예상_연돌 현장타설말뚝(RCD)설계서_0 태안78-연돌-공사설계서(2005082) 10" xfId="30214"/>
    <cellStyle name=" _품셈_CC-02 본관기초굴착 예상_연돌 현장타설말뚝(RCD)설계서_0 태안78-연돌-공사설계서(2005082) 2" xfId="3471"/>
    <cellStyle name=" _품셈_CC-02 본관기초굴착 예상_연돌 현장타설말뚝(RCD)설계서_0 태안78-연돌-공사설계서(2005082) 3" xfId="3472"/>
    <cellStyle name=" _품셈_CC-02 본관기초굴착 예상_연돌 현장타설말뚝(RCD)설계서_0 태안78-연돌-공사설계서(2005082) 4" xfId="18207"/>
    <cellStyle name=" _품셈_CC-02 본관기초굴착 예상_연돌 현장타설말뚝(RCD)설계서_0 태안78-연돌-공사설계서(2005082) 5" xfId="30215"/>
    <cellStyle name=" _품셈_CC-02 본관기초굴착 예상_연돌 현장타설말뚝(RCD)설계서_0 태안78-연돌-공사설계서(2005082) 6" xfId="30216"/>
    <cellStyle name=" _품셈_CC-02 본관기초굴착 예상_연돌 현장타설말뚝(RCD)설계서_0 태안78-연돌-공사설계서(2005082) 7" xfId="30217"/>
    <cellStyle name=" _품셈_CC-02 본관기초굴착 예상_연돌 현장타설말뚝(RCD)설계서_0 태안78-연돌-공사설계서(2005082) 8" xfId="30218"/>
    <cellStyle name=" _품셈_CC-02 본관기초굴착 예상_연돌 현장타설말뚝(RCD)설계서_0 태안78-연돌-공사설계서(2005082) 9" xfId="30219"/>
    <cellStyle name=" _품셈_CC-02 본관기초굴착 예상_연돌 현장타설말뚝(RCD)설계서_1.0t 공사설계서(1021일)" xfId="3473"/>
    <cellStyle name=" _품셈_CC-02 본관기초굴착 예상_연돌 현장타설말뚝(RCD)설계서_1.0t 공사설계서(1021일) 10" xfId="30220"/>
    <cellStyle name=" _품셈_CC-02 본관기초굴착 예상_연돌 현장타설말뚝(RCD)설계서_1.0t 공사설계서(1021일) 2" xfId="3474"/>
    <cellStyle name=" _품셈_CC-02 본관기초굴착 예상_연돌 현장타설말뚝(RCD)설계서_1.0t 공사설계서(1021일) 3" xfId="3475"/>
    <cellStyle name=" _품셈_CC-02 본관기초굴착 예상_연돌 현장타설말뚝(RCD)설계서_1.0t 공사설계서(1021일) 4" xfId="18208"/>
    <cellStyle name=" _품셈_CC-02 본관기초굴착 예상_연돌 현장타설말뚝(RCD)설계서_1.0t 공사설계서(1021일) 5" xfId="30221"/>
    <cellStyle name=" _품셈_CC-02 본관기초굴착 예상_연돌 현장타설말뚝(RCD)설계서_1.0t 공사설계서(1021일) 6" xfId="30222"/>
    <cellStyle name=" _품셈_CC-02 본관기초굴착 예상_연돌 현장타설말뚝(RCD)설계서_1.0t 공사설계서(1021일) 7" xfId="30223"/>
    <cellStyle name=" _품셈_CC-02 본관기초굴착 예상_연돌 현장타설말뚝(RCD)설계서_1.0t 공사설계서(1021일) 8" xfId="30224"/>
    <cellStyle name=" _품셈_CC-02 본관기초굴착 예상_연돌 현장타설말뚝(RCD)설계서_1.0t 공사설계서(1021일) 9" xfId="30225"/>
    <cellStyle name=" _품셈_CC-02 본관기초굴착 예상_연돌 현장타설말뚝(RCD)설계서_태안78연돌공사설계서(2005099)C2" xfId="3476"/>
    <cellStyle name=" _품셈_CC-02 본관기초굴착 예상_연돌 현장타설말뚝(RCD)설계서_태안78연돌공사설계서(2005099)C2 10" xfId="30226"/>
    <cellStyle name=" _품셈_CC-02 본관기초굴착 예상_연돌 현장타설말뚝(RCD)설계서_태안78연돌공사설계서(2005099)C2 2" xfId="3477"/>
    <cellStyle name=" _품셈_CC-02 본관기초굴착 예상_연돌 현장타설말뚝(RCD)설계서_태안78연돌공사설계서(2005099)C2 3" xfId="3478"/>
    <cellStyle name=" _품셈_CC-02 본관기초굴착 예상_연돌 현장타설말뚝(RCD)설계서_태안78연돌공사설계서(2005099)C2 4" xfId="18209"/>
    <cellStyle name=" _품셈_CC-02 본관기초굴착 예상_연돌 현장타설말뚝(RCD)설계서_태안78연돌공사설계서(2005099)C2 5" xfId="30227"/>
    <cellStyle name=" _품셈_CC-02 본관기초굴착 예상_연돌 현장타설말뚝(RCD)설계서_태안78연돌공사설계서(2005099)C2 6" xfId="30228"/>
    <cellStyle name=" _품셈_CC-02 본관기초굴착 예상_연돌 현장타설말뚝(RCD)설계서_태안78연돌공사설계서(2005099)C2 7" xfId="30229"/>
    <cellStyle name=" _품셈_CC-02 본관기초굴착 예상_연돌 현장타설말뚝(RCD)설계서_태안78연돌공사설계서(2005099)C2 8" xfId="30230"/>
    <cellStyle name=" _품셈_CC-02 본관기초굴착 예상_연돌 현장타설말뚝(RCD)설계서_태안78연돌공사설계서(2005099)C2 9" xfId="30231"/>
    <cellStyle name=" _품셈_CC-03 취수로 축조(예상)" xfId="3479"/>
    <cellStyle name=" _품셈_CC-03냉각수배수로(04.12사정)" xfId="30232"/>
    <cellStyle name=" _품셈_CC-03냉각수배수로(04.12사정)_CC-03냉각수배수로(05.07사정)" xfId="30233"/>
    <cellStyle name=" _품셈_CC-03냉각수배수로(04.12사정)_CC-03냉각수배수로(05.09청구)" xfId="30234"/>
    <cellStyle name=" _품셈_CC-04 취수펌프장 축조(단가)" xfId="3480"/>
    <cellStyle name=" _품셈_CC-04 취수펌프장 축조(단가)_2006년1차" xfId="3481"/>
    <cellStyle name=" _품셈_CC-04 취수펌프장 축조(단가)_토웅0412월기성" xfId="3482"/>
    <cellStyle name=" _품셈_CC-05 취수관로 축조(단가)" xfId="3483"/>
    <cellStyle name=" _품셈_CC-05 취수관로 축조(단가) 10" xfId="30235"/>
    <cellStyle name=" _품셈_CC-05 취수관로 축조(단가) 2" xfId="3484"/>
    <cellStyle name=" _품셈_CC-05 취수관로 축조(단가) 3" xfId="3485"/>
    <cellStyle name=" _품셈_CC-05 취수관로 축조(단가) 4" xfId="18210"/>
    <cellStyle name=" _품셈_CC-05 취수관로 축조(단가) 5" xfId="30236"/>
    <cellStyle name=" _품셈_CC-05 취수관로 축조(단가) 6" xfId="30237"/>
    <cellStyle name=" _품셈_CC-05 취수관로 축조(단가) 7" xfId="30238"/>
    <cellStyle name=" _품셈_CC-05 취수관로 축조(단가) 8" xfId="30239"/>
    <cellStyle name=" _품셈_CC-05 취수관로 축조(단가) 9" xfId="30240"/>
    <cellStyle name=" _품셈_CC-05 취수관로 축조(단가)_1 당진78-연돌-공사설계서(REV.0 12.14-kopec)" xfId="3486"/>
    <cellStyle name=" _품셈_CC-05 취수관로 축조(단가)_1 당진78-연돌-공사설계서(REV.0 12.14-kopec) 10" xfId="30241"/>
    <cellStyle name=" _품셈_CC-05 취수관로 축조(단가)_1 당진78-연돌-공사설계서(REV.0 12.14-kopec) 2" xfId="3487"/>
    <cellStyle name=" _품셈_CC-05 취수관로 축조(단가)_1 당진78-연돌-공사설계서(REV.0 12.14-kopec) 3" xfId="3488"/>
    <cellStyle name=" _품셈_CC-05 취수관로 축조(단가)_1 당진78-연돌-공사설계서(REV.0 12.14-kopec) 4" xfId="18211"/>
    <cellStyle name=" _품셈_CC-05 취수관로 축조(단가)_1 당진78-연돌-공사설계서(REV.0 12.14-kopec) 5" xfId="30242"/>
    <cellStyle name=" _품셈_CC-05 취수관로 축조(단가)_1 당진78-연돌-공사설계서(REV.0 12.14-kopec) 6" xfId="30243"/>
    <cellStyle name=" _품셈_CC-05 취수관로 축조(단가)_1 당진78-연돌-공사설계서(REV.0 12.14-kopec) 7" xfId="30244"/>
    <cellStyle name=" _품셈_CC-05 취수관로 축조(단가)_1 당진78-연돌-공사설계서(REV.0 12.14-kopec) 8" xfId="30245"/>
    <cellStyle name=" _품셈_CC-05 취수관로 축조(단가)_1 당진78-연돌-공사설계서(REV.0 12.14-kopec) 9" xfId="30246"/>
    <cellStyle name=" _품셈_CC-05 취수관로 축조(단가)_1 당진78-연돌-공사설계서(REV.0 12.14-kopec)_0 태안78-연돌-공사설계서(2005082)" xfId="3489"/>
    <cellStyle name=" _품셈_CC-05 취수관로 축조(단가)_1 당진78-연돌-공사설계서(REV.0 12.14-kopec)_0 태안78-연돌-공사설계서(2005082) 10" xfId="30247"/>
    <cellStyle name=" _품셈_CC-05 취수관로 축조(단가)_1 당진78-연돌-공사설계서(REV.0 12.14-kopec)_0 태안78-연돌-공사설계서(2005082) 2" xfId="3490"/>
    <cellStyle name=" _품셈_CC-05 취수관로 축조(단가)_1 당진78-연돌-공사설계서(REV.0 12.14-kopec)_0 태안78-연돌-공사설계서(2005082) 3" xfId="3491"/>
    <cellStyle name=" _품셈_CC-05 취수관로 축조(단가)_1 당진78-연돌-공사설계서(REV.0 12.14-kopec)_0 태안78-연돌-공사설계서(2005082) 4" xfId="18212"/>
    <cellStyle name=" _품셈_CC-05 취수관로 축조(단가)_1 당진78-연돌-공사설계서(REV.0 12.14-kopec)_0 태안78-연돌-공사설계서(2005082) 5" xfId="30248"/>
    <cellStyle name=" _품셈_CC-05 취수관로 축조(단가)_1 당진78-연돌-공사설계서(REV.0 12.14-kopec)_0 태안78-연돌-공사설계서(2005082) 6" xfId="30249"/>
    <cellStyle name=" _품셈_CC-05 취수관로 축조(단가)_1 당진78-연돌-공사설계서(REV.0 12.14-kopec)_0 태안78-연돌-공사설계서(2005082) 7" xfId="30250"/>
    <cellStyle name=" _품셈_CC-05 취수관로 축조(단가)_1 당진78-연돌-공사설계서(REV.0 12.14-kopec)_0 태안78-연돌-공사설계서(2005082) 8" xfId="30251"/>
    <cellStyle name=" _품셈_CC-05 취수관로 축조(단가)_1 당진78-연돌-공사설계서(REV.0 12.14-kopec)_0 태안78-연돌-공사설계서(2005082) 9" xfId="30252"/>
    <cellStyle name=" _품셈_CC-05 취수관로 축조(단가)_1 당진78-연돌-공사설계서(REV.0 12.14-kopec)_1.0t 공사설계서(1021일)" xfId="3492"/>
    <cellStyle name=" _품셈_CC-05 취수관로 축조(단가)_1 당진78-연돌-공사설계서(REV.0 12.14-kopec)_1.0t 공사설계서(1021일) 10" xfId="30253"/>
    <cellStyle name=" _품셈_CC-05 취수관로 축조(단가)_1 당진78-연돌-공사설계서(REV.0 12.14-kopec)_1.0t 공사설계서(1021일) 2" xfId="3493"/>
    <cellStyle name=" _품셈_CC-05 취수관로 축조(단가)_1 당진78-연돌-공사설계서(REV.0 12.14-kopec)_1.0t 공사설계서(1021일) 3" xfId="3494"/>
    <cellStyle name=" _품셈_CC-05 취수관로 축조(단가)_1 당진78-연돌-공사설계서(REV.0 12.14-kopec)_1.0t 공사설계서(1021일) 4" xfId="18213"/>
    <cellStyle name=" _품셈_CC-05 취수관로 축조(단가)_1 당진78-연돌-공사설계서(REV.0 12.14-kopec)_1.0t 공사설계서(1021일) 5" xfId="30254"/>
    <cellStyle name=" _품셈_CC-05 취수관로 축조(단가)_1 당진78-연돌-공사설계서(REV.0 12.14-kopec)_1.0t 공사설계서(1021일) 6" xfId="30255"/>
    <cellStyle name=" _품셈_CC-05 취수관로 축조(단가)_1 당진78-연돌-공사설계서(REV.0 12.14-kopec)_1.0t 공사설계서(1021일) 7" xfId="30256"/>
    <cellStyle name=" _품셈_CC-05 취수관로 축조(단가)_1 당진78-연돌-공사설계서(REV.0 12.14-kopec)_1.0t 공사설계서(1021일) 8" xfId="30257"/>
    <cellStyle name=" _품셈_CC-05 취수관로 축조(단가)_1 당진78-연돌-공사설계서(REV.0 12.14-kopec)_1.0t 공사설계서(1021일) 9" xfId="30258"/>
    <cellStyle name=" _품셈_CC-05 취수관로 축조(단가)_1 당진78-연돌-공사설계서(REV.0 12.14-kopec)_태안78연돌공사설계서(2005099)C2" xfId="3495"/>
    <cellStyle name=" _품셈_CC-05 취수관로 축조(단가)_1 당진78-연돌-공사설계서(REV.0 12.14-kopec)_태안78연돌공사설계서(2005099)C2 10" xfId="30259"/>
    <cellStyle name=" _품셈_CC-05 취수관로 축조(단가)_1 당진78-연돌-공사설계서(REV.0 12.14-kopec)_태안78연돌공사설계서(2005099)C2 2" xfId="3496"/>
    <cellStyle name=" _품셈_CC-05 취수관로 축조(단가)_1 당진78-연돌-공사설계서(REV.0 12.14-kopec)_태안78연돌공사설계서(2005099)C2 3" xfId="3497"/>
    <cellStyle name=" _품셈_CC-05 취수관로 축조(단가)_1 당진78-연돌-공사설계서(REV.0 12.14-kopec)_태안78연돌공사설계서(2005099)C2 4" xfId="18214"/>
    <cellStyle name=" _품셈_CC-05 취수관로 축조(단가)_1 당진78-연돌-공사설계서(REV.0 12.14-kopec)_태안78연돌공사설계서(2005099)C2 5" xfId="30260"/>
    <cellStyle name=" _품셈_CC-05 취수관로 축조(단가)_1 당진78-연돌-공사설계서(REV.0 12.14-kopec)_태안78연돌공사설계서(2005099)C2 6" xfId="30261"/>
    <cellStyle name=" _품셈_CC-05 취수관로 축조(단가)_1 당진78-연돌-공사설계서(REV.0 12.14-kopec)_태안78연돌공사설계서(2005099)C2 7" xfId="30262"/>
    <cellStyle name=" _품셈_CC-05 취수관로 축조(단가)_1 당진78-연돌-공사설계서(REV.0 12.14-kopec)_태안78연돌공사설계서(2005099)C2 8" xfId="30263"/>
    <cellStyle name=" _품셈_CC-05 취수관로 축조(단가)_1 당진78-연돌-공사설계서(REV.0 12.14-kopec)_태안78연돌공사설계서(2005099)C2 9" xfId="30264"/>
    <cellStyle name=" _품셈_CC-05 취수관로 축조(단가)_1.0t 당진78-연돌-수량산출서(REV.0 12.27-kopec)" xfId="3498"/>
    <cellStyle name=" _품셈_CC-05 취수관로 축조(단가)_1.0t 당진78-연돌-수량산출서(REV.0 12.27-kopec) 10" xfId="30265"/>
    <cellStyle name=" _품셈_CC-05 취수관로 축조(단가)_1.0t 당진78-연돌-수량산출서(REV.0 12.27-kopec) 2" xfId="3499"/>
    <cellStyle name=" _품셈_CC-05 취수관로 축조(단가)_1.0t 당진78-연돌-수량산출서(REV.0 12.27-kopec) 3" xfId="3500"/>
    <cellStyle name=" _품셈_CC-05 취수관로 축조(단가)_1.0t 당진78-연돌-수량산출서(REV.0 12.27-kopec) 4" xfId="18215"/>
    <cellStyle name=" _품셈_CC-05 취수관로 축조(단가)_1.0t 당진78-연돌-수량산출서(REV.0 12.27-kopec) 5" xfId="30266"/>
    <cellStyle name=" _품셈_CC-05 취수관로 축조(단가)_1.0t 당진78-연돌-수량산출서(REV.0 12.27-kopec) 6" xfId="30267"/>
    <cellStyle name=" _품셈_CC-05 취수관로 축조(단가)_1.0t 당진78-연돌-수량산출서(REV.0 12.27-kopec) 7" xfId="30268"/>
    <cellStyle name=" _품셈_CC-05 취수관로 축조(단가)_1.0t 당진78-연돌-수량산출서(REV.0 12.27-kopec) 8" xfId="30269"/>
    <cellStyle name=" _품셈_CC-05 취수관로 축조(단가)_1.0t 당진78-연돌-수량산출서(REV.0 12.27-kopec) 9" xfId="30270"/>
    <cellStyle name=" _품셈_CC-05 취수관로 축조(단가)_1.0t 당진78-연돌-수량산출서(REV.0 12.27-kopec)_1.0t 공사설계서(1021일)" xfId="3501"/>
    <cellStyle name=" _품셈_CC-05 취수관로 축조(단가)_1.0t 당진78-연돌-수량산출서(REV.0 12.27-kopec)_1.0t 공사설계서(1021일) 10" xfId="30271"/>
    <cellStyle name=" _품셈_CC-05 취수관로 축조(단가)_1.0t 당진78-연돌-수량산출서(REV.0 12.27-kopec)_1.0t 공사설계서(1021일) 2" xfId="3502"/>
    <cellStyle name=" _품셈_CC-05 취수관로 축조(단가)_1.0t 당진78-연돌-수량산출서(REV.0 12.27-kopec)_1.0t 공사설계서(1021일) 3" xfId="3503"/>
    <cellStyle name=" _품셈_CC-05 취수관로 축조(단가)_1.0t 당진78-연돌-수량산출서(REV.0 12.27-kopec)_1.0t 공사설계서(1021일) 4" xfId="18216"/>
    <cellStyle name=" _품셈_CC-05 취수관로 축조(단가)_1.0t 당진78-연돌-수량산출서(REV.0 12.27-kopec)_1.0t 공사설계서(1021일) 5" xfId="30272"/>
    <cellStyle name=" _품셈_CC-05 취수관로 축조(단가)_1.0t 당진78-연돌-수량산출서(REV.0 12.27-kopec)_1.0t 공사설계서(1021일) 6" xfId="30273"/>
    <cellStyle name=" _품셈_CC-05 취수관로 축조(단가)_1.0t 당진78-연돌-수량산출서(REV.0 12.27-kopec)_1.0t 공사설계서(1021일) 7" xfId="30274"/>
    <cellStyle name=" _품셈_CC-05 취수관로 축조(단가)_1.0t 당진78-연돌-수량산출서(REV.0 12.27-kopec)_1.0t 공사설계서(1021일) 8" xfId="30275"/>
    <cellStyle name=" _품셈_CC-05 취수관로 축조(단가)_1.0t 당진78-연돌-수량산출서(REV.0 12.27-kopec)_1.0t 공사설계서(1021일) 9" xfId="30276"/>
    <cellStyle name=" _품셈_CC-05 취수관로 축조(단가)_2.관리동" xfId="30277"/>
    <cellStyle name=" _품셈_CC-05 취수관로 축조(단가)_2006년1차" xfId="3504"/>
    <cellStyle name=" _품셈_CC-05 취수관로 축조(단가)_CC-02 본관기초굴착 예상" xfId="3632"/>
    <cellStyle name=" _품셈_CC-05 취수관로 축조(단가)_CC-02 본관기초굴착 예상 10" xfId="30520"/>
    <cellStyle name=" _품셈_CC-05 취수관로 축조(단가)_CC-02 본관기초굴착 예상 2" xfId="3633"/>
    <cellStyle name=" _품셈_CC-05 취수관로 축조(단가)_CC-02 본관기초굴착 예상 3" xfId="3634"/>
    <cellStyle name=" _품셈_CC-05 취수관로 축조(단가)_CC-02 본관기초굴착 예상 4" xfId="18257"/>
    <cellStyle name=" _품셈_CC-05 취수관로 축조(단가)_CC-02 본관기초굴착 예상 5" xfId="30521"/>
    <cellStyle name=" _품셈_CC-05 취수관로 축조(단가)_CC-02 본관기초굴착 예상 6" xfId="30522"/>
    <cellStyle name=" _품셈_CC-05 취수관로 축조(단가)_CC-02 본관기초굴착 예상 7" xfId="30523"/>
    <cellStyle name=" _품셈_CC-05 취수관로 축조(단가)_CC-02 본관기초굴착 예상 8" xfId="30524"/>
    <cellStyle name=" _품셈_CC-05 취수관로 축조(단가)_CC-02 본관기초굴착 예상 9" xfId="30525"/>
    <cellStyle name=" _품셈_CC-05 취수관로 축조(단가)_CC-02 본관기초굴착 예상_1 당진78-연돌-공사설계서(REV.0 12.14-kopec)" xfId="3635"/>
    <cellStyle name=" _품셈_CC-05 취수관로 축조(단가)_CC-02 본관기초굴착 예상_1 당진78-연돌-공사설계서(REV.0 12.14-kopec) 10" xfId="30526"/>
    <cellStyle name=" _품셈_CC-05 취수관로 축조(단가)_CC-02 본관기초굴착 예상_1 당진78-연돌-공사설계서(REV.0 12.14-kopec) 2" xfId="3636"/>
    <cellStyle name=" _품셈_CC-05 취수관로 축조(단가)_CC-02 본관기초굴착 예상_1 당진78-연돌-공사설계서(REV.0 12.14-kopec) 3" xfId="3637"/>
    <cellStyle name=" _품셈_CC-05 취수관로 축조(단가)_CC-02 본관기초굴착 예상_1 당진78-연돌-공사설계서(REV.0 12.14-kopec) 4" xfId="18258"/>
    <cellStyle name=" _품셈_CC-05 취수관로 축조(단가)_CC-02 본관기초굴착 예상_1 당진78-연돌-공사설계서(REV.0 12.14-kopec) 5" xfId="30527"/>
    <cellStyle name=" _품셈_CC-05 취수관로 축조(단가)_CC-02 본관기초굴착 예상_1 당진78-연돌-공사설계서(REV.0 12.14-kopec) 6" xfId="30528"/>
    <cellStyle name=" _품셈_CC-05 취수관로 축조(단가)_CC-02 본관기초굴착 예상_1 당진78-연돌-공사설계서(REV.0 12.14-kopec) 7" xfId="30529"/>
    <cellStyle name=" _품셈_CC-05 취수관로 축조(단가)_CC-02 본관기초굴착 예상_1 당진78-연돌-공사설계서(REV.0 12.14-kopec) 8" xfId="30530"/>
    <cellStyle name=" _품셈_CC-05 취수관로 축조(단가)_CC-02 본관기초굴착 예상_1 당진78-연돌-공사설계서(REV.0 12.14-kopec) 9" xfId="30531"/>
    <cellStyle name=" _품셈_CC-05 취수관로 축조(단가)_CC-02 본관기초굴착 예상_1 당진78-연돌-공사설계서(REV.0 12.14-kopec)_0 태안78-연돌-공사설계서(2005082)" xfId="3638"/>
    <cellStyle name=" _품셈_CC-05 취수관로 축조(단가)_CC-02 본관기초굴착 예상_1 당진78-연돌-공사설계서(REV.0 12.14-kopec)_0 태안78-연돌-공사설계서(2005082) 10" xfId="30532"/>
    <cellStyle name=" _품셈_CC-05 취수관로 축조(단가)_CC-02 본관기초굴착 예상_1 당진78-연돌-공사설계서(REV.0 12.14-kopec)_0 태안78-연돌-공사설계서(2005082) 2" xfId="3639"/>
    <cellStyle name=" _품셈_CC-05 취수관로 축조(단가)_CC-02 본관기초굴착 예상_1 당진78-연돌-공사설계서(REV.0 12.14-kopec)_0 태안78-연돌-공사설계서(2005082) 3" xfId="3640"/>
    <cellStyle name=" _품셈_CC-05 취수관로 축조(단가)_CC-02 본관기초굴착 예상_1 당진78-연돌-공사설계서(REV.0 12.14-kopec)_0 태안78-연돌-공사설계서(2005082) 4" xfId="18259"/>
    <cellStyle name=" _품셈_CC-05 취수관로 축조(단가)_CC-02 본관기초굴착 예상_1 당진78-연돌-공사설계서(REV.0 12.14-kopec)_0 태안78-연돌-공사설계서(2005082) 5" xfId="30533"/>
    <cellStyle name=" _품셈_CC-05 취수관로 축조(단가)_CC-02 본관기초굴착 예상_1 당진78-연돌-공사설계서(REV.0 12.14-kopec)_0 태안78-연돌-공사설계서(2005082) 6" xfId="30534"/>
    <cellStyle name=" _품셈_CC-05 취수관로 축조(단가)_CC-02 본관기초굴착 예상_1 당진78-연돌-공사설계서(REV.0 12.14-kopec)_0 태안78-연돌-공사설계서(2005082) 7" xfId="30535"/>
    <cellStyle name=" _품셈_CC-05 취수관로 축조(단가)_CC-02 본관기초굴착 예상_1 당진78-연돌-공사설계서(REV.0 12.14-kopec)_0 태안78-연돌-공사설계서(2005082) 8" xfId="30536"/>
    <cellStyle name=" _품셈_CC-05 취수관로 축조(단가)_CC-02 본관기초굴착 예상_1 당진78-연돌-공사설계서(REV.0 12.14-kopec)_0 태안78-연돌-공사설계서(2005082) 9" xfId="30537"/>
    <cellStyle name=" _품셈_CC-05 취수관로 축조(단가)_CC-02 본관기초굴착 예상_1 당진78-연돌-공사설계서(REV.0 12.14-kopec)_1.0t 공사설계서(1021일)" xfId="3641"/>
    <cellStyle name=" _품셈_CC-05 취수관로 축조(단가)_CC-02 본관기초굴착 예상_1 당진78-연돌-공사설계서(REV.0 12.14-kopec)_1.0t 공사설계서(1021일) 10" xfId="30538"/>
    <cellStyle name=" _품셈_CC-05 취수관로 축조(단가)_CC-02 본관기초굴착 예상_1 당진78-연돌-공사설계서(REV.0 12.14-kopec)_1.0t 공사설계서(1021일) 2" xfId="3642"/>
    <cellStyle name=" _품셈_CC-05 취수관로 축조(단가)_CC-02 본관기초굴착 예상_1 당진78-연돌-공사설계서(REV.0 12.14-kopec)_1.0t 공사설계서(1021일) 3" xfId="3643"/>
    <cellStyle name=" _품셈_CC-05 취수관로 축조(단가)_CC-02 본관기초굴착 예상_1 당진78-연돌-공사설계서(REV.0 12.14-kopec)_1.0t 공사설계서(1021일) 4" xfId="18260"/>
    <cellStyle name=" _품셈_CC-05 취수관로 축조(단가)_CC-02 본관기초굴착 예상_1 당진78-연돌-공사설계서(REV.0 12.14-kopec)_1.0t 공사설계서(1021일) 5" xfId="30539"/>
    <cellStyle name=" _품셈_CC-05 취수관로 축조(단가)_CC-02 본관기초굴착 예상_1 당진78-연돌-공사설계서(REV.0 12.14-kopec)_1.0t 공사설계서(1021일) 6" xfId="30540"/>
    <cellStyle name=" _품셈_CC-05 취수관로 축조(단가)_CC-02 본관기초굴착 예상_1 당진78-연돌-공사설계서(REV.0 12.14-kopec)_1.0t 공사설계서(1021일) 7" xfId="30541"/>
    <cellStyle name=" _품셈_CC-05 취수관로 축조(단가)_CC-02 본관기초굴착 예상_1 당진78-연돌-공사설계서(REV.0 12.14-kopec)_1.0t 공사설계서(1021일) 8" xfId="30542"/>
    <cellStyle name=" _품셈_CC-05 취수관로 축조(단가)_CC-02 본관기초굴착 예상_1 당진78-연돌-공사설계서(REV.0 12.14-kopec)_1.0t 공사설계서(1021일) 9" xfId="30543"/>
    <cellStyle name=" _품셈_CC-05 취수관로 축조(단가)_CC-02 본관기초굴착 예상_1 당진78-연돌-공사설계서(REV.0 12.14-kopec)_태안78연돌공사설계서(2005099)C2" xfId="3644"/>
    <cellStyle name=" _품셈_CC-05 취수관로 축조(단가)_CC-02 본관기초굴착 예상_1 당진78-연돌-공사설계서(REV.0 12.14-kopec)_태안78연돌공사설계서(2005099)C2 10" xfId="30544"/>
    <cellStyle name=" _품셈_CC-05 취수관로 축조(단가)_CC-02 본관기초굴착 예상_1 당진78-연돌-공사설계서(REV.0 12.14-kopec)_태안78연돌공사설계서(2005099)C2 2" xfId="3645"/>
    <cellStyle name=" _품셈_CC-05 취수관로 축조(단가)_CC-02 본관기초굴착 예상_1 당진78-연돌-공사설계서(REV.0 12.14-kopec)_태안78연돌공사설계서(2005099)C2 3" xfId="3646"/>
    <cellStyle name=" _품셈_CC-05 취수관로 축조(단가)_CC-02 본관기초굴착 예상_1 당진78-연돌-공사설계서(REV.0 12.14-kopec)_태안78연돌공사설계서(2005099)C2 4" xfId="18261"/>
    <cellStyle name=" _품셈_CC-05 취수관로 축조(단가)_CC-02 본관기초굴착 예상_1 당진78-연돌-공사설계서(REV.0 12.14-kopec)_태안78연돌공사설계서(2005099)C2 5" xfId="30545"/>
    <cellStyle name=" _품셈_CC-05 취수관로 축조(단가)_CC-02 본관기초굴착 예상_1 당진78-연돌-공사설계서(REV.0 12.14-kopec)_태안78연돌공사설계서(2005099)C2 6" xfId="30546"/>
    <cellStyle name=" _품셈_CC-05 취수관로 축조(단가)_CC-02 본관기초굴착 예상_1 당진78-연돌-공사설계서(REV.0 12.14-kopec)_태안78연돌공사설계서(2005099)C2 7" xfId="30547"/>
    <cellStyle name=" _품셈_CC-05 취수관로 축조(단가)_CC-02 본관기초굴착 예상_1 당진78-연돌-공사설계서(REV.0 12.14-kopec)_태안78연돌공사설계서(2005099)C2 8" xfId="30548"/>
    <cellStyle name=" _품셈_CC-05 취수관로 축조(단가)_CC-02 본관기초굴착 예상_1 당진78-연돌-공사설계서(REV.0 12.14-kopec)_태안78연돌공사설계서(2005099)C2 9" xfId="30549"/>
    <cellStyle name=" _품셈_CC-05 취수관로 축조(단가)_CC-02 본관기초굴착 예상_1.0t 당진78-연돌-수량산출서(REV.0 12.27-kopec)" xfId="3647"/>
    <cellStyle name=" _품셈_CC-05 취수관로 축조(단가)_CC-02 본관기초굴착 예상_1.0t 당진78-연돌-수량산출서(REV.0 12.27-kopec) 10" xfId="30550"/>
    <cellStyle name=" _품셈_CC-05 취수관로 축조(단가)_CC-02 본관기초굴착 예상_1.0t 당진78-연돌-수량산출서(REV.0 12.27-kopec) 2" xfId="3648"/>
    <cellStyle name=" _품셈_CC-05 취수관로 축조(단가)_CC-02 본관기초굴착 예상_1.0t 당진78-연돌-수량산출서(REV.0 12.27-kopec) 3" xfId="3649"/>
    <cellStyle name=" _품셈_CC-05 취수관로 축조(단가)_CC-02 본관기초굴착 예상_1.0t 당진78-연돌-수량산출서(REV.0 12.27-kopec) 4" xfId="18262"/>
    <cellStyle name=" _품셈_CC-05 취수관로 축조(단가)_CC-02 본관기초굴착 예상_1.0t 당진78-연돌-수량산출서(REV.0 12.27-kopec) 5" xfId="30551"/>
    <cellStyle name=" _품셈_CC-05 취수관로 축조(단가)_CC-02 본관기초굴착 예상_1.0t 당진78-연돌-수량산출서(REV.0 12.27-kopec) 6" xfId="30552"/>
    <cellStyle name=" _품셈_CC-05 취수관로 축조(단가)_CC-02 본관기초굴착 예상_1.0t 당진78-연돌-수량산출서(REV.0 12.27-kopec) 7" xfId="30553"/>
    <cellStyle name=" _품셈_CC-05 취수관로 축조(단가)_CC-02 본관기초굴착 예상_1.0t 당진78-연돌-수량산출서(REV.0 12.27-kopec) 8" xfId="30554"/>
    <cellStyle name=" _품셈_CC-05 취수관로 축조(단가)_CC-02 본관기초굴착 예상_1.0t 당진78-연돌-수량산출서(REV.0 12.27-kopec) 9" xfId="30555"/>
    <cellStyle name=" _품셈_CC-05 취수관로 축조(단가)_CC-02 본관기초굴착 예상_1.0t 당진78-연돌-수량산출서(REV.0 12.27-kopec)_1.0t 공사설계서(1021일)" xfId="3650"/>
    <cellStyle name=" _품셈_CC-05 취수관로 축조(단가)_CC-02 본관기초굴착 예상_1.0t 당진78-연돌-수량산출서(REV.0 12.27-kopec)_1.0t 공사설계서(1021일) 10" xfId="30556"/>
    <cellStyle name=" _품셈_CC-05 취수관로 축조(단가)_CC-02 본관기초굴착 예상_1.0t 당진78-연돌-수량산출서(REV.0 12.27-kopec)_1.0t 공사설계서(1021일) 2" xfId="3651"/>
    <cellStyle name=" _품셈_CC-05 취수관로 축조(단가)_CC-02 본관기초굴착 예상_1.0t 당진78-연돌-수량산출서(REV.0 12.27-kopec)_1.0t 공사설계서(1021일) 3" xfId="3652"/>
    <cellStyle name=" _품셈_CC-05 취수관로 축조(단가)_CC-02 본관기초굴착 예상_1.0t 당진78-연돌-수량산출서(REV.0 12.27-kopec)_1.0t 공사설계서(1021일) 4" xfId="18263"/>
    <cellStyle name=" _품셈_CC-05 취수관로 축조(단가)_CC-02 본관기초굴착 예상_1.0t 당진78-연돌-수량산출서(REV.0 12.27-kopec)_1.0t 공사설계서(1021일) 5" xfId="30557"/>
    <cellStyle name=" _품셈_CC-05 취수관로 축조(단가)_CC-02 본관기초굴착 예상_1.0t 당진78-연돌-수량산출서(REV.0 12.27-kopec)_1.0t 공사설계서(1021일) 6" xfId="30558"/>
    <cellStyle name=" _품셈_CC-05 취수관로 축조(단가)_CC-02 본관기초굴착 예상_1.0t 당진78-연돌-수량산출서(REV.0 12.27-kopec)_1.0t 공사설계서(1021일) 7" xfId="30559"/>
    <cellStyle name=" _품셈_CC-05 취수관로 축조(단가)_CC-02 본관기초굴착 예상_1.0t 당진78-연돌-수량산출서(REV.0 12.27-kopec)_1.0t 공사설계서(1021일) 8" xfId="30560"/>
    <cellStyle name=" _품셈_CC-05 취수관로 축조(단가)_CC-02 본관기초굴착 예상_1.0t 당진78-연돌-수량산출서(REV.0 12.27-kopec)_1.0t 공사설계서(1021일) 9" xfId="30561"/>
    <cellStyle name=" _품셈_CC-05 취수관로 축조(단가)_CC-02 본관기초굴착 예상_2.관리동" xfId="30562"/>
    <cellStyle name=" _품셈_CC-05 취수관로 축조(단가)_CC-02 본관기초굴착 예상_당진78-연돌-개략공사비" xfId="3653"/>
    <cellStyle name=" _품셈_CC-05 취수관로 축조(단가)_CC-02 본관기초굴착 예상_당진78-연돌-개략공사비 10" xfId="30563"/>
    <cellStyle name=" _품셈_CC-05 취수관로 축조(단가)_CC-02 본관기초굴착 예상_당진78-연돌-개략공사비 2" xfId="3654"/>
    <cellStyle name=" _품셈_CC-05 취수관로 축조(단가)_CC-02 본관기초굴착 예상_당진78-연돌-개략공사비 3" xfId="3655"/>
    <cellStyle name=" _품셈_CC-05 취수관로 축조(단가)_CC-02 본관기초굴착 예상_당진78-연돌-개략공사비 4" xfId="18264"/>
    <cellStyle name=" _품셈_CC-05 취수관로 축조(단가)_CC-02 본관기초굴착 예상_당진78-연돌-개략공사비 5" xfId="30564"/>
    <cellStyle name=" _품셈_CC-05 취수관로 축조(단가)_CC-02 본관기초굴착 예상_당진78-연돌-개략공사비 6" xfId="30565"/>
    <cellStyle name=" _품셈_CC-05 취수관로 축조(단가)_CC-02 본관기초굴착 예상_당진78-연돌-개략공사비 7" xfId="30566"/>
    <cellStyle name=" _품셈_CC-05 취수관로 축조(단가)_CC-02 본관기초굴착 예상_당진78-연돌-개략공사비 8" xfId="30567"/>
    <cellStyle name=" _품셈_CC-05 취수관로 축조(단가)_CC-02 본관기초굴착 예상_당진78-연돌-개략공사비 9" xfId="30568"/>
    <cellStyle name=" _품셈_CC-05 취수관로 축조(단가)_CC-02 본관기초굴착 예상_당진78-연돌-개략공사비_0 태안78-연돌-공사설계서(2005082)" xfId="3656"/>
    <cellStyle name=" _품셈_CC-05 취수관로 축조(단가)_CC-02 본관기초굴착 예상_당진78-연돌-개략공사비_0 태안78-연돌-공사설계서(2005082) 10" xfId="30569"/>
    <cellStyle name=" _품셈_CC-05 취수관로 축조(단가)_CC-02 본관기초굴착 예상_당진78-연돌-개략공사비_0 태안78-연돌-공사설계서(2005082) 2" xfId="3657"/>
    <cellStyle name=" _품셈_CC-05 취수관로 축조(단가)_CC-02 본관기초굴착 예상_당진78-연돌-개략공사비_0 태안78-연돌-공사설계서(2005082) 3" xfId="3658"/>
    <cellStyle name=" _품셈_CC-05 취수관로 축조(단가)_CC-02 본관기초굴착 예상_당진78-연돌-개략공사비_0 태안78-연돌-공사설계서(2005082) 4" xfId="18265"/>
    <cellStyle name=" _품셈_CC-05 취수관로 축조(단가)_CC-02 본관기초굴착 예상_당진78-연돌-개략공사비_0 태안78-연돌-공사설계서(2005082) 5" xfId="30570"/>
    <cellStyle name=" _품셈_CC-05 취수관로 축조(단가)_CC-02 본관기초굴착 예상_당진78-연돌-개략공사비_0 태안78-연돌-공사설계서(2005082) 6" xfId="30571"/>
    <cellStyle name=" _품셈_CC-05 취수관로 축조(단가)_CC-02 본관기초굴착 예상_당진78-연돌-개략공사비_0 태안78-연돌-공사설계서(2005082) 7" xfId="30572"/>
    <cellStyle name=" _품셈_CC-05 취수관로 축조(단가)_CC-02 본관기초굴착 예상_당진78-연돌-개략공사비_0 태안78-연돌-공사설계서(2005082) 8" xfId="30573"/>
    <cellStyle name=" _품셈_CC-05 취수관로 축조(단가)_CC-02 본관기초굴착 예상_당진78-연돌-개략공사비_0 태안78-연돌-공사설계서(2005082) 9" xfId="30574"/>
    <cellStyle name=" _품셈_CC-05 취수관로 축조(단가)_CC-02 본관기초굴착 예상_당진78-연돌-개략공사비_1.0t 공사설계서(1021일)" xfId="3659"/>
    <cellStyle name=" _품셈_CC-05 취수관로 축조(단가)_CC-02 본관기초굴착 예상_당진78-연돌-개략공사비_1.0t 공사설계서(1021일) 10" xfId="30575"/>
    <cellStyle name=" _품셈_CC-05 취수관로 축조(단가)_CC-02 본관기초굴착 예상_당진78-연돌-개략공사비_1.0t 공사설계서(1021일) 2" xfId="3660"/>
    <cellStyle name=" _품셈_CC-05 취수관로 축조(단가)_CC-02 본관기초굴착 예상_당진78-연돌-개략공사비_1.0t 공사설계서(1021일) 3" xfId="3661"/>
    <cellStyle name=" _품셈_CC-05 취수관로 축조(단가)_CC-02 본관기초굴착 예상_당진78-연돌-개략공사비_1.0t 공사설계서(1021일) 4" xfId="18266"/>
    <cellStyle name=" _품셈_CC-05 취수관로 축조(단가)_CC-02 본관기초굴착 예상_당진78-연돌-개략공사비_1.0t 공사설계서(1021일) 5" xfId="30576"/>
    <cellStyle name=" _품셈_CC-05 취수관로 축조(단가)_CC-02 본관기초굴착 예상_당진78-연돌-개략공사비_1.0t 공사설계서(1021일) 6" xfId="30577"/>
    <cellStyle name=" _품셈_CC-05 취수관로 축조(단가)_CC-02 본관기초굴착 예상_당진78-연돌-개략공사비_1.0t 공사설계서(1021일) 7" xfId="30578"/>
    <cellStyle name=" _품셈_CC-05 취수관로 축조(단가)_CC-02 본관기초굴착 예상_당진78-연돌-개략공사비_1.0t 공사설계서(1021일) 8" xfId="30579"/>
    <cellStyle name=" _품셈_CC-05 취수관로 축조(단가)_CC-02 본관기초굴착 예상_당진78-연돌-개략공사비_1.0t 공사설계서(1021일) 9" xfId="30580"/>
    <cellStyle name=" _품셈_CC-05 취수관로 축조(단가)_CC-02 본관기초굴착 예상_당진78-연돌-개략공사비_태안78연돌공사설계서(2005099)C2" xfId="3662"/>
    <cellStyle name=" _품셈_CC-05 취수관로 축조(단가)_CC-02 본관기초굴착 예상_당진78-연돌-개략공사비_태안78연돌공사설계서(2005099)C2 10" xfId="30581"/>
    <cellStyle name=" _품셈_CC-05 취수관로 축조(단가)_CC-02 본관기초굴착 예상_당진78-연돌-개략공사비_태안78연돌공사설계서(2005099)C2 2" xfId="3663"/>
    <cellStyle name=" _품셈_CC-05 취수관로 축조(단가)_CC-02 본관기초굴착 예상_당진78-연돌-개략공사비_태안78연돌공사설계서(2005099)C2 3" xfId="3664"/>
    <cellStyle name=" _품셈_CC-05 취수관로 축조(단가)_CC-02 본관기초굴착 예상_당진78-연돌-개략공사비_태안78연돌공사설계서(2005099)C2 4" xfId="18267"/>
    <cellStyle name=" _품셈_CC-05 취수관로 축조(단가)_CC-02 본관기초굴착 예상_당진78-연돌-개략공사비_태안78연돌공사설계서(2005099)C2 5" xfId="30582"/>
    <cellStyle name=" _품셈_CC-05 취수관로 축조(단가)_CC-02 본관기초굴착 예상_당진78-연돌-개략공사비_태안78연돌공사설계서(2005099)C2 6" xfId="30583"/>
    <cellStyle name=" _품셈_CC-05 취수관로 축조(단가)_CC-02 본관기초굴착 예상_당진78-연돌-개략공사비_태안78연돌공사설계서(2005099)C2 7" xfId="30584"/>
    <cellStyle name=" _품셈_CC-05 취수관로 축조(단가)_CC-02 본관기초굴착 예상_당진78-연돌-개략공사비_태안78연돌공사설계서(2005099)C2 8" xfId="30585"/>
    <cellStyle name=" _품셈_CC-05 취수관로 축조(단가)_CC-02 본관기초굴착 예상_당진78-연돌-개략공사비_태안78연돌공사설계서(2005099)C2 9" xfId="30586"/>
    <cellStyle name=" _품셈_CC-05 취수관로 축조(단가)_CC-02 본관기초굴착 예상_연돌 현장타설말뚝(RCD)설계서" xfId="3665"/>
    <cellStyle name=" _품셈_CC-05 취수관로 축조(단가)_CC-02 본관기초굴착 예상_연돌 현장타설말뚝(RCD)설계서 10" xfId="30587"/>
    <cellStyle name=" _품셈_CC-05 취수관로 축조(단가)_CC-02 본관기초굴착 예상_연돌 현장타설말뚝(RCD)설계서 2" xfId="3666"/>
    <cellStyle name=" _품셈_CC-05 취수관로 축조(단가)_CC-02 본관기초굴착 예상_연돌 현장타설말뚝(RCD)설계서 3" xfId="3667"/>
    <cellStyle name=" _품셈_CC-05 취수관로 축조(단가)_CC-02 본관기초굴착 예상_연돌 현장타설말뚝(RCD)설계서 4" xfId="18268"/>
    <cellStyle name=" _품셈_CC-05 취수관로 축조(단가)_CC-02 본관기초굴착 예상_연돌 현장타설말뚝(RCD)설계서 5" xfId="30588"/>
    <cellStyle name=" _품셈_CC-05 취수관로 축조(단가)_CC-02 본관기초굴착 예상_연돌 현장타설말뚝(RCD)설계서 6" xfId="30589"/>
    <cellStyle name=" _품셈_CC-05 취수관로 축조(단가)_CC-02 본관기초굴착 예상_연돌 현장타설말뚝(RCD)설계서 7" xfId="30590"/>
    <cellStyle name=" _품셈_CC-05 취수관로 축조(단가)_CC-02 본관기초굴착 예상_연돌 현장타설말뚝(RCD)설계서 8" xfId="30591"/>
    <cellStyle name=" _품셈_CC-05 취수관로 축조(단가)_CC-02 본관기초굴착 예상_연돌 현장타설말뚝(RCD)설계서 9" xfId="30592"/>
    <cellStyle name=" _품셈_CC-05 취수관로 축조(단가)_CC-02 본관기초굴착 예상_연돌 현장타설말뚝(RCD)설계서_0 태안78-연돌-공사설계서(2005082)" xfId="3668"/>
    <cellStyle name=" _품셈_CC-05 취수관로 축조(단가)_CC-02 본관기초굴착 예상_연돌 현장타설말뚝(RCD)설계서_0 태안78-연돌-공사설계서(2005082) 10" xfId="30593"/>
    <cellStyle name=" _품셈_CC-05 취수관로 축조(단가)_CC-02 본관기초굴착 예상_연돌 현장타설말뚝(RCD)설계서_0 태안78-연돌-공사설계서(2005082) 2" xfId="3669"/>
    <cellStyle name=" _품셈_CC-05 취수관로 축조(단가)_CC-02 본관기초굴착 예상_연돌 현장타설말뚝(RCD)설계서_0 태안78-연돌-공사설계서(2005082) 3" xfId="3670"/>
    <cellStyle name=" _품셈_CC-05 취수관로 축조(단가)_CC-02 본관기초굴착 예상_연돌 현장타설말뚝(RCD)설계서_0 태안78-연돌-공사설계서(2005082) 4" xfId="18269"/>
    <cellStyle name=" _품셈_CC-05 취수관로 축조(단가)_CC-02 본관기초굴착 예상_연돌 현장타설말뚝(RCD)설계서_0 태안78-연돌-공사설계서(2005082) 5" xfId="30594"/>
    <cellStyle name=" _품셈_CC-05 취수관로 축조(단가)_CC-02 본관기초굴착 예상_연돌 현장타설말뚝(RCD)설계서_0 태안78-연돌-공사설계서(2005082) 6" xfId="30595"/>
    <cellStyle name=" _품셈_CC-05 취수관로 축조(단가)_CC-02 본관기초굴착 예상_연돌 현장타설말뚝(RCD)설계서_0 태안78-연돌-공사설계서(2005082) 7" xfId="30596"/>
    <cellStyle name=" _품셈_CC-05 취수관로 축조(단가)_CC-02 본관기초굴착 예상_연돌 현장타설말뚝(RCD)설계서_0 태안78-연돌-공사설계서(2005082) 8" xfId="30597"/>
    <cellStyle name=" _품셈_CC-05 취수관로 축조(단가)_CC-02 본관기초굴착 예상_연돌 현장타설말뚝(RCD)설계서_0 태안78-연돌-공사설계서(2005082) 9" xfId="30598"/>
    <cellStyle name=" _품셈_CC-05 취수관로 축조(단가)_CC-02 본관기초굴착 예상_연돌 현장타설말뚝(RCD)설계서_1.0t 공사설계서(1021일)" xfId="3671"/>
    <cellStyle name=" _품셈_CC-05 취수관로 축조(단가)_CC-02 본관기초굴착 예상_연돌 현장타설말뚝(RCD)설계서_1.0t 공사설계서(1021일) 10" xfId="30599"/>
    <cellStyle name=" _품셈_CC-05 취수관로 축조(단가)_CC-02 본관기초굴착 예상_연돌 현장타설말뚝(RCD)설계서_1.0t 공사설계서(1021일) 2" xfId="3672"/>
    <cellStyle name=" _품셈_CC-05 취수관로 축조(단가)_CC-02 본관기초굴착 예상_연돌 현장타설말뚝(RCD)설계서_1.0t 공사설계서(1021일) 3" xfId="3673"/>
    <cellStyle name=" _품셈_CC-05 취수관로 축조(단가)_CC-02 본관기초굴착 예상_연돌 현장타설말뚝(RCD)설계서_1.0t 공사설계서(1021일) 4" xfId="18270"/>
    <cellStyle name=" _품셈_CC-05 취수관로 축조(단가)_CC-02 본관기초굴착 예상_연돌 현장타설말뚝(RCD)설계서_1.0t 공사설계서(1021일) 5" xfId="30600"/>
    <cellStyle name=" _품셈_CC-05 취수관로 축조(단가)_CC-02 본관기초굴착 예상_연돌 현장타설말뚝(RCD)설계서_1.0t 공사설계서(1021일) 6" xfId="30601"/>
    <cellStyle name=" _품셈_CC-05 취수관로 축조(단가)_CC-02 본관기초굴착 예상_연돌 현장타설말뚝(RCD)설계서_1.0t 공사설계서(1021일) 7" xfId="30602"/>
    <cellStyle name=" _품셈_CC-05 취수관로 축조(단가)_CC-02 본관기초굴착 예상_연돌 현장타설말뚝(RCD)설계서_1.0t 공사설계서(1021일) 8" xfId="30603"/>
    <cellStyle name=" _품셈_CC-05 취수관로 축조(단가)_CC-02 본관기초굴착 예상_연돌 현장타설말뚝(RCD)설계서_1.0t 공사설계서(1021일) 9" xfId="30604"/>
    <cellStyle name=" _품셈_CC-05 취수관로 축조(단가)_CC-02 본관기초굴착 예상_연돌 현장타설말뚝(RCD)설계서_태안78연돌공사설계서(2005099)C2" xfId="3674"/>
    <cellStyle name=" _품셈_CC-05 취수관로 축조(단가)_CC-02 본관기초굴착 예상_연돌 현장타설말뚝(RCD)설계서_태안78연돌공사설계서(2005099)C2 10" xfId="30605"/>
    <cellStyle name=" _품셈_CC-05 취수관로 축조(단가)_CC-02 본관기초굴착 예상_연돌 현장타설말뚝(RCD)설계서_태안78연돌공사설계서(2005099)C2 2" xfId="3675"/>
    <cellStyle name=" _품셈_CC-05 취수관로 축조(단가)_CC-02 본관기초굴착 예상_연돌 현장타설말뚝(RCD)설계서_태안78연돌공사설계서(2005099)C2 3" xfId="3676"/>
    <cellStyle name=" _품셈_CC-05 취수관로 축조(단가)_CC-02 본관기초굴착 예상_연돌 현장타설말뚝(RCD)설계서_태안78연돌공사설계서(2005099)C2 4" xfId="18271"/>
    <cellStyle name=" _품셈_CC-05 취수관로 축조(단가)_CC-02 본관기초굴착 예상_연돌 현장타설말뚝(RCD)설계서_태안78연돌공사설계서(2005099)C2 5" xfId="30606"/>
    <cellStyle name=" _품셈_CC-05 취수관로 축조(단가)_CC-02 본관기초굴착 예상_연돌 현장타설말뚝(RCD)설계서_태안78연돌공사설계서(2005099)C2 6" xfId="30607"/>
    <cellStyle name=" _품셈_CC-05 취수관로 축조(단가)_CC-02 본관기초굴착 예상_연돌 현장타설말뚝(RCD)설계서_태안78연돌공사설계서(2005099)C2 7" xfId="30608"/>
    <cellStyle name=" _품셈_CC-05 취수관로 축조(단가)_CC-02 본관기초굴착 예상_연돌 현장타설말뚝(RCD)설계서_태안78연돌공사설계서(2005099)C2 8" xfId="30609"/>
    <cellStyle name=" _품셈_CC-05 취수관로 축조(단가)_CC-02 본관기초굴착 예상_연돌 현장타설말뚝(RCD)설계서_태안78연돌공사설계서(2005099)C2 9" xfId="30610"/>
    <cellStyle name=" _품셈_CC-05 취수관로 축조(단가)_개산분 실행" xfId="3505"/>
    <cellStyle name=" _품셈_CC-05 취수관로 축조(단가)_견적대비표(REV2)" xfId="3506"/>
    <cellStyle name=" _품셈_CC-05 취수관로 축조(단가)_당진78-연돌-개략공사비" xfId="3507"/>
    <cellStyle name=" _품셈_CC-05 취수관로 축조(단가)_당진78-연돌-개략공사비 10" xfId="30278"/>
    <cellStyle name=" _품셈_CC-05 취수관로 축조(단가)_당진78-연돌-개략공사비 2" xfId="3508"/>
    <cellStyle name=" _품셈_CC-05 취수관로 축조(단가)_당진78-연돌-개략공사비 3" xfId="3509"/>
    <cellStyle name=" _품셈_CC-05 취수관로 축조(단가)_당진78-연돌-개략공사비 4" xfId="18217"/>
    <cellStyle name=" _품셈_CC-05 취수관로 축조(단가)_당진78-연돌-개략공사비 5" xfId="30279"/>
    <cellStyle name=" _품셈_CC-05 취수관로 축조(단가)_당진78-연돌-개략공사비 6" xfId="30280"/>
    <cellStyle name=" _품셈_CC-05 취수관로 축조(단가)_당진78-연돌-개략공사비 7" xfId="30281"/>
    <cellStyle name=" _품셈_CC-05 취수관로 축조(단가)_당진78-연돌-개략공사비 8" xfId="30282"/>
    <cellStyle name=" _품셈_CC-05 취수관로 축조(단가)_당진78-연돌-개략공사비 9" xfId="30283"/>
    <cellStyle name=" _품셈_CC-05 취수관로 축조(단가)_당진78-연돌-개략공사비_0 태안78-연돌-공사설계서(2005082)" xfId="3510"/>
    <cellStyle name=" _품셈_CC-05 취수관로 축조(단가)_당진78-연돌-개략공사비_0 태안78-연돌-공사설계서(2005082) 10" xfId="30284"/>
    <cellStyle name=" _품셈_CC-05 취수관로 축조(단가)_당진78-연돌-개략공사비_0 태안78-연돌-공사설계서(2005082) 2" xfId="3511"/>
    <cellStyle name=" _품셈_CC-05 취수관로 축조(단가)_당진78-연돌-개략공사비_0 태안78-연돌-공사설계서(2005082) 3" xfId="3512"/>
    <cellStyle name=" _품셈_CC-05 취수관로 축조(단가)_당진78-연돌-개략공사비_0 태안78-연돌-공사설계서(2005082) 4" xfId="18218"/>
    <cellStyle name=" _품셈_CC-05 취수관로 축조(단가)_당진78-연돌-개략공사비_0 태안78-연돌-공사설계서(2005082) 5" xfId="30285"/>
    <cellStyle name=" _품셈_CC-05 취수관로 축조(단가)_당진78-연돌-개략공사비_0 태안78-연돌-공사설계서(2005082) 6" xfId="30286"/>
    <cellStyle name=" _품셈_CC-05 취수관로 축조(단가)_당진78-연돌-개략공사비_0 태안78-연돌-공사설계서(2005082) 7" xfId="30287"/>
    <cellStyle name=" _품셈_CC-05 취수관로 축조(단가)_당진78-연돌-개략공사비_0 태안78-연돌-공사설계서(2005082) 8" xfId="30288"/>
    <cellStyle name=" _품셈_CC-05 취수관로 축조(단가)_당진78-연돌-개략공사비_0 태안78-연돌-공사설계서(2005082) 9" xfId="30289"/>
    <cellStyle name=" _품셈_CC-05 취수관로 축조(단가)_당진78-연돌-개략공사비_1.0t 공사설계서(1021일)" xfId="3513"/>
    <cellStyle name=" _품셈_CC-05 취수관로 축조(단가)_당진78-연돌-개략공사비_1.0t 공사설계서(1021일) 10" xfId="30290"/>
    <cellStyle name=" _품셈_CC-05 취수관로 축조(단가)_당진78-연돌-개략공사비_1.0t 공사설계서(1021일) 2" xfId="3514"/>
    <cellStyle name=" _품셈_CC-05 취수관로 축조(단가)_당진78-연돌-개략공사비_1.0t 공사설계서(1021일) 3" xfId="3515"/>
    <cellStyle name=" _품셈_CC-05 취수관로 축조(단가)_당진78-연돌-개략공사비_1.0t 공사설계서(1021일) 4" xfId="18219"/>
    <cellStyle name=" _품셈_CC-05 취수관로 축조(단가)_당진78-연돌-개략공사비_1.0t 공사설계서(1021일) 5" xfId="30291"/>
    <cellStyle name=" _품셈_CC-05 취수관로 축조(단가)_당진78-연돌-개략공사비_1.0t 공사설계서(1021일) 6" xfId="30292"/>
    <cellStyle name=" _품셈_CC-05 취수관로 축조(단가)_당진78-연돌-개략공사비_1.0t 공사설계서(1021일) 7" xfId="30293"/>
    <cellStyle name=" _품셈_CC-05 취수관로 축조(단가)_당진78-연돌-개략공사비_1.0t 공사설계서(1021일) 8" xfId="30294"/>
    <cellStyle name=" _품셈_CC-05 취수관로 축조(단가)_당진78-연돌-개략공사비_1.0t 공사설계서(1021일) 9" xfId="30295"/>
    <cellStyle name=" _품셈_CC-05 취수관로 축조(단가)_당진78-연돌-개략공사비_태안78연돌공사설계서(2005099)C2" xfId="3516"/>
    <cellStyle name=" _품셈_CC-05 취수관로 축조(단가)_당진78-연돌-개략공사비_태안78연돌공사설계서(2005099)C2 10" xfId="30296"/>
    <cellStyle name=" _품셈_CC-05 취수관로 축조(단가)_당진78-연돌-개략공사비_태안78연돌공사설계서(2005099)C2 2" xfId="3517"/>
    <cellStyle name=" _품셈_CC-05 취수관로 축조(단가)_당진78-연돌-개략공사비_태안78연돌공사설계서(2005099)C2 3" xfId="3518"/>
    <cellStyle name=" _품셈_CC-05 취수관로 축조(단가)_당진78-연돌-개략공사비_태안78연돌공사설계서(2005099)C2 4" xfId="18220"/>
    <cellStyle name=" _품셈_CC-05 취수관로 축조(단가)_당진78-연돌-개략공사비_태안78연돌공사설계서(2005099)C2 5" xfId="30297"/>
    <cellStyle name=" _품셈_CC-05 취수관로 축조(단가)_당진78-연돌-개략공사비_태안78연돌공사설계서(2005099)C2 6" xfId="30298"/>
    <cellStyle name=" _품셈_CC-05 취수관로 축조(단가)_당진78-연돌-개략공사비_태안78연돌공사설계서(2005099)C2 7" xfId="30299"/>
    <cellStyle name=" _품셈_CC-05 취수관로 축조(단가)_당진78-연돌-개략공사비_태안78연돌공사설계서(2005099)C2 8" xfId="30300"/>
    <cellStyle name=" _품셈_CC-05 취수관로 축조(단가)_당진78-연돌-개략공사비_태안78연돌공사설계서(2005099)C2 9" xfId="30301"/>
    <cellStyle name=" _품셈_CC-05 취수관로 축조(단가)_본관기초 가실행" xfId="3519"/>
    <cellStyle name=" _품셈_CC-05 취수관로 축조(단가)_본관기초 가실행 10" xfId="30302"/>
    <cellStyle name=" _품셈_CC-05 취수관로 축조(단가)_본관기초 가실행 2" xfId="3520"/>
    <cellStyle name=" _품셈_CC-05 취수관로 축조(단가)_본관기초 가실행 3" xfId="3521"/>
    <cellStyle name=" _품셈_CC-05 취수관로 축조(단가)_본관기초 가실행 4" xfId="18221"/>
    <cellStyle name=" _품셈_CC-05 취수관로 축조(단가)_본관기초 가실행 5" xfId="30303"/>
    <cellStyle name=" _품셈_CC-05 취수관로 축조(단가)_본관기초 가실행 6" xfId="30304"/>
    <cellStyle name=" _품셈_CC-05 취수관로 축조(단가)_본관기초 가실행 7" xfId="30305"/>
    <cellStyle name=" _품셈_CC-05 취수관로 축조(단가)_본관기초 가실행 8" xfId="30306"/>
    <cellStyle name=" _품셈_CC-05 취수관로 축조(단가)_본관기초 가실행 9" xfId="30307"/>
    <cellStyle name=" _품셈_CC-05 취수관로 축조(단가)_본관기초 가실행_1 당진78-연돌-공사설계서(REV.0 12.14-kopec)" xfId="3522"/>
    <cellStyle name=" _품셈_CC-05 취수관로 축조(단가)_본관기초 가실행_1 당진78-연돌-공사설계서(REV.0 12.14-kopec) 10" xfId="30308"/>
    <cellStyle name=" _품셈_CC-05 취수관로 축조(단가)_본관기초 가실행_1 당진78-연돌-공사설계서(REV.0 12.14-kopec) 2" xfId="3523"/>
    <cellStyle name=" _품셈_CC-05 취수관로 축조(단가)_본관기초 가실행_1 당진78-연돌-공사설계서(REV.0 12.14-kopec) 3" xfId="3524"/>
    <cellStyle name=" _품셈_CC-05 취수관로 축조(단가)_본관기초 가실행_1 당진78-연돌-공사설계서(REV.0 12.14-kopec) 4" xfId="18222"/>
    <cellStyle name=" _품셈_CC-05 취수관로 축조(단가)_본관기초 가실행_1 당진78-연돌-공사설계서(REV.0 12.14-kopec) 5" xfId="30309"/>
    <cellStyle name=" _품셈_CC-05 취수관로 축조(단가)_본관기초 가실행_1 당진78-연돌-공사설계서(REV.0 12.14-kopec) 6" xfId="30310"/>
    <cellStyle name=" _품셈_CC-05 취수관로 축조(단가)_본관기초 가실행_1 당진78-연돌-공사설계서(REV.0 12.14-kopec) 7" xfId="30311"/>
    <cellStyle name=" _품셈_CC-05 취수관로 축조(단가)_본관기초 가실행_1 당진78-연돌-공사설계서(REV.0 12.14-kopec) 8" xfId="30312"/>
    <cellStyle name=" _품셈_CC-05 취수관로 축조(단가)_본관기초 가실행_1 당진78-연돌-공사설계서(REV.0 12.14-kopec) 9" xfId="30313"/>
    <cellStyle name=" _품셈_CC-05 취수관로 축조(단가)_본관기초 가실행_1 당진78-연돌-공사설계서(REV.0 12.14-kopec)_0 태안78-연돌-공사설계서(2005082)" xfId="3525"/>
    <cellStyle name=" _품셈_CC-05 취수관로 축조(단가)_본관기초 가실행_1 당진78-연돌-공사설계서(REV.0 12.14-kopec)_0 태안78-연돌-공사설계서(2005082) 10" xfId="30314"/>
    <cellStyle name=" _품셈_CC-05 취수관로 축조(단가)_본관기초 가실행_1 당진78-연돌-공사설계서(REV.0 12.14-kopec)_0 태안78-연돌-공사설계서(2005082) 2" xfId="3526"/>
    <cellStyle name=" _품셈_CC-05 취수관로 축조(단가)_본관기초 가실행_1 당진78-연돌-공사설계서(REV.0 12.14-kopec)_0 태안78-연돌-공사설계서(2005082) 3" xfId="3527"/>
    <cellStyle name=" _품셈_CC-05 취수관로 축조(단가)_본관기초 가실행_1 당진78-연돌-공사설계서(REV.0 12.14-kopec)_0 태안78-연돌-공사설계서(2005082) 4" xfId="18223"/>
    <cellStyle name=" _품셈_CC-05 취수관로 축조(단가)_본관기초 가실행_1 당진78-연돌-공사설계서(REV.0 12.14-kopec)_0 태안78-연돌-공사설계서(2005082) 5" xfId="30315"/>
    <cellStyle name=" _품셈_CC-05 취수관로 축조(단가)_본관기초 가실행_1 당진78-연돌-공사설계서(REV.0 12.14-kopec)_0 태안78-연돌-공사설계서(2005082) 6" xfId="30316"/>
    <cellStyle name=" _품셈_CC-05 취수관로 축조(단가)_본관기초 가실행_1 당진78-연돌-공사설계서(REV.0 12.14-kopec)_0 태안78-연돌-공사설계서(2005082) 7" xfId="30317"/>
    <cellStyle name=" _품셈_CC-05 취수관로 축조(단가)_본관기초 가실행_1 당진78-연돌-공사설계서(REV.0 12.14-kopec)_0 태안78-연돌-공사설계서(2005082) 8" xfId="30318"/>
    <cellStyle name=" _품셈_CC-05 취수관로 축조(단가)_본관기초 가실행_1 당진78-연돌-공사설계서(REV.0 12.14-kopec)_0 태안78-연돌-공사설계서(2005082) 9" xfId="30319"/>
    <cellStyle name=" _품셈_CC-05 취수관로 축조(단가)_본관기초 가실행_1 당진78-연돌-공사설계서(REV.0 12.14-kopec)_1.0t 공사설계서(1021일)" xfId="3528"/>
    <cellStyle name=" _품셈_CC-05 취수관로 축조(단가)_본관기초 가실행_1 당진78-연돌-공사설계서(REV.0 12.14-kopec)_1.0t 공사설계서(1021일) 10" xfId="30320"/>
    <cellStyle name=" _품셈_CC-05 취수관로 축조(단가)_본관기초 가실행_1 당진78-연돌-공사설계서(REV.0 12.14-kopec)_1.0t 공사설계서(1021일) 2" xfId="3529"/>
    <cellStyle name=" _품셈_CC-05 취수관로 축조(단가)_본관기초 가실행_1 당진78-연돌-공사설계서(REV.0 12.14-kopec)_1.0t 공사설계서(1021일) 3" xfId="3530"/>
    <cellStyle name=" _품셈_CC-05 취수관로 축조(단가)_본관기초 가실행_1 당진78-연돌-공사설계서(REV.0 12.14-kopec)_1.0t 공사설계서(1021일) 4" xfId="18224"/>
    <cellStyle name=" _품셈_CC-05 취수관로 축조(단가)_본관기초 가실행_1 당진78-연돌-공사설계서(REV.0 12.14-kopec)_1.0t 공사설계서(1021일) 5" xfId="30321"/>
    <cellStyle name=" _품셈_CC-05 취수관로 축조(단가)_본관기초 가실행_1 당진78-연돌-공사설계서(REV.0 12.14-kopec)_1.0t 공사설계서(1021일) 6" xfId="30322"/>
    <cellStyle name=" _품셈_CC-05 취수관로 축조(단가)_본관기초 가실행_1 당진78-연돌-공사설계서(REV.0 12.14-kopec)_1.0t 공사설계서(1021일) 7" xfId="30323"/>
    <cellStyle name=" _품셈_CC-05 취수관로 축조(단가)_본관기초 가실행_1 당진78-연돌-공사설계서(REV.0 12.14-kopec)_1.0t 공사설계서(1021일) 8" xfId="30324"/>
    <cellStyle name=" _품셈_CC-05 취수관로 축조(단가)_본관기초 가실행_1 당진78-연돌-공사설계서(REV.0 12.14-kopec)_1.0t 공사설계서(1021일) 9" xfId="30325"/>
    <cellStyle name=" _품셈_CC-05 취수관로 축조(단가)_본관기초 가실행_1 당진78-연돌-공사설계서(REV.0 12.14-kopec)_태안78연돌공사설계서(2005099)C2" xfId="3531"/>
    <cellStyle name=" _품셈_CC-05 취수관로 축조(단가)_본관기초 가실행_1 당진78-연돌-공사설계서(REV.0 12.14-kopec)_태안78연돌공사설계서(2005099)C2 10" xfId="30326"/>
    <cellStyle name=" _품셈_CC-05 취수관로 축조(단가)_본관기초 가실행_1 당진78-연돌-공사설계서(REV.0 12.14-kopec)_태안78연돌공사설계서(2005099)C2 2" xfId="3532"/>
    <cellStyle name=" _품셈_CC-05 취수관로 축조(단가)_본관기초 가실행_1 당진78-연돌-공사설계서(REV.0 12.14-kopec)_태안78연돌공사설계서(2005099)C2 3" xfId="3533"/>
    <cellStyle name=" _품셈_CC-05 취수관로 축조(단가)_본관기초 가실행_1 당진78-연돌-공사설계서(REV.0 12.14-kopec)_태안78연돌공사설계서(2005099)C2 4" xfId="18225"/>
    <cellStyle name=" _품셈_CC-05 취수관로 축조(단가)_본관기초 가실행_1 당진78-연돌-공사설계서(REV.0 12.14-kopec)_태안78연돌공사설계서(2005099)C2 5" xfId="30327"/>
    <cellStyle name=" _품셈_CC-05 취수관로 축조(단가)_본관기초 가실행_1 당진78-연돌-공사설계서(REV.0 12.14-kopec)_태안78연돌공사설계서(2005099)C2 6" xfId="30328"/>
    <cellStyle name=" _품셈_CC-05 취수관로 축조(단가)_본관기초 가실행_1 당진78-연돌-공사설계서(REV.0 12.14-kopec)_태안78연돌공사설계서(2005099)C2 7" xfId="30329"/>
    <cellStyle name=" _품셈_CC-05 취수관로 축조(단가)_본관기초 가실행_1 당진78-연돌-공사설계서(REV.0 12.14-kopec)_태안78연돌공사설계서(2005099)C2 8" xfId="30330"/>
    <cellStyle name=" _품셈_CC-05 취수관로 축조(단가)_본관기초 가실행_1 당진78-연돌-공사설계서(REV.0 12.14-kopec)_태안78연돌공사설계서(2005099)C2 9" xfId="30331"/>
    <cellStyle name=" _품셈_CC-05 취수관로 축조(단가)_본관기초 가실행_1.0t 당진78-연돌-수량산출서(REV.0 12.27-kopec)" xfId="3534"/>
    <cellStyle name=" _품셈_CC-05 취수관로 축조(단가)_본관기초 가실행_1.0t 당진78-연돌-수량산출서(REV.0 12.27-kopec) 10" xfId="30332"/>
    <cellStyle name=" _품셈_CC-05 취수관로 축조(단가)_본관기초 가실행_1.0t 당진78-연돌-수량산출서(REV.0 12.27-kopec) 2" xfId="3535"/>
    <cellStyle name=" _품셈_CC-05 취수관로 축조(단가)_본관기초 가실행_1.0t 당진78-연돌-수량산출서(REV.0 12.27-kopec) 3" xfId="3536"/>
    <cellStyle name=" _품셈_CC-05 취수관로 축조(단가)_본관기초 가실행_1.0t 당진78-연돌-수량산출서(REV.0 12.27-kopec) 4" xfId="18226"/>
    <cellStyle name=" _품셈_CC-05 취수관로 축조(단가)_본관기초 가실행_1.0t 당진78-연돌-수량산출서(REV.0 12.27-kopec) 5" xfId="30333"/>
    <cellStyle name=" _품셈_CC-05 취수관로 축조(단가)_본관기초 가실행_1.0t 당진78-연돌-수량산출서(REV.0 12.27-kopec) 6" xfId="30334"/>
    <cellStyle name=" _품셈_CC-05 취수관로 축조(단가)_본관기초 가실행_1.0t 당진78-연돌-수량산출서(REV.0 12.27-kopec) 7" xfId="30335"/>
    <cellStyle name=" _품셈_CC-05 취수관로 축조(단가)_본관기초 가실행_1.0t 당진78-연돌-수량산출서(REV.0 12.27-kopec) 8" xfId="30336"/>
    <cellStyle name=" _품셈_CC-05 취수관로 축조(단가)_본관기초 가실행_1.0t 당진78-연돌-수량산출서(REV.0 12.27-kopec) 9" xfId="30337"/>
    <cellStyle name=" _품셈_CC-05 취수관로 축조(단가)_본관기초 가실행_1.0t 당진78-연돌-수량산출서(REV.0 12.27-kopec)_1.0t 공사설계서(1021일)" xfId="3537"/>
    <cellStyle name=" _품셈_CC-05 취수관로 축조(단가)_본관기초 가실행_1.0t 당진78-연돌-수량산출서(REV.0 12.27-kopec)_1.0t 공사설계서(1021일) 10" xfId="30338"/>
    <cellStyle name=" _품셈_CC-05 취수관로 축조(단가)_본관기초 가실행_1.0t 당진78-연돌-수량산출서(REV.0 12.27-kopec)_1.0t 공사설계서(1021일) 2" xfId="3538"/>
    <cellStyle name=" _품셈_CC-05 취수관로 축조(단가)_본관기초 가실행_1.0t 당진78-연돌-수량산출서(REV.0 12.27-kopec)_1.0t 공사설계서(1021일) 3" xfId="3539"/>
    <cellStyle name=" _품셈_CC-05 취수관로 축조(단가)_본관기초 가실행_1.0t 당진78-연돌-수량산출서(REV.0 12.27-kopec)_1.0t 공사설계서(1021일) 4" xfId="18227"/>
    <cellStyle name=" _품셈_CC-05 취수관로 축조(단가)_본관기초 가실행_1.0t 당진78-연돌-수량산출서(REV.0 12.27-kopec)_1.0t 공사설계서(1021일) 5" xfId="30339"/>
    <cellStyle name=" _품셈_CC-05 취수관로 축조(단가)_본관기초 가실행_1.0t 당진78-연돌-수량산출서(REV.0 12.27-kopec)_1.0t 공사설계서(1021일) 6" xfId="30340"/>
    <cellStyle name=" _품셈_CC-05 취수관로 축조(단가)_본관기초 가실행_1.0t 당진78-연돌-수량산출서(REV.0 12.27-kopec)_1.0t 공사설계서(1021일) 7" xfId="30341"/>
    <cellStyle name=" _품셈_CC-05 취수관로 축조(단가)_본관기초 가실행_1.0t 당진78-연돌-수량산출서(REV.0 12.27-kopec)_1.0t 공사설계서(1021일) 8" xfId="30342"/>
    <cellStyle name=" _품셈_CC-05 취수관로 축조(단가)_본관기초 가실행_1.0t 당진78-연돌-수량산출서(REV.0 12.27-kopec)_1.0t 공사설계서(1021일) 9" xfId="30343"/>
    <cellStyle name=" _품셈_CC-05 취수관로 축조(단가)_본관기초 가실행_2.관리동" xfId="30344"/>
    <cellStyle name=" _품셈_CC-05 취수관로 축조(단가)_본관기초 가실행_당진78-연돌-개략공사비" xfId="3540"/>
    <cellStyle name=" _품셈_CC-05 취수관로 축조(단가)_본관기초 가실행_당진78-연돌-개략공사비 10" xfId="30345"/>
    <cellStyle name=" _품셈_CC-05 취수관로 축조(단가)_본관기초 가실행_당진78-연돌-개략공사비 2" xfId="3541"/>
    <cellStyle name=" _품셈_CC-05 취수관로 축조(단가)_본관기초 가실행_당진78-연돌-개략공사비 3" xfId="3542"/>
    <cellStyle name=" _품셈_CC-05 취수관로 축조(단가)_본관기초 가실행_당진78-연돌-개략공사비 4" xfId="18228"/>
    <cellStyle name=" _품셈_CC-05 취수관로 축조(단가)_본관기초 가실행_당진78-연돌-개략공사비 5" xfId="30346"/>
    <cellStyle name=" _품셈_CC-05 취수관로 축조(단가)_본관기초 가실행_당진78-연돌-개략공사비 6" xfId="30347"/>
    <cellStyle name=" _품셈_CC-05 취수관로 축조(단가)_본관기초 가실행_당진78-연돌-개략공사비 7" xfId="30348"/>
    <cellStyle name=" _품셈_CC-05 취수관로 축조(단가)_본관기초 가실행_당진78-연돌-개략공사비 8" xfId="30349"/>
    <cellStyle name=" _품셈_CC-05 취수관로 축조(단가)_본관기초 가실행_당진78-연돌-개략공사비 9" xfId="30350"/>
    <cellStyle name=" _품셈_CC-05 취수관로 축조(단가)_본관기초 가실행_당진78-연돌-개략공사비_0 태안78-연돌-공사설계서(2005082)" xfId="3543"/>
    <cellStyle name=" _품셈_CC-05 취수관로 축조(단가)_본관기초 가실행_당진78-연돌-개략공사비_0 태안78-연돌-공사설계서(2005082) 10" xfId="30351"/>
    <cellStyle name=" _품셈_CC-05 취수관로 축조(단가)_본관기초 가실행_당진78-연돌-개략공사비_0 태안78-연돌-공사설계서(2005082) 2" xfId="3544"/>
    <cellStyle name=" _품셈_CC-05 취수관로 축조(단가)_본관기초 가실행_당진78-연돌-개략공사비_0 태안78-연돌-공사설계서(2005082) 3" xfId="3545"/>
    <cellStyle name=" _품셈_CC-05 취수관로 축조(단가)_본관기초 가실행_당진78-연돌-개략공사비_0 태안78-연돌-공사설계서(2005082) 4" xfId="18229"/>
    <cellStyle name=" _품셈_CC-05 취수관로 축조(단가)_본관기초 가실행_당진78-연돌-개략공사비_0 태안78-연돌-공사설계서(2005082) 5" xfId="30352"/>
    <cellStyle name=" _품셈_CC-05 취수관로 축조(단가)_본관기초 가실행_당진78-연돌-개략공사비_0 태안78-연돌-공사설계서(2005082) 6" xfId="30353"/>
    <cellStyle name=" _품셈_CC-05 취수관로 축조(단가)_본관기초 가실행_당진78-연돌-개략공사비_0 태안78-연돌-공사설계서(2005082) 7" xfId="30354"/>
    <cellStyle name=" _품셈_CC-05 취수관로 축조(단가)_본관기초 가실행_당진78-연돌-개략공사비_0 태안78-연돌-공사설계서(2005082) 8" xfId="30355"/>
    <cellStyle name=" _품셈_CC-05 취수관로 축조(단가)_본관기초 가실행_당진78-연돌-개략공사비_0 태안78-연돌-공사설계서(2005082) 9" xfId="30356"/>
    <cellStyle name=" _품셈_CC-05 취수관로 축조(단가)_본관기초 가실행_당진78-연돌-개략공사비_1.0t 공사설계서(1021일)" xfId="3546"/>
    <cellStyle name=" _품셈_CC-05 취수관로 축조(단가)_본관기초 가실행_당진78-연돌-개략공사비_1.0t 공사설계서(1021일) 10" xfId="30357"/>
    <cellStyle name=" _품셈_CC-05 취수관로 축조(단가)_본관기초 가실행_당진78-연돌-개략공사비_1.0t 공사설계서(1021일) 2" xfId="3547"/>
    <cellStyle name=" _품셈_CC-05 취수관로 축조(단가)_본관기초 가실행_당진78-연돌-개략공사비_1.0t 공사설계서(1021일) 3" xfId="3548"/>
    <cellStyle name=" _품셈_CC-05 취수관로 축조(단가)_본관기초 가실행_당진78-연돌-개략공사비_1.0t 공사설계서(1021일) 4" xfId="18230"/>
    <cellStyle name=" _품셈_CC-05 취수관로 축조(단가)_본관기초 가실행_당진78-연돌-개략공사비_1.0t 공사설계서(1021일) 5" xfId="30358"/>
    <cellStyle name=" _품셈_CC-05 취수관로 축조(단가)_본관기초 가실행_당진78-연돌-개략공사비_1.0t 공사설계서(1021일) 6" xfId="30359"/>
    <cellStyle name=" _품셈_CC-05 취수관로 축조(단가)_본관기초 가실행_당진78-연돌-개략공사비_1.0t 공사설계서(1021일) 7" xfId="30360"/>
    <cellStyle name=" _품셈_CC-05 취수관로 축조(단가)_본관기초 가실행_당진78-연돌-개략공사비_1.0t 공사설계서(1021일) 8" xfId="30361"/>
    <cellStyle name=" _품셈_CC-05 취수관로 축조(단가)_본관기초 가실행_당진78-연돌-개략공사비_1.0t 공사설계서(1021일) 9" xfId="30362"/>
    <cellStyle name=" _품셈_CC-05 취수관로 축조(단가)_본관기초 가실행_당진78-연돌-개략공사비_태안78연돌공사설계서(2005099)C2" xfId="3549"/>
    <cellStyle name=" _품셈_CC-05 취수관로 축조(단가)_본관기초 가실행_당진78-연돌-개략공사비_태안78연돌공사설계서(2005099)C2 10" xfId="30363"/>
    <cellStyle name=" _품셈_CC-05 취수관로 축조(단가)_본관기초 가실행_당진78-연돌-개략공사비_태안78연돌공사설계서(2005099)C2 2" xfId="3550"/>
    <cellStyle name=" _품셈_CC-05 취수관로 축조(단가)_본관기초 가실행_당진78-연돌-개략공사비_태안78연돌공사설계서(2005099)C2 3" xfId="3551"/>
    <cellStyle name=" _품셈_CC-05 취수관로 축조(단가)_본관기초 가실행_당진78-연돌-개략공사비_태안78연돌공사설계서(2005099)C2 4" xfId="18231"/>
    <cellStyle name=" _품셈_CC-05 취수관로 축조(단가)_본관기초 가실행_당진78-연돌-개략공사비_태안78연돌공사설계서(2005099)C2 5" xfId="30364"/>
    <cellStyle name=" _품셈_CC-05 취수관로 축조(단가)_본관기초 가실행_당진78-연돌-개략공사비_태안78연돌공사설계서(2005099)C2 6" xfId="30365"/>
    <cellStyle name=" _품셈_CC-05 취수관로 축조(단가)_본관기초 가실행_당진78-연돌-개략공사비_태안78연돌공사설계서(2005099)C2 7" xfId="30366"/>
    <cellStyle name=" _품셈_CC-05 취수관로 축조(단가)_본관기초 가실행_당진78-연돌-개략공사비_태안78연돌공사설계서(2005099)C2 8" xfId="30367"/>
    <cellStyle name=" _품셈_CC-05 취수관로 축조(단가)_본관기초 가실행_당진78-연돌-개략공사비_태안78연돌공사설계서(2005099)C2 9" xfId="30368"/>
    <cellStyle name=" _품셈_CC-05 취수관로 축조(단가)_본관기초 가실행_연돌 현장타설말뚝(RCD)설계서" xfId="3552"/>
    <cellStyle name=" _품셈_CC-05 취수관로 축조(단가)_본관기초 가실행_연돌 현장타설말뚝(RCD)설계서 10" xfId="30369"/>
    <cellStyle name=" _품셈_CC-05 취수관로 축조(단가)_본관기초 가실행_연돌 현장타설말뚝(RCD)설계서 2" xfId="3553"/>
    <cellStyle name=" _품셈_CC-05 취수관로 축조(단가)_본관기초 가실행_연돌 현장타설말뚝(RCD)설계서 3" xfId="3554"/>
    <cellStyle name=" _품셈_CC-05 취수관로 축조(단가)_본관기초 가실행_연돌 현장타설말뚝(RCD)설계서 4" xfId="18232"/>
    <cellStyle name=" _품셈_CC-05 취수관로 축조(단가)_본관기초 가실행_연돌 현장타설말뚝(RCD)설계서 5" xfId="30370"/>
    <cellStyle name=" _품셈_CC-05 취수관로 축조(단가)_본관기초 가실행_연돌 현장타설말뚝(RCD)설계서 6" xfId="30371"/>
    <cellStyle name=" _품셈_CC-05 취수관로 축조(단가)_본관기초 가실행_연돌 현장타설말뚝(RCD)설계서 7" xfId="30372"/>
    <cellStyle name=" _품셈_CC-05 취수관로 축조(단가)_본관기초 가실행_연돌 현장타설말뚝(RCD)설계서 8" xfId="30373"/>
    <cellStyle name=" _품셈_CC-05 취수관로 축조(단가)_본관기초 가실행_연돌 현장타설말뚝(RCD)설계서 9" xfId="30374"/>
    <cellStyle name=" _품셈_CC-05 취수관로 축조(단가)_본관기초 가실행_연돌 현장타설말뚝(RCD)설계서_0 태안78-연돌-공사설계서(2005082)" xfId="3555"/>
    <cellStyle name=" _품셈_CC-05 취수관로 축조(단가)_본관기초 가실행_연돌 현장타설말뚝(RCD)설계서_0 태안78-연돌-공사설계서(2005082) 10" xfId="30375"/>
    <cellStyle name=" _품셈_CC-05 취수관로 축조(단가)_본관기초 가실행_연돌 현장타설말뚝(RCD)설계서_0 태안78-연돌-공사설계서(2005082) 2" xfId="3556"/>
    <cellStyle name=" _품셈_CC-05 취수관로 축조(단가)_본관기초 가실행_연돌 현장타설말뚝(RCD)설계서_0 태안78-연돌-공사설계서(2005082) 3" xfId="3557"/>
    <cellStyle name=" _품셈_CC-05 취수관로 축조(단가)_본관기초 가실행_연돌 현장타설말뚝(RCD)설계서_0 태안78-연돌-공사설계서(2005082) 4" xfId="18233"/>
    <cellStyle name=" _품셈_CC-05 취수관로 축조(단가)_본관기초 가실행_연돌 현장타설말뚝(RCD)설계서_0 태안78-연돌-공사설계서(2005082) 5" xfId="30376"/>
    <cellStyle name=" _품셈_CC-05 취수관로 축조(단가)_본관기초 가실행_연돌 현장타설말뚝(RCD)설계서_0 태안78-연돌-공사설계서(2005082) 6" xfId="30377"/>
    <cellStyle name=" _품셈_CC-05 취수관로 축조(단가)_본관기초 가실행_연돌 현장타설말뚝(RCD)설계서_0 태안78-연돌-공사설계서(2005082) 7" xfId="30378"/>
    <cellStyle name=" _품셈_CC-05 취수관로 축조(단가)_본관기초 가실행_연돌 현장타설말뚝(RCD)설계서_0 태안78-연돌-공사설계서(2005082) 8" xfId="30379"/>
    <cellStyle name=" _품셈_CC-05 취수관로 축조(단가)_본관기초 가실행_연돌 현장타설말뚝(RCD)설계서_0 태안78-연돌-공사설계서(2005082) 9" xfId="30380"/>
    <cellStyle name=" _품셈_CC-05 취수관로 축조(단가)_본관기초 가실행_연돌 현장타설말뚝(RCD)설계서_1.0t 공사설계서(1021일)" xfId="3558"/>
    <cellStyle name=" _품셈_CC-05 취수관로 축조(단가)_본관기초 가실행_연돌 현장타설말뚝(RCD)설계서_1.0t 공사설계서(1021일) 10" xfId="30381"/>
    <cellStyle name=" _품셈_CC-05 취수관로 축조(단가)_본관기초 가실행_연돌 현장타설말뚝(RCD)설계서_1.0t 공사설계서(1021일) 2" xfId="3559"/>
    <cellStyle name=" _품셈_CC-05 취수관로 축조(단가)_본관기초 가실행_연돌 현장타설말뚝(RCD)설계서_1.0t 공사설계서(1021일) 3" xfId="3560"/>
    <cellStyle name=" _품셈_CC-05 취수관로 축조(단가)_본관기초 가실행_연돌 현장타설말뚝(RCD)설계서_1.0t 공사설계서(1021일) 4" xfId="18234"/>
    <cellStyle name=" _품셈_CC-05 취수관로 축조(단가)_본관기초 가실행_연돌 현장타설말뚝(RCD)설계서_1.0t 공사설계서(1021일) 5" xfId="30382"/>
    <cellStyle name=" _품셈_CC-05 취수관로 축조(단가)_본관기초 가실행_연돌 현장타설말뚝(RCD)설계서_1.0t 공사설계서(1021일) 6" xfId="30383"/>
    <cellStyle name=" _품셈_CC-05 취수관로 축조(단가)_본관기초 가실행_연돌 현장타설말뚝(RCD)설계서_1.0t 공사설계서(1021일) 7" xfId="30384"/>
    <cellStyle name=" _품셈_CC-05 취수관로 축조(단가)_본관기초 가실행_연돌 현장타설말뚝(RCD)설계서_1.0t 공사설계서(1021일) 8" xfId="30385"/>
    <cellStyle name=" _품셈_CC-05 취수관로 축조(단가)_본관기초 가실행_연돌 현장타설말뚝(RCD)설계서_1.0t 공사설계서(1021일) 9" xfId="30386"/>
    <cellStyle name=" _품셈_CC-05 취수관로 축조(단가)_본관기초 가실행_연돌 현장타설말뚝(RCD)설계서_태안78연돌공사설계서(2005099)C2" xfId="3561"/>
    <cellStyle name=" _품셈_CC-05 취수관로 축조(단가)_본관기초 가실행_연돌 현장타설말뚝(RCD)설계서_태안78연돌공사설계서(2005099)C2 10" xfId="30387"/>
    <cellStyle name=" _품셈_CC-05 취수관로 축조(단가)_본관기초 가실행_연돌 현장타설말뚝(RCD)설계서_태안78연돌공사설계서(2005099)C2 2" xfId="3562"/>
    <cellStyle name=" _품셈_CC-05 취수관로 축조(단가)_본관기초 가실행_연돌 현장타설말뚝(RCD)설계서_태안78연돌공사설계서(2005099)C2 3" xfId="3563"/>
    <cellStyle name=" _품셈_CC-05 취수관로 축조(단가)_본관기초 가실행_연돌 현장타설말뚝(RCD)설계서_태안78연돌공사설계서(2005099)C2 4" xfId="18235"/>
    <cellStyle name=" _품셈_CC-05 취수관로 축조(단가)_본관기초 가실행_연돌 현장타설말뚝(RCD)설계서_태안78연돌공사설계서(2005099)C2 5" xfId="30388"/>
    <cellStyle name=" _품셈_CC-05 취수관로 축조(단가)_본관기초 가실행_연돌 현장타설말뚝(RCD)설계서_태안78연돌공사설계서(2005099)C2 6" xfId="30389"/>
    <cellStyle name=" _품셈_CC-05 취수관로 축조(단가)_본관기초 가실행_연돌 현장타설말뚝(RCD)설계서_태안78연돌공사설계서(2005099)C2 7" xfId="30390"/>
    <cellStyle name=" _품셈_CC-05 취수관로 축조(단가)_본관기초 가실행_연돌 현장타설말뚝(RCD)설계서_태안78연돌공사설계서(2005099)C2 8" xfId="30391"/>
    <cellStyle name=" _품셈_CC-05 취수관로 축조(단가)_본관기초 가실행_연돌 현장타설말뚝(RCD)설계서_태안78연돌공사설계서(2005099)C2 9" xfId="30392"/>
    <cellStyle name=" _품셈_CC-05 취수관로 축조(단가)_본관기초굴착 예상도급" xfId="3564"/>
    <cellStyle name=" _품셈_CC-05 취수관로 축조(단가)_본관기초굴착 예상도급 10" xfId="30393"/>
    <cellStyle name=" _품셈_CC-05 취수관로 축조(단가)_본관기초굴착 예상도급 2" xfId="3565"/>
    <cellStyle name=" _품셈_CC-05 취수관로 축조(단가)_본관기초굴착 예상도급 3" xfId="3566"/>
    <cellStyle name=" _품셈_CC-05 취수관로 축조(단가)_본관기초굴착 예상도급 4" xfId="18236"/>
    <cellStyle name=" _품셈_CC-05 취수관로 축조(단가)_본관기초굴착 예상도급 5" xfId="30394"/>
    <cellStyle name=" _품셈_CC-05 취수관로 축조(단가)_본관기초굴착 예상도급 6" xfId="30395"/>
    <cellStyle name=" _품셈_CC-05 취수관로 축조(단가)_본관기초굴착 예상도급 7" xfId="30396"/>
    <cellStyle name=" _품셈_CC-05 취수관로 축조(단가)_본관기초굴착 예상도급 8" xfId="30397"/>
    <cellStyle name=" _품셈_CC-05 취수관로 축조(단가)_본관기초굴착 예상도급 9" xfId="30398"/>
    <cellStyle name=" _품셈_CC-05 취수관로 축조(단가)_본관기초굴착 예상도급_1 당진78-연돌-공사설계서(REV.0 12.14-kopec)" xfId="3567"/>
    <cellStyle name=" _품셈_CC-05 취수관로 축조(단가)_본관기초굴착 예상도급_1 당진78-연돌-공사설계서(REV.0 12.14-kopec) 10" xfId="30399"/>
    <cellStyle name=" _품셈_CC-05 취수관로 축조(단가)_본관기초굴착 예상도급_1 당진78-연돌-공사설계서(REV.0 12.14-kopec) 2" xfId="3568"/>
    <cellStyle name=" _품셈_CC-05 취수관로 축조(단가)_본관기초굴착 예상도급_1 당진78-연돌-공사설계서(REV.0 12.14-kopec) 3" xfId="3569"/>
    <cellStyle name=" _품셈_CC-05 취수관로 축조(단가)_본관기초굴착 예상도급_1 당진78-연돌-공사설계서(REV.0 12.14-kopec) 4" xfId="18237"/>
    <cellStyle name=" _품셈_CC-05 취수관로 축조(단가)_본관기초굴착 예상도급_1 당진78-연돌-공사설계서(REV.0 12.14-kopec) 5" xfId="30400"/>
    <cellStyle name=" _품셈_CC-05 취수관로 축조(단가)_본관기초굴착 예상도급_1 당진78-연돌-공사설계서(REV.0 12.14-kopec) 6" xfId="30401"/>
    <cellStyle name=" _품셈_CC-05 취수관로 축조(단가)_본관기초굴착 예상도급_1 당진78-연돌-공사설계서(REV.0 12.14-kopec) 7" xfId="30402"/>
    <cellStyle name=" _품셈_CC-05 취수관로 축조(단가)_본관기초굴착 예상도급_1 당진78-연돌-공사설계서(REV.0 12.14-kopec) 8" xfId="30403"/>
    <cellStyle name=" _품셈_CC-05 취수관로 축조(단가)_본관기초굴착 예상도급_1 당진78-연돌-공사설계서(REV.0 12.14-kopec) 9" xfId="30404"/>
    <cellStyle name=" _품셈_CC-05 취수관로 축조(단가)_본관기초굴착 예상도급_1 당진78-연돌-공사설계서(REV.0 12.14-kopec)_0 태안78-연돌-공사설계서(2005082)" xfId="3570"/>
    <cellStyle name=" _품셈_CC-05 취수관로 축조(단가)_본관기초굴착 예상도급_1 당진78-연돌-공사설계서(REV.0 12.14-kopec)_0 태안78-연돌-공사설계서(2005082) 10" xfId="30405"/>
    <cellStyle name=" _품셈_CC-05 취수관로 축조(단가)_본관기초굴착 예상도급_1 당진78-연돌-공사설계서(REV.0 12.14-kopec)_0 태안78-연돌-공사설계서(2005082) 2" xfId="3571"/>
    <cellStyle name=" _품셈_CC-05 취수관로 축조(단가)_본관기초굴착 예상도급_1 당진78-연돌-공사설계서(REV.0 12.14-kopec)_0 태안78-연돌-공사설계서(2005082) 3" xfId="3572"/>
    <cellStyle name=" _품셈_CC-05 취수관로 축조(단가)_본관기초굴착 예상도급_1 당진78-연돌-공사설계서(REV.0 12.14-kopec)_0 태안78-연돌-공사설계서(2005082) 4" xfId="18238"/>
    <cellStyle name=" _품셈_CC-05 취수관로 축조(단가)_본관기초굴착 예상도급_1 당진78-연돌-공사설계서(REV.0 12.14-kopec)_0 태안78-연돌-공사설계서(2005082) 5" xfId="30406"/>
    <cellStyle name=" _품셈_CC-05 취수관로 축조(단가)_본관기초굴착 예상도급_1 당진78-연돌-공사설계서(REV.0 12.14-kopec)_0 태안78-연돌-공사설계서(2005082) 6" xfId="30407"/>
    <cellStyle name=" _품셈_CC-05 취수관로 축조(단가)_본관기초굴착 예상도급_1 당진78-연돌-공사설계서(REV.0 12.14-kopec)_0 태안78-연돌-공사설계서(2005082) 7" xfId="30408"/>
    <cellStyle name=" _품셈_CC-05 취수관로 축조(단가)_본관기초굴착 예상도급_1 당진78-연돌-공사설계서(REV.0 12.14-kopec)_0 태안78-연돌-공사설계서(2005082) 8" xfId="30409"/>
    <cellStyle name=" _품셈_CC-05 취수관로 축조(단가)_본관기초굴착 예상도급_1 당진78-연돌-공사설계서(REV.0 12.14-kopec)_0 태안78-연돌-공사설계서(2005082) 9" xfId="30410"/>
    <cellStyle name=" _품셈_CC-05 취수관로 축조(단가)_본관기초굴착 예상도급_1 당진78-연돌-공사설계서(REV.0 12.14-kopec)_1.0t 공사설계서(1021일)" xfId="3573"/>
    <cellStyle name=" _품셈_CC-05 취수관로 축조(단가)_본관기초굴착 예상도급_1 당진78-연돌-공사설계서(REV.0 12.14-kopec)_1.0t 공사설계서(1021일) 10" xfId="30411"/>
    <cellStyle name=" _품셈_CC-05 취수관로 축조(단가)_본관기초굴착 예상도급_1 당진78-연돌-공사설계서(REV.0 12.14-kopec)_1.0t 공사설계서(1021일) 2" xfId="3574"/>
    <cellStyle name=" _품셈_CC-05 취수관로 축조(단가)_본관기초굴착 예상도급_1 당진78-연돌-공사설계서(REV.0 12.14-kopec)_1.0t 공사설계서(1021일) 3" xfId="3575"/>
    <cellStyle name=" _품셈_CC-05 취수관로 축조(단가)_본관기초굴착 예상도급_1 당진78-연돌-공사설계서(REV.0 12.14-kopec)_1.0t 공사설계서(1021일) 4" xfId="18239"/>
    <cellStyle name=" _품셈_CC-05 취수관로 축조(단가)_본관기초굴착 예상도급_1 당진78-연돌-공사설계서(REV.0 12.14-kopec)_1.0t 공사설계서(1021일) 5" xfId="30412"/>
    <cellStyle name=" _품셈_CC-05 취수관로 축조(단가)_본관기초굴착 예상도급_1 당진78-연돌-공사설계서(REV.0 12.14-kopec)_1.0t 공사설계서(1021일) 6" xfId="30413"/>
    <cellStyle name=" _품셈_CC-05 취수관로 축조(단가)_본관기초굴착 예상도급_1 당진78-연돌-공사설계서(REV.0 12.14-kopec)_1.0t 공사설계서(1021일) 7" xfId="30414"/>
    <cellStyle name=" _품셈_CC-05 취수관로 축조(단가)_본관기초굴착 예상도급_1 당진78-연돌-공사설계서(REV.0 12.14-kopec)_1.0t 공사설계서(1021일) 8" xfId="30415"/>
    <cellStyle name=" _품셈_CC-05 취수관로 축조(단가)_본관기초굴착 예상도급_1 당진78-연돌-공사설계서(REV.0 12.14-kopec)_1.0t 공사설계서(1021일) 9" xfId="30416"/>
    <cellStyle name=" _품셈_CC-05 취수관로 축조(단가)_본관기초굴착 예상도급_1 당진78-연돌-공사설계서(REV.0 12.14-kopec)_태안78연돌공사설계서(2005099)C2" xfId="3576"/>
    <cellStyle name=" _품셈_CC-05 취수관로 축조(단가)_본관기초굴착 예상도급_1 당진78-연돌-공사설계서(REV.0 12.14-kopec)_태안78연돌공사설계서(2005099)C2 10" xfId="30417"/>
    <cellStyle name=" _품셈_CC-05 취수관로 축조(단가)_본관기초굴착 예상도급_1 당진78-연돌-공사설계서(REV.0 12.14-kopec)_태안78연돌공사설계서(2005099)C2 2" xfId="3577"/>
    <cellStyle name=" _품셈_CC-05 취수관로 축조(단가)_본관기초굴착 예상도급_1 당진78-연돌-공사설계서(REV.0 12.14-kopec)_태안78연돌공사설계서(2005099)C2 3" xfId="3578"/>
    <cellStyle name=" _품셈_CC-05 취수관로 축조(단가)_본관기초굴착 예상도급_1 당진78-연돌-공사설계서(REV.0 12.14-kopec)_태안78연돌공사설계서(2005099)C2 4" xfId="18240"/>
    <cellStyle name=" _품셈_CC-05 취수관로 축조(단가)_본관기초굴착 예상도급_1 당진78-연돌-공사설계서(REV.0 12.14-kopec)_태안78연돌공사설계서(2005099)C2 5" xfId="30418"/>
    <cellStyle name=" _품셈_CC-05 취수관로 축조(단가)_본관기초굴착 예상도급_1 당진78-연돌-공사설계서(REV.0 12.14-kopec)_태안78연돌공사설계서(2005099)C2 6" xfId="30419"/>
    <cellStyle name=" _품셈_CC-05 취수관로 축조(단가)_본관기초굴착 예상도급_1 당진78-연돌-공사설계서(REV.0 12.14-kopec)_태안78연돌공사설계서(2005099)C2 7" xfId="30420"/>
    <cellStyle name=" _품셈_CC-05 취수관로 축조(단가)_본관기초굴착 예상도급_1 당진78-연돌-공사설계서(REV.0 12.14-kopec)_태안78연돌공사설계서(2005099)C2 8" xfId="30421"/>
    <cellStyle name=" _품셈_CC-05 취수관로 축조(단가)_본관기초굴착 예상도급_1 당진78-연돌-공사설계서(REV.0 12.14-kopec)_태안78연돌공사설계서(2005099)C2 9" xfId="30422"/>
    <cellStyle name=" _품셈_CC-05 취수관로 축조(단가)_본관기초굴착 예상도급_1.0t 당진78-연돌-수량산출서(REV.0 12.27-kopec)" xfId="3579"/>
    <cellStyle name=" _품셈_CC-05 취수관로 축조(단가)_본관기초굴착 예상도급_1.0t 당진78-연돌-수량산출서(REV.0 12.27-kopec) 10" xfId="30423"/>
    <cellStyle name=" _품셈_CC-05 취수관로 축조(단가)_본관기초굴착 예상도급_1.0t 당진78-연돌-수량산출서(REV.0 12.27-kopec) 2" xfId="3580"/>
    <cellStyle name=" _품셈_CC-05 취수관로 축조(단가)_본관기초굴착 예상도급_1.0t 당진78-연돌-수량산출서(REV.0 12.27-kopec) 3" xfId="3581"/>
    <cellStyle name=" _품셈_CC-05 취수관로 축조(단가)_본관기초굴착 예상도급_1.0t 당진78-연돌-수량산출서(REV.0 12.27-kopec) 4" xfId="18241"/>
    <cellStyle name=" _품셈_CC-05 취수관로 축조(단가)_본관기초굴착 예상도급_1.0t 당진78-연돌-수량산출서(REV.0 12.27-kopec) 5" xfId="30424"/>
    <cellStyle name=" _품셈_CC-05 취수관로 축조(단가)_본관기초굴착 예상도급_1.0t 당진78-연돌-수량산출서(REV.0 12.27-kopec) 6" xfId="30425"/>
    <cellStyle name=" _품셈_CC-05 취수관로 축조(단가)_본관기초굴착 예상도급_1.0t 당진78-연돌-수량산출서(REV.0 12.27-kopec) 7" xfId="30426"/>
    <cellStyle name=" _품셈_CC-05 취수관로 축조(단가)_본관기초굴착 예상도급_1.0t 당진78-연돌-수량산출서(REV.0 12.27-kopec) 8" xfId="30427"/>
    <cellStyle name=" _품셈_CC-05 취수관로 축조(단가)_본관기초굴착 예상도급_1.0t 당진78-연돌-수량산출서(REV.0 12.27-kopec) 9" xfId="30428"/>
    <cellStyle name=" _품셈_CC-05 취수관로 축조(단가)_본관기초굴착 예상도급_1.0t 당진78-연돌-수량산출서(REV.0 12.27-kopec)_1.0t 공사설계서(1021일)" xfId="3582"/>
    <cellStyle name=" _품셈_CC-05 취수관로 축조(단가)_본관기초굴착 예상도급_1.0t 당진78-연돌-수량산출서(REV.0 12.27-kopec)_1.0t 공사설계서(1021일) 10" xfId="30429"/>
    <cellStyle name=" _품셈_CC-05 취수관로 축조(단가)_본관기초굴착 예상도급_1.0t 당진78-연돌-수량산출서(REV.0 12.27-kopec)_1.0t 공사설계서(1021일) 2" xfId="3583"/>
    <cellStyle name=" _품셈_CC-05 취수관로 축조(단가)_본관기초굴착 예상도급_1.0t 당진78-연돌-수량산출서(REV.0 12.27-kopec)_1.0t 공사설계서(1021일) 3" xfId="3584"/>
    <cellStyle name=" _품셈_CC-05 취수관로 축조(단가)_본관기초굴착 예상도급_1.0t 당진78-연돌-수량산출서(REV.0 12.27-kopec)_1.0t 공사설계서(1021일) 4" xfId="18242"/>
    <cellStyle name=" _품셈_CC-05 취수관로 축조(단가)_본관기초굴착 예상도급_1.0t 당진78-연돌-수량산출서(REV.0 12.27-kopec)_1.0t 공사설계서(1021일) 5" xfId="30430"/>
    <cellStyle name=" _품셈_CC-05 취수관로 축조(단가)_본관기초굴착 예상도급_1.0t 당진78-연돌-수량산출서(REV.0 12.27-kopec)_1.0t 공사설계서(1021일) 6" xfId="30431"/>
    <cellStyle name=" _품셈_CC-05 취수관로 축조(단가)_본관기초굴착 예상도급_1.0t 당진78-연돌-수량산출서(REV.0 12.27-kopec)_1.0t 공사설계서(1021일) 7" xfId="30432"/>
    <cellStyle name=" _품셈_CC-05 취수관로 축조(단가)_본관기초굴착 예상도급_1.0t 당진78-연돌-수량산출서(REV.0 12.27-kopec)_1.0t 공사설계서(1021일) 8" xfId="30433"/>
    <cellStyle name=" _품셈_CC-05 취수관로 축조(단가)_본관기초굴착 예상도급_1.0t 당진78-연돌-수량산출서(REV.0 12.27-kopec)_1.0t 공사설계서(1021일) 9" xfId="30434"/>
    <cellStyle name=" _품셈_CC-05 취수관로 축조(단가)_본관기초굴착 예상도급_2.관리동" xfId="30435"/>
    <cellStyle name=" _품셈_CC-05 취수관로 축조(단가)_본관기초굴착 예상도급_당진78-연돌-개략공사비" xfId="3585"/>
    <cellStyle name=" _품셈_CC-05 취수관로 축조(단가)_본관기초굴착 예상도급_당진78-연돌-개략공사비 10" xfId="30436"/>
    <cellStyle name=" _품셈_CC-05 취수관로 축조(단가)_본관기초굴착 예상도급_당진78-연돌-개략공사비 2" xfId="3586"/>
    <cellStyle name=" _품셈_CC-05 취수관로 축조(단가)_본관기초굴착 예상도급_당진78-연돌-개략공사비 3" xfId="3587"/>
    <cellStyle name=" _품셈_CC-05 취수관로 축조(단가)_본관기초굴착 예상도급_당진78-연돌-개략공사비 4" xfId="18243"/>
    <cellStyle name=" _품셈_CC-05 취수관로 축조(단가)_본관기초굴착 예상도급_당진78-연돌-개략공사비 5" xfId="30437"/>
    <cellStyle name=" _품셈_CC-05 취수관로 축조(단가)_본관기초굴착 예상도급_당진78-연돌-개략공사비 6" xfId="30438"/>
    <cellStyle name=" _품셈_CC-05 취수관로 축조(단가)_본관기초굴착 예상도급_당진78-연돌-개략공사비 7" xfId="30439"/>
    <cellStyle name=" _품셈_CC-05 취수관로 축조(단가)_본관기초굴착 예상도급_당진78-연돌-개략공사비 8" xfId="30440"/>
    <cellStyle name=" _품셈_CC-05 취수관로 축조(단가)_본관기초굴착 예상도급_당진78-연돌-개략공사비 9" xfId="30441"/>
    <cellStyle name=" _품셈_CC-05 취수관로 축조(단가)_본관기초굴착 예상도급_당진78-연돌-개략공사비_0 태안78-연돌-공사설계서(2005082)" xfId="3588"/>
    <cellStyle name=" _품셈_CC-05 취수관로 축조(단가)_본관기초굴착 예상도급_당진78-연돌-개략공사비_0 태안78-연돌-공사설계서(2005082) 10" xfId="30442"/>
    <cellStyle name=" _품셈_CC-05 취수관로 축조(단가)_본관기초굴착 예상도급_당진78-연돌-개략공사비_0 태안78-연돌-공사설계서(2005082) 2" xfId="3589"/>
    <cellStyle name=" _품셈_CC-05 취수관로 축조(단가)_본관기초굴착 예상도급_당진78-연돌-개략공사비_0 태안78-연돌-공사설계서(2005082) 3" xfId="3590"/>
    <cellStyle name=" _품셈_CC-05 취수관로 축조(단가)_본관기초굴착 예상도급_당진78-연돌-개략공사비_0 태안78-연돌-공사설계서(2005082) 4" xfId="18244"/>
    <cellStyle name=" _품셈_CC-05 취수관로 축조(단가)_본관기초굴착 예상도급_당진78-연돌-개략공사비_0 태안78-연돌-공사설계서(2005082) 5" xfId="30443"/>
    <cellStyle name=" _품셈_CC-05 취수관로 축조(단가)_본관기초굴착 예상도급_당진78-연돌-개략공사비_0 태안78-연돌-공사설계서(2005082) 6" xfId="30444"/>
    <cellStyle name=" _품셈_CC-05 취수관로 축조(단가)_본관기초굴착 예상도급_당진78-연돌-개략공사비_0 태안78-연돌-공사설계서(2005082) 7" xfId="30445"/>
    <cellStyle name=" _품셈_CC-05 취수관로 축조(단가)_본관기초굴착 예상도급_당진78-연돌-개략공사비_0 태안78-연돌-공사설계서(2005082) 8" xfId="30446"/>
    <cellStyle name=" _품셈_CC-05 취수관로 축조(단가)_본관기초굴착 예상도급_당진78-연돌-개략공사비_0 태안78-연돌-공사설계서(2005082) 9" xfId="30447"/>
    <cellStyle name=" _품셈_CC-05 취수관로 축조(단가)_본관기초굴착 예상도급_당진78-연돌-개략공사비_1.0t 공사설계서(1021일)" xfId="3591"/>
    <cellStyle name=" _품셈_CC-05 취수관로 축조(단가)_본관기초굴착 예상도급_당진78-연돌-개략공사비_1.0t 공사설계서(1021일) 10" xfId="30448"/>
    <cellStyle name=" _품셈_CC-05 취수관로 축조(단가)_본관기초굴착 예상도급_당진78-연돌-개략공사비_1.0t 공사설계서(1021일) 2" xfId="3592"/>
    <cellStyle name=" _품셈_CC-05 취수관로 축조(단가)_본관기초굴착 예상도급_당진78-연돌-개략공사비_1.0t 공사설계서(1021일) 3" xfId="3593"/>
    <cellStyle name=" _품셈_CC-05 취수관로 축조(단가)_본관기초굴착 예상도급_당진78-연돌-개략공사비_1.0t 공사설계서(1021일) 4" xfId="18245"/>
    <cellStyle name=" _품셈_CC-05 취수관로 축조(단가)_본관기초굴착 예상도급_당진78-연돌-개략공사비_1.0t 공사설계서(1021일) 5" xfId="30449"/>
    <cellStyle name=" _품셈_CC-05 취수관로 축조(단가)_본관기초굴착 예상도급_당진78-연돌-개략공사비_1.0t 공사설계서(1021일) 6" xfId="30450"/>
    <cellStyle name=" _품셈_CC-05 취수관로 축조(단가)_본관기초굴착 예상도급_당진78-연돌-개략공사비_1.0t 공사설계서(1021일) 7" xfId="30451"/>
    <cellStyle name=" _품셈_CC-05 취수관로 축조(단가)_본관기초굴착 예상도급_당진78-연돌-개략공사비_1.0t 공사설계서(1021일) 8" xfId="30452"/>
    <cellStyle name=" _품셈_CC-05 취수관로 축조(단가)_본관기초굴착 예상도급_당진78-연돌-개략공사비_1.0t 공사설계서(1021일) 9" xfId="30453"/>
    <cellStyle name=" _품셈_CC-05 취수관로 축조(단가)_본관기초굴착 예상도급_당진78-연돌-개략공사비_태안78연돌공사설계서(2005099)C2" xfId="3594"/>
    <cellStyle name=" _품셈_CC-05 취수관로 축조(단가)_본관기초굴착 예상도급_당진78-연돌-개략공사비_태안78연돌공사설계서(2005099)C2 10" xfId="30454"/>
    <cellStyle name=" _품셈_CC-05 취수관로 축조(단가)_본관기초굴착 예상도급_당진78-연돌-개략공사비_태안78연돌공사설계서(2005099)C2 2" xfId="3595"/>
    <cellStyle name=" _품셈_CC-05 취수관로 축조(단가)_본관기초굴착 예상도급_당진78-연돌-개략공사비_태안78연돌공사설계서(2005099)C2 3" xfId="3596"/>
    <cellStyle name=" _품셈_CC-05 취수관로 축조(단가)_본관기초굴착 예상도급_당진78-연돌-개략공사비_태안78연돌공사설계서(2005099)C2 4" xfId="18246"/>
    <cellStyle name=" _품셈_CC-05 취수관로 축조(단가)_본관기초굴착 예상도급_당진78-연돌-개략공사비_태안78연돌공사설계서(2005099)C2 5" xfId="30455"/>
    <cellStyle name=" _품셈_CC-05 취수관로 축조(단가)_본관기초굴착 예상도급_당진78-연돌-개략공사비_태안78연돌공사설계서(2005099)C2 6" xfId="30456"/>
    <cellStyle name=" _품셈_CC-05 취수관로 축조(단가)_본관기초굴착 예상도급_당진78-연돌-개략공사비_태안78연돌공사설계서(2005099)C2 7" xfId="30457"/>
    <cellStyle name=" _품셈_CC-05 취수관로 축조(단가)_본관기초굴착 예상도급_당진78-연돌-개략공사비_태안78연돌공사설계서(2005099)C2 8" xfId="30458"/>
    <cellStyle name=" _품셈_CC-05 취수관로 축조(단가)_본관기초굴착 예상도급_당진78-연돌-개략공사비_태안78연돌공사설계서(2005099)C2 9" xfId="30459"/>
    <cellStyle name=" _품셈_CC-05 취수관로 축조(단가)_본관기초굴착 예상도급_연돌 현장타설말뚝(RCD)설계서" xfId="3597"/>
    <cellStyle name=" _품셈_CC-05 취수관로 축조(단가)_본관기초굴착 예상도급_연돌 현장타설말뚝(RCD)설계서 10" xfId="30460"/>
    <cellStyle name=" _품셈_CC-05 취수관로 축조(단가)_본관기초굴착 예상도급_연돌 현장타설말뚝(RCD)설계서 2" xfId="3598"/>
    <cellStyle name=" _품셈_CC-05 취수관로 축조(단가)_본관기초굴착 예상도급_연돌 현장타설말뚝(RCD)설계서 3" xfId="3599"/>
    <cellStyle name=" _품셈_CC-05 취수관로 축조(단가)_본관기초굴착 예상도급_연돌 현장타설말뚝(RCD)설계서 4" xfId="18247"/>
    <cellStyle name=" _품셈_CC-05 취수관로 축조(단가)_본관기초굴착 예상도급_연돌 현장타설말뚝(RCD)설계서 5" xfId="30461"/>
    <cellStyle name=" _품셈_CC-05 취수관로 축조(단가)_본관기초굴착 예상도급_연돌 현장타설말뚝(RCD)설계서 6" xfId="30462"/>
    <cellStyle name=" _품셈_CC-05 취수관로 축조(단가)_본관기초굴착 예상도급_연돌 현장타설말뚝(RCD)설계서 7" xfId="30463"/>
    <cellStyle name=" _품셈_CC-05 취수관로 축조(단가)_본관기초굴착 예상도급_연돌 현장타설말뚝(RCD)설계서 8" xfId="30464"/>
    <cellStyle name=" _품셈_CC-05 취수관로 축조(단가)_본관기초굴착 예상도급_연돌 현장타설말뚝(RCD)설계서 9" xfId="30465"/>
    <cellStyle name=" _품셈_CC-05 취수관로 축조(단가)_본관기초굴착 예상도급_연돌 현장타설말뚝(RCD)설계서_0 태안78-연돌-공사설계서(2005082)" xfId="3600"/>
    <cellStyle name=" _품셈_CC-05 취수관로 축조(단가)_본관기초굴착 예상도급_연돌 현장타설말뚝(RCD)설계서_0 태안78-연돌-공사설계서(2005082) 10" xfId="30466"/>
    <cellStyle name=" _품셈_CC-05 취수관로 축조(단가)_본관기초굴착 예상도급_연돌 현장타설말뚝(RCD)설계서_0 태안78-연돌-공사설계서(2005082) 2" xfId="3601"/>
    <cellStyle name=" _품셈_CC-05 취수관로 축조(단가)_본관기초굴착 예상도급_연돌 현장타설말뚝(RCD)설계서_0 태안78-연돌-공사설계서(2005082) 3" xfId="3602"/>
    <cellStyle name=" _품셈_CC-05 취수관로 축조(단가)_본관기초굴착 예상도급_연돌 현장타설말뚝(RCD)설계서_0 태안78-연돌-공사설계서(2005082) 4" xfId="18248"/>
    <cellStyle name=" _품셈_CC-05 취수관로 축조(단가)_본관기초굴착 예상도급_연돌 현장타설말뚝(RCD)설계서_0 태안78-연돌-공사설계서(2005082) 5" xfId="30467"/>
    <cellStyle name=" _품셈_CC-05 취수관로 축조(단가)_본관기초굴착 예상도급_연돌 현장타설말뚝(RCD)설계서_0 태안78-연돌-공사설계서(2005082) 6" xfId="30468"/>
    <cellStyle name=" _품셈_CC-05 취수관로 축조(단가)_본관기초굴착 예상도급_연돌 현장타설말뚝(RCD)설계서_0 태안78-연돌-공사설계서(2005082) 7" xfId="30469"/>
    <cellStyle name=" _품셈_CC-05 취수관로 축조(단가)_본관기초굴착 예상도급_연돌 현장타설말뚝(RCD)설계서_0 태안78-연돌-공사설계서(2005082) 8" xfId="30470"/>
    <cellStyle name=" _품셈_CC-05 취수관로 축조(단가)_본관기초굴착 예상도급_연돌 현장타설말뚝(RCD)설계서_0 태안78-연돌-공사설계서(2005082) 9" xfId="30471"/>
    <cellStyle name=" _품셈_CC-05 취수관로 축조(단가)_본관기초굴착 예상도급_연돌 현장타설말뚝(RCD)설계서_1.0t 공사설계서(1021일)" xfId="3603"/>
    <cellStyle name=" _품셈_CC-05 취수관로 축조(단가)_본관기초굴착 예상도급_연돌 현장타설말뚝(RCD)설계서_1.0t 공사설계서(1021일) 10" xfId="30472"/>
    <cellStyle name=" _품셈_CC-05 취수관로 축조(단가)_본관기초굴착 예상도급_연돌 현장타설말뚝(RCD)설계서_1.0t 공사설계서(1021일) 2" xfId="3604"/>
    <cellStyle name=" _품셈_CC-05 취수관로 축조(단가)_본관기초굴착 예상도급_연돌 현장타설말뚝(RCD)설계서_1.0t 공사설계서(1021일) 3" xfId="3605"/>
    <cellStyle name=" _품셈_CC-05 취수관로 축조(단가)_본관기초굴착 예상도급_연돌 현장타설말뚝(RCD)설계서_1.0t 공사설계서(1021일) 4" xfId="18249"/>
    <cellStyle name=" _품셈_CC-05 취수관로 축조(단가)_본관기초굴착 예상도급_연돌 현장타설말뚝(RCD)설계서_1.0t 공사설계서(1021일) 5" xfId="30473"/>
    <cellStyle name=" _품셈_CC-05 취수관로 축조(단가)_본관기초굴착 예상도급_연돌 현장타설말뚝(RCD)설계서_1.0t 공사설계서(1021일) 6" xfId="30474"/>
    <cellStyle name=" _품셈_CC-05 취수관로 축조(단가)_본관기초굴착 예상도급_연돌 현장타설말뚝(RCD)설계서_1.0t 공사설계서(1021일) 7" xfId="30475"/>
    <cellStyle name=" _품셈_CC-05 취수관로 축조(단가)_본관기초굴착 예상도급_연돌 현장타설말뚝(RCD)설계서_1.0t 공사설계서(1021일) 8" xfId="30476"/>
    <cellStyle name=" _품셈_CC-05 취수관로 축조(단가)_본관기초굴착 예상도급_연돌 현장타설말뚝(RCD)설계서_1.0t 공사설계서(1021일) 9" xfId="30477"/>
    <cellStyle name=" _품셈_CC-05 취수관로 축조(단가)_본관기초굴착 예상도급_연돌 현장타설말뚝(RCD)설계서_태안78연돌공사설계서(2005099)C2" xfId="3606"/>
    <cellStyle name=" _품셈_CC-05 취수관로 축조(단가)_본관기초굴착 예상도급_연돌 현장타설말뚝(RCD)설계서_태안78연돌공사설계서(2005099)C2 10" xfId="30478"/>
    <cellStyle name=" _품셈_CC-05 취수관로 축조(단가)_본관기초굴착 예상도급_연돌 현장타설말뚝(RCD)설계서_태안78연돌공사설계서(2005099)C2 2" xfId="3607"/>
    <cellStyle name=" _품셈_CC-05 취수관로 축조(단가)_본관기초굴착 예상도급_연돌 현장타설말뚝(RCD)설계서_태안78연돌공사설계서(2005099)C2 3" xfId="3608"/>
    <cellStyle name=" _품셈_CC-05 취수관로 축조(단가)_본관기초굴착 예상도급_연돌 현장타설말뚝(RCD)설계서_태안78연돌공사설계서(2005099)C2 4" xfId="18250"/>
    <cellStyle name=" _품셈_CC-05 취수관로 축조(단가)_본관기초굴착 예상도급_연돌 현장타설말뚝(RCD)설계서_태안78연돌공사설계서(2005099)C2 5" xfId="30479"/>
    <cellStyle name=" _품셈_CC-05 취수관로 축조(단가)_본관기초굴착 예상도급_연돌 현장타설말뚝(RCD)설계서_태안78연돌공사설계서(2005099)C2 6" xfId="30480"/>
    <cellStyle name=" _품셈_CC-05 취수관로 축조(단가)_본관기초굴착 예상도급_연돌 현장타설말뚝(RCD)설계서_태안78연돌공사설계서(2005099)C2 7" xfId="30481"/>
    <cellStyle name=" _품셈_CC-05 취수관로 축조(단가)_본관기초굴착 예상도급_연돌 현장타설말뚝(RCD)설계서_태안78연돌공사설계서(2005099)C2 8" xfId="30482"/>
    <cellStyle name=" _품셈_CC-05 취수관로 축조(단가)_본관기초굴착 예상도급_연돌 현장타설말뚝(RCD)설계서_태안78연돌공사설계서(2005099)C2 9" xfId="30483"/>
    <cellStyle name=" _품셈_CC-05 취수관로 축조(단가)_본관기초굴착(REV1)" xfId="3610"/>
    <cellStyle name=" _품셈_CC-05 취수관로 축조(단가)_본관기초굴착(남경)" xfId="3609"/>
    <cellStyle name=" _품셈_CC-05 취수관로 축조(단가)_사무실포장가실행" xfId="3611"/>
    <cellStyle name=" _품셈_CC-05 취수관로 축조(단가)_사무실포장가실행 10" xfId="30484"/>
    <cellStyle name=" _품셈_CC-05 취수관로 축조(단가)_사무실포장가실행 2" xfId="3612"/>
    <cellStyle name=" _품셈_CC-05 취수관로 축조(단가)_사무실포장가실행 3" xfId="3613"/>
    <cellStyle name=" _품셈_CC-05 취수관로 축조(단가)_사무실포장가실행 4" xfId="18251"/>
    <cellStyle name=" _품셈_CC-05 취수관로 축조(단가)_사무실포장가실행 5" xfId="30485"/>
    <cellStyle name=" _품셈_CC-05 취수관로 축조(단가)_사무실포장가실행 6" xfId="30486"/>
    <cellStyle name=" _품셈_CC-05 취수관로 축조(단가)_사무실포장가실행 7" xfId="30487"/>
    <cellStyle name=" _품셈_CC-05 취수관로 축조(단가)_사무실포장가실행 8" xfId="30488"/>
    <cellStyle name=" _품셈_CC-05 취수관로 축조(단가)_사무실포장가실행 9" xfId="30489"/>
    <cellStyle name=" _품셈_CC-05 취수관로 축조(단가)_설계변경조서(최종)(삼성)" xfId="3614"/>
    <cellStyle name=" _품셈_CC-05 취수관로 축조(단가)_소나무가이식 하도급대상금액대비" xfId="3615"/>
    <cellStyle name=" _품셈_CC-05 취수관로 축조(단가)_연돌 현장타설말뚝(RCD)설계서" xfId="3616"/>
    <cellStyle name=" _품셈_CC-05 취수관로 축조(단가)_연돌 현장타설말뚝(RCD)설계서 10" xfId="30490"/>
    <cellStyle name=" _품셈_CC-05 취수관로 축조(단가)_연돌 현장타설말뚝(RCD)설계서 2" xfId="3617"/>
    <cellStyle name=" _품셈_CC-05 취수관로 축조(단가)_연돌 현장타설말뚝(RCD)설계서 3" xfId="3618"/>
    <cellStyle name=" _품셈_CC-05 취수관로 축조(단가)_연돌 현장타설말뚝(RCD)설계서 4" xfId="18252"/>
    <cellStyle name=" _품셈_CC-05 취수관로 축조(단가)_연돌 현장타설말뚝(RCD)설계서 5" xfId="30491"/>
    <cellStyle name=" _품셈_CC-05 취수관로 축조(단가)_연돌 현장타설말뚝(RCD)설계서 6" xfId="30492"/>
    <cellStyle name=" _품셈_CC-05 취수관로 축조(단가)_연돌 현장타설말뚝(RCD)설계서 7" xfId="30493"/>
    <cellStyle name=" _품셈_CC-05 취수관로 축조(단가)_연돌 현장타설말뚝(RCD)설계서 8" xfId="30494"/>
    <cellStyle name=" _품셈_CC-05 취수관로 축조(단가)_연돌 현장타설말뚝(RCD)설계서 9" xfId="30495"/>
    <cellStyle name=" _품셈_CC-05 취수관로 축조(단가)_연돌 현장타설말뚝(RCD)설계서_0 태안78-연돌-공사설계서(2005082)" xfId="3619"/>
    <cellStyle name=" _품셈_CC-05 취수관로 축조(단가)_연돌 현장타설말뚝(RCD)설계서_0 태안78-연돌-공사설계서(2005082) 10" xfId="30496"/>
    <cellStyle name=" _품셈_CC-05 취수관로 축조(단가)_연돌 현장타설말뚝(RCD)설계서_0 태안78-연돌-공사설계서(2005082) 2" xfId="3620"/>
    <cellStyle name=" _품셈_CC-05 취수관로 축조(단가)_연돌 현장타설말뚝(RCD)설계서_0 태안78-연돌-공사설계서(2005082) 3" xfId="3621"/>
    <cellStyle name=" _품셈_CC-05 취수관로 축조(단가)_연돌 현장타설말뚝(RCD)설계서_0 태안78-연돌-공사설계서(2005082) 4" xfId="18253"/>
    <cellStyle name=" _품셈_CC-05 취수관로 축조(단가)_연돌 현장타설말뚝(RCD)설계서_0 태안78-연돌-공사설계서(2005082) 5" xfId="30497"/>
    <cellStyle name=" _품셈_CC-05 취수관로 축조(단가)_연돌 현장타설말뚝(RCD)설계서_0 태안78-연돌-공사설계서(2005082) 6" xfId="30498"/>
    <cellStyle name=" _품셈_CC-05 취수관로 축조(단가)_연돌 현장타설말뚝(RCD)설계서_0 태안78-연돌-공사설계서(2005082) 7" xfId="30499"/>
    <cellStyle name=" _품셈_CC-05 취수관로 축조(단가)_연돌 현장타설말뚝(RCD)설계서_0 태안78-연돌-공사설계서(2005082) 8" xfId="30500"/>
    <cellStyle name=" _품셈_CC-05 취수관로 축조(단가)_연돌 현장타설말뚝(RCD)설계서_0 태안78-연돌-공사설계서(2005082) 9" xfId="30501"/>
    <cellStyle name=" _품셈_CC-05 취수관로 축조(단가)_연돌 현장타설말뚝(RCD)설계서_1.0t 공사설계서(1021일)" xfId="3622"/>
    <cellStyle name=" _품셈_CC-05 취수관로 축조(단가)_연돌 현장타설말뚝(RCD)설계서_1.0t 공사설계서(1021일) 10" xfId="30502"/>
    <cellStyle name=" _품셈_CC-05 취수관로 축조(단가)_연돌 현장타설말뚝(RCD)설계서_1.0t 공사설계서(1021일) 2" xfId="3623"/>
    <cellStyle name=" _품셈_CC-05 취수관로 축조(단가)_연돌 현장타설말뚝(RCD)설계서_1.0t 공사설계서(1021일) 3" xfId="3624"/>
    <cellStyle name=" _품셈_CC-05 취수관로 축조(단가)_연돌 현장타설말뚝(RCD)설계서_1.0t 공사설계서(1021일) 4" xfId="18254"/>
    <cellStyle name=" _품셈_CC-05 취수관로 축조(단가)_연돌 현장타설말뚝(RCD)설계서_1.0t 공사설계서(1021일) 5" xfId="30503"/>
    <cellStyle name=" _품셈_CC-05 취수관로 축조(단가)_연돌 현장타설말뚝(RCD)설계서_1.0t 공사설계서(1021일) 6" xfId="30504"/>
    <cellStyle name=" _품셈_CC-05 취수관로 축조(단가)_연돌 현장타설말뚝(RCD)설계서_1.0t 공사설계서(1021일) 7" xfId="30505"/>
    <cellStyle name=" _품셈_CC-05 취수관로 축조(단가)_연돌 현장타설말뚝(RCD)설계서_1.0t 공사설계서(1021일) 8" xfId="30506"/>
    <cellStyle name=" _품셈_CC-05 취수관로 축조(단가)_연돌 현장타설말뚝(RCD)설계서_1.0t 공사설계서(1021일) 9" xfId="30507"/>
    <cellStyle name=" _품셈_CC-05 취수관로 축조(단가)_연돌 현장타설말뚝(RCD)설계서_태안78연돌공사설계서(2005099)C2" xfId="3625"/>
    <cellStyle name=" _품셈_CC-05 취수관로 축조(단가)_연돌 현장타설말뚝(RCD)설계서_태안78연돌공사설계서(2005099)C2 10" xfId="30508"/>
    <cellStyle name=" _품셈_CC-05 취수관로 축조(단가)_연돌 현장타설말뚝(RCD)설계서_태안78연돌공사설계서(2005099)C2 2" xfId="3626"/>
    <cellStyle name=" _품셈_CC-05 취수관로 축조(단가)_연돌 현장타설말뚝(RCD)설계서_태안78연돌공사설계서(2005099)C2 3" xfId="3627"/>
    <cellStyle name=" _품셈_CC-05 취수관로 축조(단가)_연돌 현장타설말뚝(RCD)설계서_태안78연돌공사설계서(2005099)C2 4" xfId="18255"/>
    <cellStyle name=" _품셈_CC-05 취수관로 축조(단가)_연돌 현장타설말뚝(RCD)설계서_태안78연돌공사설계서(2005099)C2 5" xfId="30509"/>
    <cellStyle name=" _품셈_CC-05 취수관로 축조(단가)_연돌 현장타설말뚝(RCD)설계서_태안78연돌공사설계서(2005099)C2 6" xfId="30510"/>
    <cellStyle name=" _품셈_CC-05 취수관로 축조(단가)_연돌 현장타설말뚝(RCD)설계서_태안78연돌공사설계서(2005099)C2 7" xfId="30511"/>
    <cellStyle name=" _품셈_CC-05 취수관로 축조(단가)_연돌 현장타설말뚝(RCD)설계서_태안78연돌공사설계서(2005099)C2 8" xfId="30512"/>
    <cellStyle name=" _품셈_CC-05 취수관로 축조(단가)_연돌 현장타설말뚝(RCD)설계서_태안78연돌공사설계서(2005099)C2 9" xfId="30513"/>
    <cellStyle name=" _품셈_CC-05 취수관로 축조(단가)_토웅0412월기성" xfId="3628"/>
    <cellStyle name=" _품셈_CC-05 취수관로 축조(단가)_한태견적의뢰" xfId="3629"/>
    <cellStyle name=" _품셈_CC-05 취수관로 축조(단가)_한태견적의뢰 10" xfId="30514"/>
    <cellStyle name=" _품셈_CC-05 취수관로 축조(단가)_한태견적의뢰 2" xfId="3630"/>
    <cellStyle name=" _품셈_CC-05 취수관로 축조(단가)_한태견적의뢰 3" xfId="3631"/>
    <cellStyle name=" _품셈_CC-05 취수관로 축조(단가)_한태견적의뢰 4" xfId="18256"/>
    <cellStyle name=" _품셈_CC-05 취수관로 축조(단가)_한태견적의뢰 5" xfId="30515"/>
    <cellStyle name=" _품셈_CC-05 취수관로 축조(단가)_한태견적의뢰 6" xfId="30516"/>
    <cellStyle name=" _품셈_CC-05 취수관로 축조(단가)_한태견적의뢰 7" xfId="30517"/>
    <cellStyle name=" _품셈_CC-05 취수관로 축조(단가)_한태견적의뢰 8" xfId="30518"/>
    <cellStyle name=" _품셈_CC-05 취수관로 축조(단가)_한태견적의뢰 9" xfId="30519"/>
    <cellStyle name=" _품셈_CC-07 옥외기기 및 전기집진기기초(단가)" xfId="3677"/>
    <cellStyle name=" _품셈_CC-07 옥외기기 및 전기집진기기초(단가) 10" xfId="30611"/>
    <cellStyle name=" _품셈_CC-07 옥외기기 및 전기집진기기초(단가) 2" xfId="3678"/>
    <cellStyle name=" _품셈_CC-07 옥외기기 및 전기집진기기초(단가) 3" xfId="3679"/>
    <cellStyle name=" _품셈_CC-07 옥외기기 및 전기집진기기초(단가) 4" xfId="18272"/>
    <cellStyle name=" _품셈_CC-07 옥외기기 및 전기집진기기초(단가) 5" xfId="30612"/>
    <cellStyle name=" _품셈_CC-07 옥외기기 및 전기집진기기초(단가) 6" xfId="30613"/>
    <cellStyle name=" _품셈_CC-07 옥외기기 및 전기집진기기초(단가) 7" xfId="30614"/>
    <cellStyle name=" _품셈_CC-07 옥외기기 및 전기집진기기초(단가) 8" xfId="30615"/>
    <cellStyle name=" _품셈_CC-07 옥외기기 및 전기집진기기초(단가) 9" xfId="30616"/>
    <cellStyle name=" _품셈_CC-07 옥외기기 및 전기집진기기초(단가)_1 당진78-연돌-공사설계서(REV.0 12.14-kopec)" xfId="3680"/>
    <cellStyle name=" _품셈_CC-07 옥외기기 및 전기집진기기초(단가)_1 당진78-연돌-공사설계서(REV.0 12.14-kopec) 10" xfId="30617"/>
    <cellStyle name=" _품셈_CC-07 옥외기기 및 전기집진기기초(단가)_1 당진78-연돌-공사설계서(REV.0 12.14-kopec) 2" xfId="3681"/>
    <cellStyle name=" _품셈_CC-07 옥외기기 및 전기집진기기초(단가)_1 당진78-연돌-공사설계서(REV.0 12.14-kopec) 3" xfId="3682"/>
    <cellStyle name=" _품셈_CC-07 옥외기기 및 전기집진기기초(단가)_1 당진78-연돌-공사설계서(REV.0 12.14-kopec) 4" xfId="18273"/>
    <cellStyle name=" _품셈_CC-07 옥외기기 및 전기집진기기초(단가)_1 당진78-연돌-공사설계서(REV.0 12.14-kopec) 5" xfId="30618"/>
    <cellStyle name=" _품셈_CC-07 옥외기기 및 전기집진기기초(단가)_1 당진78-연돌-공사설계서(REV.0 12.14-kopec) 6" xfId="30619"/>
    <cellStyle name=" _품셈_CC-07 옥외기기 및 전기집진기기초(단가)_1 당진78-연돌-공사설계서(REV.0 12.14-kopec) 7" xfId="30620"/>
    <cellStyle name=" _품셈_CC-07 옥외기기 및 전기집진기기초(단가)_1 당진78-연돌-공사설계서(REV.0 12.14-kopec) 8" xfId="30621"/>
    <cellStyle name=" _품셈_CC-07 옥외기기 및 전기집진기기초(단가)_1 당진78-연돌-공사설계서(REV.0 12.14-kopec) 9" xfId="30622"/>
    <cellStyle name=" _품셈_CC-07 옥외기기 및 전기집진기기초(단가)_1 당진78-연돌-공사설계서(REV.0 12.14-kopec)_0 태안78-연돌-공사설계서(2005082)" xfId="3683"/>
    <cellStyle name=" _품셈_CC-07 옥외기기 및 전기집진기기초(단가)_1 당진78-연돌-공사설계서(REV.0 12.14-kopec)_0 태안78-연돌-공사설계서(2005082) 10" xfId="30623"/>
    <cellStyle name=" _품셈_CC-07 옥외기기 및 전기집진기기초(단가)_1 당진78-연돌-공사설계서(REV.0 12.14-kopec)_0 태안78-연돌-공사설계서(2005082) 2" xfId="3684"/>
    <cellStyle name=" _품셈_CC-07 옥외기기 및 전기집진기기초(단가)_1 당진78-연돌-공사설계서(REV.0 12.14-kopec)_0 태안78-연돌-공사설계서(2005082) 3" xfId="3685"/>
    <cellStyle name=" _품셈_CC-07 옥외기기 및 전기집진기기초(단가)_1 당진78-연돌-공사설계서(REV.0 12.14-kopec)_0 태안78-연돌-공사설계서(2005082) 4" xfId="18274"/>
    <cellStyle name=" _품셈_CC-07 옥외기기 및 전기집진기기초(단가)_1 당진78-연돌-공사설계서(REV.0 12.14-kopec)_0 태안78-연돌-공사설계서(2005082) 5" xfId="30624"/>
    <cellStyle name=" _품셈_CC-07 옥외기기 및 전기집진기기초(단가)_1 당진78-연돌-공사설계서(REV.0 12.14-kopec)_0 태안78-연돌-공사설계서(2005082) 6" xfId="30625"/>
    <cellStyle name=" _품셈_CC-07 옥외기기 및 전기집진기기초(단가)_1 당진78-연돌-공사설계서(REV.0 12.14-kopec)_0 태안78-연돌-공사설계서(2005082) 7" xfId="30626"/>
    <cellStyle name=" _품셈_CC-07 옥외기기 및 전기집진기기초(단가)_1 당진78-연돌-공사설계서(REV.0 12.14-kopec)_0 태안78-연돌-공사설계서(2005082) 8" xfId="30627"/>
    <cellStyle name=" _품셈_CC-07 옥외기기 및 전기집진기기초(단가)_1 당진78-연돌-공사설계서(REV.0 12.14-kopec)_0 태안78-연돌-공사설계서(2005082) 9" xfId="30628"/>
    <cellStyle name=" _품셈_CC-07 옥외기기 및 전기집진기기초(단가)_1 당진78-연돌-공사설계서(REV.0 12.14-kopec)_1.0t 공사설계서(1021일)" xfId="3686"/>
    <cellStyle name=" _품셈_CC-07 옥외기기 및 전기집진기기초(단가)_1 당진78-연돌-공사설계서(REV.0 12.14-kopec)_1.0t 공사설계서(1021일) 10" xfId="30629"/>
    <cellStyle name=" _품셈_CC-07 옥외기기 및 전기집진기기초(단가)_1 당진78-연돌-공사설계서(REV.0 12.14-kopec)_1.0t 공사설계서(1021일) 2" xfId="3687"/>
    <cellStyle name=" _품셈_CC-07 옥외기기 및 전기집진기기초(단가)_1 당진78-연돌-공사설계서(REV.0 12.14-kopec)_1.0t 공사설계서(1021일) 3" xfId="3688"/>
    <cellStyle name=" _품셈_CC-07 옥외기기 및 전기집진기기초(단가)_1 당진78-연돌-공사설계서(REV.0 12.14-kopec)_1.0t 공사설계서(1021일) 4" xfId="18275"/>
    <cellStyle name=" _품셈_CC-07 옥외기기 및 전기집진기기초(단가)_1 당진78-연돌-공사설계서(REV.0 12.14-kopec)_1.0t 공사설계서(1021일) 5" xfId="30630"/>
    <cellStyle name=" _품셈_CC-07 옥외기기 및 전기집진기기초(단가)_1 당진78-연돌-공사설계서(REV.0 12.14-kopec)_1.0t 공사설계서(1021일) 6" xfId="30631"/>
    <cellStyle name=" _품셈_CC-07 옥외기기 및 전기집진기기초(단가)_1 당진78-연돌-공사설계서(REV.0 12.14-kopec)_1.0t 공사설계서(1021일) 7" xfId="30632"/>
    <cellStyle name=" _품셈_CC-07 옥외기기 및 전기집진기기초(단가)_1 당진78-연돌-공사설계서(REV.0 12.14-kopec)_1.0t 공사설계서(1021일) 8" xfId="30633"/>
    <cellStyle name=" _품셈_CC-07 옥외기기 및 전기집진기기초(단가)_1 당진78-연돌-공사설계서(REV.0 12.14-kopec)_1.0t 공사설계서(1021일) 9" xfId="30634"/>
    <cellStyle name=" _품셈_CC-07 옥외기기 및 전기집진기기초(단가)_1 당진78-연돌-공사설계서(REV.0 12.14-kopec)_태안78연돌공사설계서(2005099)C2" xfId="3689"/>
    <cellStyle name=" _품셈_CC-07 옥외기기 및 전기집진기기초(단가)_1 당진78-연돌-공사설계서(REV.0 12.14-kopec)_태안78연돌공사설계서(2005099)C2 10" xfId="30635"/>
    <cellStyle name=" _품셈_CC-07 옥외기기 및 전기집진기기초(단가)_1 당진78-연돌-공사설계서(REV.0 12.14-kopec)_태안78연돌공사설계서(2005099)C2 2" xfId="3690"/>
    <cellStyle name=" _품셈_CC-07 옥외기기 및 전기집진기기초(단가)_1 당진78-연돌-공사설계서(REV.0 12.14-kopec)_태안78연돌공사설계서(2005099)C2 3" xfId="3691"/>
    <cellStyle name=" _품셈_CC-07 옥외기기 및 전기집진기기초(단가)_1 당진78-연돌-공사설계서(REV.0 12.14-kopec)_태안78연돌공사설계서(2005099)C2 4" xfId="18276"/>
    <cellStyle name=" _품셈_CC-07 옥외기기 및 전기집진기기초(단가)_1 당진78-연돌-공사설계서(REV.0 12.14-kopec)_태안78연돌공사설계서(2005099)C2 5" xfId="30636"/>
    <cellStyle name=" _품셈_CC-07 옥외기기 및 전기집진기기초(단가)_1 당진78-연돌-공사설계서(REV.0 12.14-kopec)_태안78연돌공사설계서(2005099)C2 6" xfId="30637"/>
    <cellStyle name=" _품셈_CC-07 옥외기기 및 전기집진기기초(단가)_1 당진78-연돌-공사설계서(REV.0 12.14-kopec)_태안78연돌공사설계서(2005099)C2 7" xfId="30638"/>
    <cellStyle name=" _품셈_CC-07 옥외기기 및 전기집진기기초(단가)_1 당진78-연돌-공사설계서(REV.0 12.14-kopec)_태안78연돌공사설계서(2005099)C2 8" xfId="30639"/>
    <cellStyle name=" _품셈_CC-07 옥외기기 및 전기집진기기초(단가)_1 당진78-연돌-공사설계서(REV.0 12.14-kopec)_태안78연돌공사설계서(2005099)C2 9" xfId="30640"/>
    <cellStyle name=" _품셈_CC-07 옥외기기 및 전기집진기기초(단가)_1.0t 당진78-연돌-수량산출서(REV.0 12.27-kopec)" xfId="3692"/>
    <cellStyle name=" _품셈_CC-07 옥외기기 및 전기집진기기초(단가)_1.0t 당진78-연돌-수량산출서(REV.0 12.27-kopec) 10" xfId="30641"/>
    <cellStyle name=" _품셈_CC-07 옥외기기 및 전기집진기기초(단가)_1.0t 당진78-연돌-수량산출서(REV.0 12.27-kopec) 2" xfId="3693"/>
    <cellStyle name=" _품셈_CC-07 옥외기기 및 전기집진기기초(단가)_1.0t 당진78-연돌-수량산출서(REV.0 12.27-kopec) 3" xfId="3694"/>
    <cellStyle name=" _품셈_CC-07 옥외기기 및 전기집진기기초(단가)_1.0t 당진78-연돌-수량산출서(REV.0 12.27-kopec) 4" xfId="18277"/>
    <cellStyle name=" _품셈_CC-07 옥외기기 및 전기집진기기초(단가)_1.0t 당진78-연돌-수량산출서(REV.0 12.27-kopec) 5" xfId="30642"/>
    <cellStyle name=" _품셈_CC-07 옥외기기 및 전기집진기기초(단가)_1.0t 당진78-연돌-수량산출서(REV.0 12.27-kopec) 6" xfId="30643"/>
    <cellStyle name=" _품셈_CC-07 옥외기기 및 전기집진기기초(단가)_1.0t 당진78-연돌-수량산출서(REV.0 12.27-kopec) 7" xfId="30644"/>
    <cellStyle name=" _품셈_CC-07 옥외기기 및 전기집진기기초(단가)_1.0t 당진78-연돌-수량산출서(REV.0 12.27-kopec) 8" xfId="30645"/>
    <cellStyle name=" _품셈_CC-07 옥외기기 및 전기집진기기초(단가)_1.0t 당진78-연돌-수량산출서(REV.0 12.27-kopec) 9" xfId="30646"/>
    <cellStyle name=" _품셈_CC-07 옥외기기 및 전기집진기기초(단가)_1.0t 당진78-연돌-수량산출서(REV.0 12.27-kopec)_1.0t 공사설계서(1021일)" xfId="3695"/>
    <cellStyle name=" _품셈_CC-07 옥외기기 및 전기집진기기초(단가)_1.0t 당진78-연돌-수량산출서(REV.0 12.27-kopec)_1.0t 공사설계서(1021일) 10" xfId="30647"/>
    <cellStyle name=" _품셈_CC-07 옥외기기 및 전기집진기기초(단가)_1.0t 당진78-연돌-수량산출서(REV.0 12.27-kopec)_1.0t 공사설계서(1021일) 2" xfId="3696"/>
    <cellStyle name=" _품셈_CC-07 옥외기기 및 전기집진기기초(단가)_1.0t 당진78-연돌-수량산출서(REV.0 12.27-kopec)_1.0t 공사설계서(1021일) 3" xfId="3697"/>
    <cellStyle name=" _품셈_CC-07 옥외기기 및 전기집진기기초(단가)_1.0t 당진78-연돌-수량산출서(REV.0 12.27-kopec)_1.0t 공사설계서(1021일) 4" xfId="18278"/>
    <cellStyle name=" _품셈_CC-07 옥외기기 및 전기집진기기초(단가)_1.0t 당진78-연돌-수량산출서(REV.0 12.27-kopec)_1.0t 공사설계서(1021일) 5" xfId="30648"/>
    <cellStyle name=" _품셈_CC-07 옥외기기 및 전기집진기기초(단가)_1.0t 당진78-연돌-수량산출서(REV.0 12.27-kopec)_1.0t 공사설계서(1021일) 6" xfId="30649"/>
    <cellStyle name=" _품셈_CC-07 옥외기기 및 전기집진기기초(단가)_1.0t 당진78-연돌-수량산출서(REV.0 12.27-kopec)_1.0t 공사설계서(1021일) 7" xfId="30650"/>
    <cellStyle name=" _품셈_CC-07 옥외기기 및 전기집진기기초(단가)_1.0t 당진78-연돌-수량산출서(REV.0 12.27-kopec)_1.0t 공사설계서(1021일) 8" xfId="30651"/>
    <cellStyle name=" _품셈_CC-07 옥외기기 및 전기집진기기초(단가)_1.0t 당진78-연돌-수량산출서(REV.0 12.27-kopec)_1.0t 공사설계서(1021일) 9" xfId="30652"/>
    <cellStyle name=" _품셈_CC-07 옥외기기 및 전기집진기기초(단가)_2.관리동" xfId="30653"/>
    <cellStyle name=" _품셈_CC-07 옥외기기 및 전기집진기기초(단가)_CC-02 본관기초굴착 예상" xfId="3822"/>
    <cellStyle name=" _품셈_CC-07 옥외기기 및 전기집진기기초(단가)_CC-02 본관기초굴착 예상 10" xfId="30896"/>
    <cellStyle name=" _품셈_CC-07 옥외기기 및 전기집진기기초(단가)_CC-02 본관기초굴착 예상 2" xfId="3823"/>
    <cellStyle name=" _품셈_CC-07 옥외기기 및 전기집진기기초(단가)_CC-02 본관기초굴착 예상 3" xfId="3824"/>
    <cellStyle name=" _품셈_CC-07 옥외기기 및 전기집진기기초(단가)_CC-02 본관기초굴착 예상 4" xfId="18319"/>
    <cellStyle name=" _품셈_CC-07 옥외기기 및 전기집진기기초(단가)_CC-02 본관기초굴착 예상 5" xfId="30897"/>
    <cellStyle name=" _품셈_CC-07 옥외기기 및 전기집진기기초(단가)_CC-02 본관기초굴착 예상 6" xfId="30898"/>
    <cellStyle name=" _품셈_CC-07 옥외기기 및 전기집진기기초(단가)_CC-02 본관기초굴착 예상 7" xfId="30899"/>
    <cellStyle name=" _품셈_CC-07 옥외기기 및 전기집진기기초(단가)_CC-02 본관기초굴착 예상 8" xfId="30900"/>
    <cellStyle name=" _품셈_CC-07 옥외기기 및 전기집진기기초(단가)_CC-02 본관기초굴착 예상 9" xfId="30901"/>
    <cellStyle name=" _품셈_CC-07 옥외기기 및 전기집진기기초(단가)_CC-02 본관기초굴착 예상_1 당진78-연돌-공사설계서(REV.0 12.14-kopec)" xfId="3825"/>
    <cellStyle name=" _품셈_CC-07 옥외기기 및 전기집진기기초(단가)_CC-02 본관기초굴착 예상_1 당진78-연돌-공사설계서(REV.0 12.14-kopec) 10" xfId="30902"/>
    <cellStyle name=" _품셈_CC-07 옥외기기 및 전기집진기기초(단가)_CC-02 본관기초굴착 예상_1 당진78-연돌-공사설계서(REV.0 12.14-kopec) 2" xfId="3826"/>
    <cellStyle name=" _품셈_CC-07 옥외기기 및 전기집진기기초(단가)_CC-02 본관기초굴착 예상_1 당진78-연돌-공사설계서(REV.0 12.14-kopec) 3" xfId="3827"/>
    <cellStyle name=" _품셈_CC-07 옥외기기 및 전기집진기기초(단가)_CC-02 본관기초굴착 예상_1 당진78-연돌-공사설계서(REV.0 12.14-kopec) 4" xfId="18320"/>
    <cellStyle name=" _품셈_CC-07 옥외기기 및 전기집진기기초(단가)_CC-02 본관기초굴착 예상_1 당진78-연돌-공사설계서(REV.0 12.14-kopec) 5" xfId="30903"/>
    <cellStyle name=" _품셈_CC-07 옥외기기 및 전기집진기기초(단가)_CC-02 본관기초굴착 예상_1 당진78-연돌-공사설계서(REV.0 12.14-kopec) 6" xfId="30904"/>
    <cellStyle name=" _품셈_CC-07 옥외기기 및 전기집진기기초(단가)_CC-02 본관기초굴착 예상_1 당진78-연돌-공사설계서(REV.0 12.14-kopec) 7" xfId="30905"/>
    <cellStyle name=" _품셈_CC-07 옥외기기 및 전기집진기기초(단가)_CC-02 본관기초굴착 예상_1 당진78-연돌-공사설계서(REV.0 12.14-kopec) 8" xfId="30906"/>
    <cellStyle name=" _품셈_CC-07 옥외기기 및 전기집진기기초(단가)_CC-02 본관기초굴착 예상_1 당진78-연돌-공사설계서(REV.0 12.14-kopec) 9" xfId="30907"/>
    <cellStyle name=" _품셈_CC-07 옥외기기 및 전기집진기기초(단가)_CC-02 본관기초굴착 예상_1 당진78-연돌-공사설계서(REV.0 12.14-kopec)_0 태안78-연돌-공사설계서(2005082)" xfId="3828"/>
    <cellStyle name=" _품셈_CC-07 옥외기기 및 전기집진기기초(단가)_CC-02 본관기초굴착 예상_1 당진78-연돌-공사설계서(REV.0 12.14-kopec)_0 태안78-연돌-공사설계서(2005082) 10" xfId="30908"/>
    <cellStyle name=" _품셈_CC-07 옥외기기 및 전기집진기기초(단가)_CC-02 본관기초굴착 예상_1 당진78-연돌-공사설계서(REV.0 12.14-kopec)_0 태안78-연돌-공사설계서(2005082) 2" xfId="3829"/>
    <cellStyle name=" _품셈_CC-07 옥외기기 및 전기집진기기초(단가)_CC-02 본관기초굴착 예상_1 당진78-연돌-공사설계서(REV.0 12.14-kopec)_0 태안78-연돌-공사설계서(2005082) 3" xfId="3830"/>
    <cellStyle name=" _품셈_CC-07 옥외기기 및 전기집진기기초(단가)_CC-02 본관기초굴착 예상_1 당진78-연돌-공사설계서(REV.0 12.14-kopec)_0 태안78-연돌-공사설계서(2005082) 4" xfId="18321"/>
    <cellStyle name=" _품셈_CC-07 옥외기기 및 전기집진기기초(단가)_CC-02 본관기초굴착 예상_1 당진78-연돌-공사설계서(REV.0 12.14-kopec)_0 태안78-연돌-공사설계서(2005082) 5" xfId="30909"/>
    <cellStyle name=" _품셈_CC-07 옥외기기 및 전기집진기기초(단가)_CC-02 본관기초굴착 예상_1 당진78-연돌-공사설계서(REV.0 12.14-kopec)_0 태안78-연돌-공사설계서(2005082) 6" xfId="30910"/>
    <cellStyle name=" _품셈_CC-07 옥외기기 및 전기집진기기초(단가)_CC-02 본관기초굴착 예상_1 당진78-연돌-공사설계서(REV.0 12.14-kopec)_0 태안78-연돌-공사설계서(2005082) 7" xfId="30911"/>
    <cellStyle name=" _품셈_CC-07 옥외기기 및 전기집진기기초(단가)_CC-02 본관기초굴착 예상_1 당진78-연돌-공사설계서(REV.0 12.14-kopec)_0 태안78-연돌-공사설계서(2005082) 8" xfId="30912"/>
    <cellStyle name=" _품셈_CC-07 옥외기기 및 전기집진기기초(단가)_CC-02 본관기초굴착 예상_1 당진78-연돌-공사설계서(REV.0 12.14-kopec)_0 태안78-연돌-공사설계서(2005082) 9" xfId="30913"/>
    <cellStyle name=" _품셈_CC-07 옥외기기 및 전기집진기기초(단가)_CC-02 본관기초굴착 예상_1 당진78-연돌-공사설계서(REV.0 12.14-kopec)_1.0t 공사설계서(1021일)" xfId="3831"/>
    <cellStyle name=" _품셈_CC-07 옥외기기 및 전기집진기기초(단가)_CC-02 본관기초굴착 예상_1 당진78-연돌-공사설계서(REV.0 12.14-kopec)_1.0t 공사설계서(1021일) 10" xfId="30914"/>
    <cellStyle name=" _품셈_CC-07 옥외기기 및 전기집진기기초(단가)_CC-02 본관기초굴착 예상_1 당진78-연돌-공사설계서(REV.0 12.14-kopec)_1.0t 공사설계서(1021일) 2" xfId="3832"/>
    <cellStyle name=" _품셈_CC-07 옥외기기 및 전기집진기기초(단가)_CC-02 본관기초굴착 예상_1 당진78-연돌-공사설계서(REV.0 12.14-kopec)_1.0t 공사설계서(1021일) 3" xfId="3833"/>
    <cellStyle name=" _품셈_CC-07 옥외기기 및 전기집진기기초(단가)_CC-02 본관기초굴착 예상_1 당진78-연돌-공사설계서(REV.0 12.14-kopec)_1.0t 공사설계서(1021일) 4" xfId="18322"/>
    <cellStyle name=" _품셈_CC-07 옥외기기 및 전기집진기기초(단가)_CC-02 본관기초굴착 예상_1 당진78-연돌-공사설계서(REV.0 12.14-kopec)_1.0t 공사설계서(1021일) 5" xfId="30915"/>
    <cellStyle name=" _품셈_CC-07 옥외기기 및 전기집진기기초(단가)_CC-02 본관기초굴착 예상_1 당진78-연돌-공사설계서(REV.0 12.14-kopec)_1.0t 공사설계서(1021일) 6" xfId="30916"/>
    <cellStyle name=" _품셈_CC-07 옥외기기 및 전기집진기기초(단가)_CC-02 본관기초굴착 예상_1 당진78-연돌-공사설계서(REV.0 12.14-kopec)_1.0t 공사설계서(1021일) 7" xfId="30917"/>
    <cellStyle name=" _품셈_CC-07 옥외기기 및 전기집진기기초(단가)_CC-02 본관기초굴착 예상_1 당진78-연돌-공사설계서(REV.0 12.14-kopec)_1.0t 공사설계서(1021일) 8" xfId="30918"/>
    <cellStyle name=" _품셈_CC-07 옥외기기 및 전기집진기기초(단가)_CC-02 본관기초굴착 예상_1 당진78-연돌-공사설계서(REV.0 12.14-kopec)_1.0t 공사설계서(1021일) 9" xfId="30919"/>
    <cellStyle name=" _품셈_CC-07 옥외기기 및 전기집진기기초(단가)_CC-02 본관기초굴착 예상_1 당진78-연돌-공사설계서(REV.0 12.14-kopec)_태안78연돌공사설계서(2005099)C2" xfId="3834"/>
    <cellStyle name=" _품셈_CC-07 옥외기기 및 전기집진기기초(단가)_CC-02 본관기초굴착 예상_1 당진78-연돌-공사설계서(REV.0 12.14-kopec)_태안78연돌공사설계서(2005099)C2 10" xfId="30920"/>
    <cellStyle name=" _품셈_CC-07 옥외기기 및 전기집진기기초(단가)_CC-02 본관기초굴착 예상_1 당진78-연돌-공사설계서(REV.0 12.14-kopec)_태안78연돌공사설계서(2005099)C2 2" xfId="3835"/>
    <cellStyle name=" _품셈_CC-07 옥외기기 및 전기집진기기초(단가)_CC-02 본관기초굴착 예상_1 당진78-연돌-공사설계서(REV.0 12.14-kopec)_태안78연돌공사설계서(2005099)C2 3" xfId="3836"/>
    <cellStyle name=" _품셈_CC-07 옥외기기 및 전기집진기기초(단가)_CC-02 본관기초굴착 예상_1 당진78-연돌-공사설계서(REV.0 12.14-kopec)_태안78연돌공사설계서(2005099)C2 4" xfId="18323"/>
    <cellStyle name=" _품셈_CC-07 옥외기기 및 전기집진기기초(단가)_CC-02 본관기초굴착 예상_1 당진78-연돌-공사설계서(REV.0 12.14-kopec)_태안78연돌공사설계서(2005099)C2 5" xfId="30921"/>
    <cellStyle name=" _품셈_CC-07 옥외기기 및 전기집진기기초(단가)_CC-02 본관기초굴착 예상_1 당진78-연돌-공사설계서(REV.0 12.14-kopec)_태안78연돌공사설계서(2005099)C2 6" xfId="30922"/>
    <cellStyle name=" _품셈_CC-07 옥외기기 및 전기집진기기초(단가)_CC-02 본관기초굴착 예상_1 당진78-연돌-공사설계서(REV.0 12.14-kopec)_태안78연돌공사설계서(2005099)C2 7" xfId="30923"/>
    <cellStyle name=" _품셈_CC-07 옥외기기 및 전기집진기기초(단가)_CC-02 본관기초굴착 예상_1 당진78-연돌-공사설계서(REV.0 12.14-kopec)_태안78연돌공사설계서(2005099)C2 8" xfId="30924"/>
    <cellStyle name=" _품셈_CC-07 옥외기기 및 전기집진기기초(단가)_CC-02 본관기초굴착 예상_1 당진78-연돌-공사설계서(REV.0 12.14-kopec)_태안78연돌공사설계서(2005099)C2 9" xfId="30925"/>
    <cellStyle name=" _품셈_CC-07 옥외기기 및 전기집진기기초(단가)_CC-02 본관기초굴착 예상_1.0t 당진78-연돌-수량산출서(REV.0 12.27-kopec)" xfId="3837"/>
    <cellStyle name=" _품셈_CC-07 옥외기기 및 전기집진기기초(단가)_CC-02 본관기초굴착 예상_1.0t 당진78-연돌-수량산출서(REV.0 12.27-kopec) 10" xfId="30926"/>
    <cellStyle name=" _품셈_CC-07 옥외기기 및 전기집진기기초(단가)_CC-02 본관기초굴착 예상_1.0t 당진78-연돌-수량산출서(REV.0 12.27-kopec) 2" xfId="3838"/>
    <cellStyle name=" _품셈_CC-07 옥외기기 및 전기집진기기초(단가)_CC-02 본관기초굴착 예상_1.0t 당진78-연돌-수량산출서(REV.0 12.27-kopec) 3" xfId="3839"/>
    <cellStyle name=" _품셈_CC-07 옥외기기 및 전기집진기기초(단가)_CC-02 본관기초굴착 예상_1.0t 당진78-연돌-수량산출서(REV.0 12.27-kopec) 4" xfId="18324"/>
    <cellStyle name=" _품셈_CC-07 옥외기기 및 전기집진기기초(단가)_CC-02 본관기초굴착 예상_1.0t 당진78-연돌-수량산출서(REV.0 12.27-kopec) 5" xfId="30927"/>
    <cellStyle name=" _품셈_CC-07 옥외기기 및 전기집진기기초(단가)_CC-02 본관기초굴착 예상_1.0t 당진78-연돌-수량산출서(REV.0 12.27-kopec) 6" xfId="30928"/>
    <cellStyle name=" _품셈_CC-07 옥외기기 및 전기집진기기초(단가)_CC-02 본관기초굴착 예상_1.0t 당진78-연돌-수량산출서(REV.0 12.27-kopec) 7" xfId="30929"/>
    <cellStyle name=" _품셈_CC-07 옥외기기 및 전기집진기기초(단가)_CC-02 본관기초굴착 예상_1.0t 당진78-연돌-수량산출서(REV.0 12.27-kopec) 8" xfId="30930"/>
    <cellStyle name=" _품셈_CC-07 옥외기기 및 전기집진기기초(단가)_CC-02 본관기초굴착 예상_1.0t 당진78-연돌-수량산출서(REV.0 12.27-kopec) 9" xfId="30931"/>
    <cellStyle name=" _품셈_CC-07 옥외기기 및 전기집진기기초(단가)_CC-02 본관기초굴착 예상_1.0t 당진78-연돌-수량산출서(REV.0 12.27-kopec)_1.0t 공사설계서(1021일)" xfId="3840"/>
    <cellStyle name=" _품셈_CC-07 옥외기기 및 전기집진기기초(단가)_CC-02 본관기초굴착 예상_1.0t 당진78-연돌-수량산출서(REV.0 12.27-kopec)_1.0t 공사설계서(1021일) 10" xfId="30932"/>
    <cellStyle name=" _품셈_CC-07 옥외기기 및 전기집진기기초(단가)_CC-02 본관기초굴착 예상_1.0t 당진78-연돌-수량산출서(REV.0 12.27-kopec)_1.0t 공사설계서(1021일) 2" xfId="3841"/>
    <cellStyle name=" _품셈_CC-07 옥외기기 및 전기집진기기초(단가)_CC-02 본관기초굴착 예상_1.0t 당진78-연돌-수량산출서(REV.0 12.27-kopec)_1.0t 공사설계서(1021일) 3" xfId="3842"/>
    <cellStyle name=" _품셈_CC-07 옥외기기 및 전기집진기기초(단가)_CC-02 본관기초굴착 예상_1.0t 당진78-연돌-수량산출서(REV.0 12.27-kopec)_1.0t 공사설계서(1021일) 4" xfId="18325"/>
    <cellStyle name=" _품셈_CC-07 옥외기기 및 전기집진기기초(단가)_CC-02 본관기초굴착 예상_1.0t 당진78-연돌-수량산출서(REV.0 12.27-kopec)_1.0t 공사설계서(1021일) 5" xfId="30933"/>
    <cellStyle name=" _품셈_CC-07 옥외기기 및 전기집진기기초(단가)_CC-02 본관기초굴착 예상_1.0t 당진78-연돌-수량산출서(REV.0 12.27-kopec)_1.0t 공사설계서(1021일) 6" xfId="30934"/>
    <cellStyle name=" _품셈_CC-07 옥외기기 및 전기집진기기초(단가)_CC-02 본관기초굴착 예상_1.0t 당진78-연돌-수량산출서(REV.0 12.27-kopec)_1.0t 공사설계서(1021일) 7" xfId="30935"/>
    <cellStyle name=" _품셈_CC-07 옥외기기 및 전기집진기기초(단가)_CC-02 본관기초굴착 예상_1.0t 당진78-연돌-수량산출서(REV.0 12.27-kopec)_1.0t 공사설계서(1021일) 8" xfId="30936"/>
    <cellStyle name=" _품셈_CC-07 옥외기기 및 전기집진기기초(단가)_CC-02 본관기초굴착 예상_1.0t 당진78-연돌-수량산출서(REV.0 12.27-kopec)_1.0t 공사설계서(1021일) 9" xfId="30937"/>
    <cellStyle name=" _품셈_CC-07 옥외기기 및 전기집진기기초(단가)_CC-02 본관기초굴착 예상_2.관리동" xfId="30938"/>
    <cellStyle name=" _품셈_CC-07 옥외기기 및 전기집진기기초(단가)_CC-02 본관기초굴착 예상_당진78-연돌-개략공사비" xfId="3843"/>
    <cellStyle name=" _품셈_CC-07 옥외기기 및 전기집진기기초(단가)_CC-02 본관기초굴착 예상_당진78-연돌-개략공사비 10" xfId="30939"/>
    <cellStyle name=" _품셈_CC-07 옥외기기 및 전기집진기기초(단가)_CC-02 본관기초굴착 예상_당진78-연돌-개략공사비 2" xfId="3844"/>
    <cellStyle name=" _품셈_CC-07 옥외기기 및 전기집진기기초(단가)_CC-02 본관기초굴착 예상_당진78-연돌-개략공사비 3" xfId="3845"/>
    <cellStyle name=" _품셈_CC-07 옥외기기 및 전기집진기기초(단가)_CC-02 본관기초굴착 예상_당진78-연돌-개략공사비 4" xfId="18326"/>
    <cellStyle name=" _품셈_CC-07 옥외기기 및 전기집진기기초(단가)_CC-02 본관기초굴착 예상_당진78-연돌-개략공사비 5" xfId="30940"/>
    <cellStyle name=" _품셈_CC-07 옥외기기 및 전기집진기기초(단가)_CC-02 본관기초굴착 예상_당진78-연돌-개략공사비 6" xfId="30941"/>
    <cellStyle name=" _품셈_CC-07 옥외기기 및 전기집진기기초(단가)_CC-02 본관기초굴착 예상_당진78-연돌-개략공사비 7" xfId="30942"/>
    <cellStyle name=" _품셈_CC-07 옥외기기 및 전기집진기기초(단가)_CC-02 본관기초굴착 예상_당진78-연돌-개략공사비 8" xfId="30943"/>
    <cellStyle name=" _품셈_CC-07 옥외기기 및 전기집진기기초(단가)_CC-02 본관기초굴착 예상_당진78-연돌-개략공사비 9" xfId="30944"/>
    <cellStyle name=" _품셈_CC-07 옥외기기 및 전기집진기기초(단가)_CC-02 본관기초굴착 예상_당진78-연돌-개략공사비_0 태안78-연돌-공사설계서(2005082)" xfId="3846"/>
    <cellStyle name=" _품셈_CC-07 옥외기기 및 전기집진기기초(단가)_CC-02 본관기초굴착 예상_당진78-연돌-개략공사비_0 태안78-연돌-공사설계서(2005082) 10" xfId="30945"/>
    <cellStyle name=" _품셈_CC-07 옥외기기 및 전기집진기기초(단가)_CC-02 본관기초굴착 예상_당진78-연돌-개략공사비_0 태안78-연돌-공사설계서(2005082) 2" xfId="3847"/>
    <cellStyle name=" _품셈_CC-07 옥외기기 및 전기집진기기초(단가)_CC-02 본관기초굴착 예상_당진78-연돌-개략공사비_0 태안78-연돌-공사설계서(2005082) 3" xfId="3848"/>
    <cellStyle name=" _품셈_CC-07 옥외기기 및 전기집진기기초(단가)_CC-02 본관기초굴착 예상_당진78-연돌-개략공사비_0 태안78-연돌-공사설계서(2005082) 4" xfId="18327"/>
    <cellStyle name=" _품셈_CC-07 옥외기기 및 전기집진기기초(단가)_CC-02 본관기초굴착 예상_당진78-연돌-개략공사비_0 태안78-연돌-공사설계서(2005082) 5" xfId="30946"/>
    <cellStyle name=" _품셈_CC-07 옥외기기 및 전기집진기기초(단가)_CC-02 본관기초굴착 예상_당진78-연돌-개략공사비_0 태안78-연돌-공사설계서(2005082) 6" xfId="30947"/>
    <cellStyle name=" _품셈_CC-07 옥외기기 및 전기집진기기초(단가)_CC-02 본관기초굴착 예상_당진78-연돌-개략공사비_0 태안78-연돌-공사설계서(2005082) 7" xfId="30948"/>
    <cellStyle name=" _품셈_CC-07 옥외기기 및 전기집진기기초(단가)_CC-02 본관기초굴착 예상_당진78-연돌-개략공사비_0 태안78-연돌-공사설계서(2005082) 8" xfId="30949"/>
    <cellStyle name=" _품셈_CC-07 옥외기기 및 전기집진기기초(단가)_CC-02 본관기초굴착 예상_당진78-연돌-개략공사비_0 태안78-연돌-공사설계서(2005082) 9" xfId="30950"/>
    <cellStyle name=" _품셈_CC-07 옥외기기 및 전기집진기기초(단가)_CC-02 본관기초굴착 예상_당진78-연돌-개략공사비_1.0t 공사설계서(1021일)" xfId="3849"/>
    <cellStyle name=" _품셈_CC-07 옥외기기 및 전기집진기기초(단가)_CC-02 본관기초굴착 예상_당진78-연돌-개략공사비_1.0t 공사설계서(1021일) 10" xfId="30951"/>
    <cellStyle name=" _품셈_CC-07 옥외기기 및 전기집진기기초(단가)_CC-02 본관기초굴착 예상_당진78-연돌-개략공사비_1.0t 공사설계서(1021일) 2" xfId="3850"/>
    <cellStyle name=" _품셈_CC-07 옥외기기 및 전기집진기기초(단가)_CC-02 본관기초굴착 예상_당진78-연돌-개략공사비_1.0t 공사설계서(1021일) 3" xfId="3851"/>
    <cellStyle name=" _품셈_CC-07 옥외기기 및 전기집진기기초(단가)_CC-02 본관기초굴착 예상_당진78-연돌-개략공사비_1.0t 공사설계서(1021일) 4" xfId="18328"/>
    <cellStyle name=" _품셈_CC-07 옥외기기 및 전기집진기기초(단가)_CC-02 본관기초굴착 예상_당진78-연돌-개략공사비_1.0t 공사설계서(1021일) 5" xfId="30952"/>
    <cellStyle name=" _품셈_CC-07 옥외기기 및 전기집진기기초(단가)_CC-02 본관기초굴착 예상_당진78-연돌-개략공사비_1.0t 공사설계서(1021일) 6" xfId="30953"/>
    <cellStyle name=" _품셈_CC-07 옥외기기 및 전기집진기기초(단가)_CC-02 본관기초굴착 예상_당진78-연돌-개략공사비_1.0t 공사설계서(1021일) 7" xfId="30954"/>
    <cellStyle name=" _품셈_CC-07 옥외기기 및 전기집진기기초(단가)_CC-02 본관기초굴착 예상_당진78-연돌-개략공사비_1.0t 공사설계서(1021일) 8" xfId="30955"/>
    <cellStyle name=" _품셈_CC-07 옥외기기 및 전기집진기기초(단가)_CC-02 본관기초굴착 예상_당진78-연돌-개략공사비_1.0t 공사설계서(1021일) 9" xfId="30956"/>
    <cellStyle name=" _품셈_CC-07 옥외기기 및 전기집진기기초(단가)_CC-02 본관기초굴착 예상_당진78-연돌-개략공사비_태안78연돌공사설계서(2005099)C2" xfId="3852"/>
    <cellStyle name=" _품셈_CC-07 옥외기기 및 전기집진기기초(단가)_CC-02 본관기초굴착 예상_당진78-연돌-개략공사비_태안78연돌공사설계서(2005099)C2 10" xfId="30957"/>
    <cellStyle name=" _품셈_CC-07 옥외기기 및 전기집진기기초(단가)_CC-02 본관기초굴착 예상_당진78-연돌-개략공사비_태안78연돌공사설계서(2005099)C2 2" xfId="3853"/>
    <cellStyle name=" _품셈_CC-07 옥외기기 및 전기집진기기초(단가)_CC-02 본관기초굴착 예상_당진78-연돌-개략공사비_태안78연돌공사설계서(2005099)C2 3" xfId="3854"/>
    <cellStyle name=" _품셈_CC-07 옥외기기 및 전기집진기기초(단가)_CC-02 본관기초굴착 예상_당진78-연돌-개략공사비_태안78연돌공사설계서(2005099)C2 4" xfId="18329"/>
    <cellStyle name=" _품셈_CC-07 옥외기기 및 전기집진기기초(단가)_CC-02 본관기초굴착 예상_당진78-연돌-개략공사비_태안78연돌공사설계서(2005099)C2 5" xfId="30958"/>
    <cellStyle name=" _품셈_CC-07 옥외기기 및 전기집진기기초(단가)_CC-02 본관기초굴착 예상_당진78-연돌-개략공사비_태안78연돌공사설계서(2005099)C2 6" xfId="30959"/>
    <cellStyle name=" _품셈_CC-07 옥외기기 및 전기집진기기초(단가)_CC-02 본관기초굴착 예상_당진78-연돌-개략공사비_태안78연돌공사설계서(2005099)C2 7" xfId="30960"/>
    <cellStyle name=" _품셈_CC-07 옥외기기 및 전기집진기기초(단가)_CC-02 본관기초굴착 예상_당진78-연돌-개략공사비_태안78연돌공사설계서(2005099)C2 8" xfId="30961"/>
    <cellStyle name=" _품셈_CC-07 옥외기기 및 전기집진기기초(단가)_CC-02 본관기초굴착 예상_당진78-연돌-개략공사비_태안78연돌공사설계서(2005099)C2 9" xfId="30962"/>
    <cellStyle name=" _품셈_CC-07 옥외기기 및 전기집진기기초(단가)_CC-02 본관기초굴착 예상_연돌 현장타설말뚝(RCD)설계서" xfId="3855"/>
    <cellStyle name=" _품셈_CC-07 옥외기기 및 전기집진기기초(단가)_CC-02 본관기초굴착 예상_연돌 현장타설말뚝(RCD)설계서 10" xfId="30963"/>
    <cellStyle name=" _품셈_CC-07 옥외기기 및 전기집진기기초(단가)_CC-02 본관기초굴착 예상_연돌 현장타설말뚝(RCD)설계서 2" xfId="3856"/>
    <cellStyle name=" _품셈_CC-07 옥외기기 및 전기집진기기초(단가)_CC-02 본관기초굴착 예상_연돌 현장타설말뚝(RCD)설계서 3" xfId="3857"/>
    <cellStyle name=" _품셈_CC-07 옥외기기 및 전기집진기기초(단가)_CC-02 본관기초굴착 예상_연돌 현장타설말뚝(RCD)설계서 4" xfId="18330"/>
    <cellStyle name=" _품셈_CC-07 옥외기기 및 전기집진기기초(단가)_CC-02 본관기초굴착 예상_연돌 현장타설말뚝(RCD)설계서 5" xfId="30964"/>
    <cellStyle name=" _품셈_CC-07 옥외기기 및 전기집진기기초(단가)_CC-02 본관기초굴착 예상_연돌 현장타설말뚝(RCD)설계서 6" xfId="30965"/>
    <cellStyle name=" _품셈_CC-07 옥외기기 및 전기집진기기초(단가)_CC-02 본관기초굴착 예상_연돌 현장타설말뚝(RCD)설계서 7" xfId="30966"/>
    <cellStyle name=" _품셈_CC-07 옥외기기 및 전기집진기기초(단가)_CC-02 본관기초굴착 예상_연돌 현장타설말뚝(RCD)설계서 8" xfId="30967"/>
    <cellStyle name=" _품셈_CC-07 옥외기기 및 전기집진기기초(단가)_CC-02 본관기초굴착 예상_연돌 현장타설말뚝(RCD)설계서 9" xfId="30968"/>
    <cellStyle name=" _품셈_CC-07 옥외기기 및 전기집진기기초(단가)_CC-02 본관기초굴착 예상_연돌 현장타설말뚝(RCD)설계서_0 태안78-연돌-공사설계서(2005082)" xfId="3858"/>
    <cellStyle name=" _품셈_CC-07 옥외기기 및 전기집진기기초(단가)_CC-02 본관기초굴착 예상_연돌 현장타설말뚝(RCD)설계서_0 태안78-연돌-공사설계서(2005082) 10" xfId="30969"/>
    <cellStyle name=" _품셈_CC-07 옥외기기 및 전기집진기기초(단가)_CC-02 본관기초굴착 예상_연돌 현장타설말뚝(RCD)설계서_0 태안78-연돌-공사설계서(2005082) 2" xfId="3859"/>
    <cellStyle name=" _품셈_CC-07 옥외기기 및 전기집진기기초(단가)_CC-02 본관기초굴착 예상_연돌 현장타설말뚝(RCD)설계서_0 태안78-연돌-공사설계서(2005082) 3" xfId="3860"/>
    <cellStyle name=" _품셈_CC-07 옥외기기 및 전기집진기기초(단가)_CC-02 본관기초굴착 예상_연돌 현장타설말뚝(RCD)설계서_0 태안78-연돌-공사설계서(2005082) 4" xfId="18331"/>
    <cellStyle name=" _품셈_CC-07 옥외기기 및 전기집진기기초(단가)_CC-02 본관기초굴착 예상_연돌 현장타설말뚝(RCD)설계서_0 태안78-연돌-공사설계서(2005082) 5" xfId="30970"/>
    <cellStyle name=" _품셈_CC-07 옥외기기 및 전기집진기기초(단가)_CC-02 본관기초굴착 예상_연돌 현장타설말뚝(RCD)설계서_0 태안78-연돌-공사설계서(2005082) 6" xfId="30971"/>
    <cellStyle name=" _품셈_CC-07 옥외기기 및 전기집진기기초(단가)_CC-02 본관기초굴착 예상_연돌 현장타설말뚝(RCD)설계서_0 태안78-연돌-공사설계서(2005082) 7" xfId="30972"/>
    <cellStyle name=" _품셈_CC-07 옥외기기 및 전기집진기기초(단가)_CC-02 본관기초굴착 예상_연돌 현장타설말뚝(RCD)설계서_0 태안78-연돌-공사설계서(2005082) 8" xfId="30973"/>
    <cellStyle name=" _품셈_CC-07 옥외기기 및 전기집진기기초(단가)_CC-02 본관기초굴착 예상_연돌 현장타설말뚝(RCD)설계서_0 태안78-연돌-공사설계서(2005082) 9" xfId="30974"/>
    <cellStyle name=" _품셈_CC-07 옥외기기 및 전기집진기기초(단가)_CC-02 본관기초굴착 예상_연돌 현장타설말뚝(RCD)설계서_1.0t 공사설계서(1021일)" xfId="3861"/>
    <cellStyle name=" _품셈_CC-07 옥외기기 및 전기집진기기초(단가)_CC-02 본관기초굴착 예상_연돌 현장타설말뚝(RCD)설계서_1.0t 공사설계서(1021일) 10" xfId="30975"/>
    <cellStyle name=" _품셈_CC-07 옥외기기 및 전기집진기기초(단가)_CC-02 본관기초굴착 예상_연돌 현장타설말뚝(RCD)설계서_1.0t 공사설계서(1021일) 2" xfId="3862"/>
    <cellStyle name=" _품셈_CC-07 옥외기기 및 전기집진기기초(단가)_CC-02 본관기초굴착 예상_연돌 현장타설말뚝(RCD)설계서_1.0t 공사설계서(1021일) 3" xfId="3863"/>
    <cellStyle name=" _품셈_CC-07 옥외기기 및 전기집진기기초(단가)_CC-02 본관기초굴착 예상_연돌 현장타설말뚝(RCD)설계서_1.0t 공사설계서(1021일) 4" xfId="18332"/>
    <cellStyle name=" _품셈_CC-07 옥외기기 및 전기집진기기초(단가)_CC-02 본관기초굴착 예상_연돌 현장타설말뚝(RCD)설계서_1.0t 공사설계서(1021일) 5" xfId="30976"/>
    <cellStyle name=" _품셈_CC-07 옥외기기 및 전기집진기기초(단가)_CC-02 본관기초굴착 예상_연돌 현장타설말뚝(RCD)설계서_1.0t 공사설계서(1021일) 6" xfId="30977"/>
    <cellStyle name=" _품셈_CC-07 옥외기기 및 전기집진기기초(단가)_CC-02 본관기초굴착 예상_연돌 현장타설말뚝(RCD)설계서_1.0t 공사설계서(1021일) 7" xfId="30978"/>
    <cellStyle name=" _품셈_CC-07 옥외기기 및 전기집진기기초(단가)_CC-02 본관기초굴착 예상_연돌 현장타설말뚝(RCD)설계서_1.0t 공사설계서(1021일) 8" xfId="30979"/>
    <cellStyle name=" _품셈_CC-07 옥외기기 및 전기집진기기초(단가)_CC-02 본관기초굴착 예상_연돌 현장타설말뚝(RCD)설계서_1.0t 공사설계서(1021일) 9" xfId="30980"/>
    <cellStyle name=" _품셈_CC-07 옥외기기 및 전기집진기기초(단가)_CC-02 본관기초굴착 예상_연돌 현장타설말뚝(RCD)설계서_태안78연돌공사설계서(2005099)C2" xfId="3864"/>
    <cellStyle name=" _품셈_CC-07 옥외기기 및 전기집진기기초(단가)_CC-02 본관기초굴착 예상_연돌 현장타설말뚝(RCD)설계서_태안78연돌공사설계서(2005099)C2 10" xfId="30981"/>
    <cellStyle name=" _품셈_CC-07 옥외기기 및 전기집진기기초(단가)_CC-02 본관기초굴착 예상_연돌 현장타설말뚝(RCD)설계서_태안78연돌공사설계서(2005099)C2 2" xfId="3865"/>
    <cellStyle name=" _품셈_CC-07 옥외기기 및 전기집진기기초(단가)_CC-02 본관기초굴착 예상_연돌 현장타설말뚝(RCD)설계서_태안78연돌공사설계서(2005099)C2 3" xfId="3866"/>
    <cellStyle name=" _품셈_CC-07 옥외기기 및 전기집진기기초(단가)_CC-02 본관기초굴착 예상_연돌 현장타설말뚝(RCD)설계서_태안78연돌공사설계서(2005099)C2 4" xfId="18333"/>
    <cellStyle name=" _품셈_CC-07 옥외기기 및 전기집진기기초(단가)_CC-02 본관기초굴착 예상_연돌 현장타설말뚝(RCD)설계서_태안78연돌공사설계서(2005099)C2 5" xfId="30982"/>
    <cellStyle name=" _품셈_CC-07 옥외기기 및 전기집진기기초(단가)_CC-02 본관기초굴착 예상_연돌 현장타설말뚝(RCD)설계서_태안78연돌공사설계서(2005099)C2 6" xfId="30983"/>
    <cellStyle name=" _품셈_CC-07 옥외기기 및 전기집진기기초(단가)_CC-02 본관기초굴착 예상_연돌 현장타설말뚝(RCD)설계서_태안78연돌공사설계서(2005099)C2 7" xfId="30984"/>
    <cellStyle name=" _품셈_CC-07 옥외기기 및 전기집진기기초(단가)_CC-02 본관기초굴착 예상_연돌 현장타설말뚝(RCD)설계서_태안78연돌공사설계서(2005099)C2 8" xfId="30985"/>
    <cellStyle name=" _품셈_CC-07 옥외기기 및 전기집진기기초(단가)_CC-02 본관기초굴착 예상_연돌 현장타설말뚝(RCD)설계서_태안78연돌공사설계서(2005099)C2 9" xfId="30986"/>
    <cellStyle name=" _품셈_CC-07 옥외기기 및 전기집진기기초(단가)_개산분 실행" xfId="3698"/>
    <cellStyle name=" _품셈_CC-07 옥외기기 및 전기집진기기초(단가)_당진78-연돌-개략공사비" xfId="3699"/>
    <cellStyle name=" _품셈_CC-07 옥외기기 및 전기집진기기초(단가)_당진78-연돌-개략공사비 10" xfId="30654"/>
    <cellStyle name=" _품셈_CC-07 옥외기기 및 전기집진기기초(단가)_당진78-연돌-개략공사비 2" xfId="3700"/>
    <cellStyle name=" _품셈_CC-07 옥외기기 및 전기집진기기초(단가)_당진78-연돌-개략공사비 3" xfId="3701"/>
    <cellStyle name=" _품셈_CC-07 옥외기기 및 전기집진기기초(단가)_당진78-연돌-개략공사비 4" xfId="18279"/>
    <cellStyle name=" _품셈_CC-07 옥외기기 및 전기집진기기초(단가)_당진78-연돌-개략공사비 5" xfId="30655"/>
    <cellStyle name=" _품셈_CC-07 옥외기기 및 전기집진기기초(단가)_당진78-연돌-개략공사비 6" xfId="30656"/>
    <cellStyle name=" _품셈_CC-07 옥외기기 및 전기집진기기초(단가)_당진78-연돌-개략공사비 7" xfId="30657"/>
    <cellStyle name=" _품셈_CC-07 옥외기기 및 전기집진기기초(단가)_당진78-연돌-개략공사비 8" xfId="30658"/>
    <cellStyle name=" _품셈_CC-07 옥외기기 및 전기집진기기초(단가)_당진78-연돌-개략공사비 9" xfId="30659"/>
    <cellStyle name=" _품셈_CC-07 옥외기기 및 전기집진기기초(단가)_당진78-연돌-개략공사비_0 태안78-연돌-공사설계서(2005082)" xfId="3702"/>
    <cellStyle name=" _품셈_CC-07 옥외기기 및 전기집진기기초(단가)_당진78-연돌-개략공사비_0 태안78-연돌-공사설계서(2005082) 10" xfId="30660"/>
    <cellStyle name=" _품셈_CC-07 옥외기기 및 전기집진기기초(단가)_당진78-연돌-개략공사비_0 태안78-연돌-공사설계서(2005082) 2" xfId="3703"/>
    <cellStyle name=" _품셈_CC-07 옥외기기 및 전기집진기기초(단가)_당진78-연돌-개략공사비_0 태안78-연돌-공사설계서(2005082) 3" xfId="3704"/>
    <cellStyle name=" _품셈_CC-07 옥외기기 및 전기집진기기초(단가)_당진78-연돌-개략공사비_0 태안78-연돌-공사설계서(2005082) 4" xfId="18280"/>
    <cellStyle name=" _품셈_CC-07 옥외기기 및 전기집진기기초(단가)_당진78-연돌-개략공사비_0 태안78-연돌-공사설계서(2005082) 5" xfId="30661"/>
    <cellStyle name=" _품셈_CC-07 옥외기기 및 전기집진기기초(단가)_당진78-연돌-개략공사비_0 태안78-연돌-공사설계서(2005082) 6" xfId="30662"/>
    <cellStyle name=" _품셈_CC-07 옥외기기 및 전기집진기기초(단가)_당진78-연돌-개략공사비_0 태안78-연돌-공사설계서(2005082) 7" xfId="30663"/>
    <cellStyle name=" _품셈_CC-07 옥외기기 및 전기집진기기초(단가)_당진78-연돌-개략공사비_0 태안78-연돌-공사설계서(2005082) 8" xfId="30664"/>
    <cellStyle name=" _품셈_CC-07 옥외기기 및 전기집진기기초(단가)_당진78-연돌-개략공사비_0 태안78-연돌-공사설계서(2005082) 9" xfId="30665"/>
    <cellStyle name=" _품셈_CC-07 옥외기기 및 전기집진기기초(단가)_당진78-연돌-개략공사비_1.0t 공사설계서(1021일)" xfId="3705"/>
    <cellStyle name=" _품셈_CC-07 옥외기기 및 전기집진기기초(단가)_당진78-연돌-개략공사비_1.0t 공사설계서(1021일) 10" xfId="30666"/>
    <cellStyle name=" _품셈_CC-07 옥외기기 및 전기집진기기초(단가)_당진78-연돌-개략공사비_1.0t 공사설계서(1021일) 2" xfId="3706"/>
    <cellStyle name=" _품셈_CC-07 옥외기기 및 전기집진기기초(단가)_당진78-연돌-개략공사비_1.0t 공사설계서(1021일) 3" xfId="3707"/>
    <cellStyle name=" _품셈_CC-07 옥외기기 및 전기집진기기초(단가)_당진78-연돌-개략공사비_1.0t 공사설계서(1021일) 4" xfId="18281"/>
    <cellStyle name=" _품셈_CC-07 옥외기기 및 전기집진기기초(단가)_당진78-연돌-개략공사비_1.0t 공사설계서(1021일) 5" xfId="30667"/>
    <cellStyle name=" _품셈_CC-07 옥외기기 및 전기집진기기초(단가)_당진78-연돌-개략공사비_1.0t 공사설계서(1021일) 6" xfId="30668"/>
    <cellStyle name=" _품셈_CC-07 옥외기기 및 전기집진기기초(단가)_당진78-연돌-개략공사비_1.0t 공사설계서(1021일) 7" xfId="30669"/>
    <cellStyle name=" _품셈_CC-07 옥외기기 및 전기집진기기초(단가)_당진78-연돌-개략공사비_1.0t 공사설계서(1021일) 8" xfId="30670"/>
    <cellStyle name=" _품셈_CC-07 옥외기기 및 전기집진기기초(단가)_당진78-연돌-개략공사비_1.0t 공사설계서(1021일) 9" xfId="30671"/>
    <cellStyle name=" _품셈_CC-07 옥외기기 및 전기집진기기초(단가)_당진78-연돌-개략공사비_태안78연돌공사설계서(2005099)C2" xfId="3708"/>
    <cellStyle name=" _품셈_CC-07 옥외기기 및 전기집진기기초(단가)_당진78-연돌-개략공사비_태안78연돌공사설계서(2005099)C2 10" xfId="30672"/>
    <cellStyle name=" _품셈_CC-07 옥외기기 및 전기집진기기초(단가)_당진78-연돌-개략공사비_태안78연돌공사설계서(2005099)C2 2" xfId="3709"/>
    <cellStyle name=" _품셈_CC-07 옥외기기 및 전기집진기기초(단가)_당진78-연돌-개략공사비_태안78연돌공사설계서(2005099)C2 3" xfId="3710"/>
    <cellStyle name=" _품셈_CC-07 옥외기기 및 전기집진기기초(단가)_당진78-연돌-개략공사비_태안78연돌공사설계서(2005099)C2 4" xfId="18282"/>
    <cellStyle name=" _품셈_CC-07 옥외기기 및 전기집진기기초(단가)_당진78-연돌-개략공사비_태안78연돌공사설계서(2005099)C2 5" xfId="30673"/>
    <cellStyle name=" _품셈_CC-07 옥외기기 및 전기집진기기초(단가)_당진78-연돌-개략공사비_태안78연돌공사설계서(2005099)C2 6" xfId="30674"/>
    <cellStyle name=" _품셈_CC-07 옥외기기 및 전기집진기기초(단가)_당진78-연돌-개략공사비_태안78연돌공사설계서(2005099)C2 7" xfId="30675"/>
    <cellStyle name=" _품셈_CC-07 옥외기기 및 전기집진기기초(단가)_당진78-연돌-개략공사비_태안78연돌공사설계서(2005099)C2 8" xfId="30676"/>
    <cellStyle name=" _품셈_CC-07 옥외기기 및 전기집진기기초(단가)_당진78-연돌-개략공사비_태안78연돌공사설계서(2005099)C2 9" xfId="30677"/>
    <cellStyle name=" _품셈_CC-07 옥외기기 및 전기집진기기초(단가)_본관기초 가실행" xfId="3711"/>
    <cellStyle name=" _품셈_CC-07 옥외기기 및 전기집진기기초(단가)_본관기초 가실행 10" xfId="30678"/>
    <cellStyle name=" _품셈_CC-07 옥외기기 및 전기집진기기초(단가)_본관기초 가실행 2" xfId="3712"/>
    <cellStyle name=" _품셈_CC-07 옥외기기 및 전기집진기기초(단가)_본관기초 가실행 3" xfId="3713"/>
    <cellStyle name=" _품셈_CC-07 옥외기기 및 전기집진기기초(단가)_본관기초 가실행 4" xfId="18283"/>
    <cellStyle name=" _품셈_CC-07 옥외기기 및 전기집진기기초(단가)_본관기초 가실행 5" xfId="30679"/>
    <cellStyle name=" _품셈_CC-07 옥외기기 및 전기집진기기초(단가)_본관기초 가실행 6" xfId="30680"/>
    <cellStyle name=" _품셈_CC-07 옥외기기 및 전기집진기기초(단가)_본관기초 가실행 7" xfId="30681"/>
    <cellStyle name=" _품셈_CC-07 옥외기기 및 전기집진기기초(단가)_본관기초 가실행 8" xfId="30682"/>
    <cellStyle name=" _품셈_CC-07 옥외기기 및 전기집진기기초(단가)_본관기초 가실행 9" xfId="30683"/>
    <cellStyle name=" _품셈_CC-07 옥외기기 및 전기집진기기초(단가)_본관기초 가실행_1 당진78-연돌-공사설계서(REV.0 12.14-kopec)" xfId="3714"/>
    <cellStyle name=" _품셈_CC-07 옥외기기 및 전기집진기기초(단가)_본관기초 가실행_1 당진78-연돌-공사설계서(REV.0 12.14-kopec) 10" xfId="30684"/>
    <cellStyle name=" _품셈_CC-07 옥외기기 및 전기집진기기초(단가)_본관기초 가실행_1 당진78-연돌-공사설계서(REV.0 12.14-kopec) 2" xfId="3715"/>
    <cellStyle name=" _품셈_CC-07 옥외기기 및 전기집진기기초(단가)_본관기초 가실행_1 당진78-연돌-공사설계서(REV.0 12.14-kopec) 3" xfId="3716"/>
    <cellStyle name=" _품셈_CC-07 옥외기기 및 전기집진기기초(단가)_본관기초 가실행_1 당진78-연돌-공사설계서(REV.0 12.14-kopec) 4" xfId="18284"/>
    <cellStyle name=" _품셈_CC-07 옥외기기 및 전기집진기기초(단가)_본관기초 가실행_1 당진78-연돌-공사설계서(REV.0 12.14-kopec) 5" xfId="30685"/>
    <cellStyle name=" _품셈_CC-07 옥외기기 및 전기집진기기초(단가)_본관기초 가실행_1 당진78-연돌-공사설계서(REV.0 12.14-kopec) 6" xfId="30686"/>
    <cellStyle name=" _품셈_CC-07 옥외기기 및 전기집진기기초(단가)_본관기초 가실행_1 당진78-연돌-공사설계서(REV.0 12.14-kopec) 7" xfId="30687"/>
    <cellStyle name=" _품셈_CC-07 옥외기기 및 전기집진기기초(단가)_본관기초 가실행_1 당진78-연돌-공사설계서(REV.0 12.14-kopec) 8" xfId="30688"/>
    <cellStyle name=" _품셈_CC-07 옥외기기 및 전기집진기기초(단가)_본관기초 가실행_1 당진78-연돌-공사설계서(REV.0 12.14-kopec) 9" xfId="30689"/>
    <cellStyle name=" _품셈_CC-07 옥외기기 및 전기집진기기초(단가)_본관기초 가실행_1 당진78-연돌-공사설계서(REV.0 12.14-kopec)_0 태안78-연돌-공사설계서(2005082)" xfId="3717"/>
    <cellStyle name=" _품셈_CC-07 옥외기기 및 전기집진기기초(단가)_본관기초 가실행_1 당진78-연돌-공사설계서(REV.0 12.14-kopec)_0 태안78-연돌-공사설계서(2005082) 10" xfId="30690"/>
    <cellStyle name=" _품셈_CC-07 옥외기기 및 전기집진기기초(단가)_본관기초 가실행_1 당진78-연돌-공사설계서(REV.0 12.14-kopec)_0 태안78-연돌-공사설계서(2005082) 2" xfId="3718"/>
    <cellStyle name=" _품셈_CC-07 옥외기기 및 전기집진기기초(단가)_본관기초 가실행_1 당진78-연돌-공사설계서(REV.0 12.14-kopec)_0 태안78-연돌-공사설계서(2005082) 3" xfId="3719"/>
    <cellStyle name=" _품셈_CC-07 옥외기기 및 전기집진기기초(단가)_본관기초 가실행_1 당진78-연돌-공사설계서(REV.0 12.14-kopec)_0 태안78-연돌-공사설계서(2005082) 4" xfId="18285"/>
    <cellStyle name=" _품셈_CC-07 옥외기기 및 전기집진기기초(단가)_본관기초 가실행_1 당진78-연돌-공사설계서(REV.0 12.14-kopec)_0 태안78-연돌-공사설계서(2005082) 5" xfId="30691"/>
    <cellStyle name=" _품셈_CC-07 옥외기기 및 전기집진기기초(단가)_본관기초 가실행_1 당진78-연돌-공사설계서(REV.0 12.14-kopec)_0 태안78-연돌-공사설계서(2005082) 6" xfId="30692"/>
    <cellStyle name=" _품셈_CC-07 옥외기기 및 전기집진기기초(단가)_본관기초 가실행_1 당진78-연돌-공사설계서(REV.0 12.14-kopec)_0 태안78-연돌-공사설계서(2005082) 7" xfId="30693"/>
    <cellStyle name=" _품셈_CC-07 옥외기기 및 전기집진기기초(단가)_본관기초 가실행_1 당진78-연돌-공사설계서(REV.0 12.14-kopec)_0 태안78-연돌-공사설계서(2005082) 8" xfId="30694"/>
    <cellStyle name=" _품셈_CC-07 옥외기기 및 전기집진기기초(단가)_본관기초 가실행_1 당진78-연돌-공사설계서(REV.0 12.14-kopec)_0 태안78-연돌-공사설계서(2005082) 9" xfId="30695"/>
    <cellStyle name=" _품셈_CC-07 옥외기기 및 전기집진기기초(단가)_본관기초 가실행_1 당진78-연돌-공사설계서(REV.0 12.14-kopec)_1.0t 공사설계서(1021일)" xfId="3720"/>
    <cellStyle name=" _품셈_CC-07 옥외기기 및 전기집진기기초(단가)_본관기초 가실행_1 당진78-연돌-공사설계서(REV.0 12.14-kopec)_1.0t 공사설계서(1021일) 10" xfId="30696"/>
    <cellStyle name=" _품셈_CC-07 옥외기기 및 전기집진기기초(단가)_본관기초 가실행_1 당진78-연돌-공사설계서(REV.0 12.14-kopec)_1.0t 공사설계서(1021일) 2" xfId="3721"/>
    <cellStyle name=" _품셈_CC-07 옥외기기 및 전기집진기기초(단가)_본관기초 가실행_1 당진78-연돌-공사설계서(REV.0 12.14-kopec)_1.0t 공사설계서(1021일) 3" xfId="3722"/>
    <cellStyle name=" _품셈_CC-07 옥외기기 및 전기집진기기초(단가)_본관기초 가실행_1 당진78-연돌-공사설계서(REV.0 12.14-kopec)_1.0t 공사설계서(1021일) 4" xfId="18286"/>
    <cellStyle name=" _품셈_CC-07 옥외기기 및 전기집진기기초(단가)_본관기초 가실행_1 당진78-연돌-공사설계서(REV.0 12.14-kopec)_1.0t 공사설계서(1021일) 5" xfId="30697"/>
    <cellStyle name=" _품셈_CC-07 옥외기기 및 전기집진기기초(단가)_본관기초 가실행_1 당진78-연돌-공사설계서(REV.0 12.14-kopec)_1.0t 공사설계서(1021일) 6" xfId="30698"/>
    <cellStyle name=" _품셈_CC-07 옥외기기 및 전기집진기기초(단가)_본관기초 가실행_1 당진78-연돌-공사설계서(REV.0 12.14-kopec)_1.0t 공사설계서(1021일) 7" xfId="30699"/>
    <cellStyle name=" _품셈_CC-07 옥외기기 및 전기집진기기초(단가)_본관기초 가실행_1 당진78-연돌-공사설계서(REV.0 12.14-kopec)_1.0t 공사설계서(1021일) 8" xfId="30700"/>
    <cellStyle name=" _품셈_CC-07 옥외기기 및 전기집진기기초(단가)_본관기초 가실행_1 당진78-연돌-공사설계서(REV.0 12.14-kopec)_1.0t 공사설계서(1021일) 9" xfId="30701"/>
    <cellStyle name=" _품셈_CC-07 옥외기기 및 전기집진기기초(단가)_본관기초 가실행_1 당진78-연돌-공사설계서(REV.0 12.14-kopec)_태안78연돌공사설계서(2005099)C2" xfId="3723"/>
    <cellStyle name=" _품셈_CC-07 옥외기기 및 전기집진기기초(단가)_본관기초 가실행_1 당진78-연돌-공사설계서(REV.0 12.14-kopec)_태안78연돌공사설계서(2005099)C2 10" xfId="30702"/>
    <cellStyle name=" _품셈_CC-07 옥외기기 및 전기집진기기초(단가)_본관기초 가실행_1 당진78-연돌-공사설계서(REV.0 12.14-kopec)_태안78연돌공사설계서(2005099)C2 2" xfId="3724"/>
    <cellStyle name=" _품셈_CC-07 옥외기기 및 전기집진기기초(단가)_본관기초 가실행_1 당진78-연돌-공사설계서(REV.0 12.14-kopec)_태안78연돌공사설계서(2005099)C2 3" xfId="3725"/>
    <cellStyle name=" _품셈_CC-07 옥외기기 및 전기집진기기초(단가)_본관기초 가실행_1 당진78-연돌-공사설계서(REV.0 12.14-kopec)_태안78연돌공사설계서(2005099)C2 4" xfId="18287"/>
    <cellStyle name=" _품셈_CC-07 옥외기기 및 전기집진기기초(단가)_본관기초 가실행_1 당진78-연돌-공사설계서(REV.0 12.14-kopec)_태안78연돌공사설계서(2005099)C2 5" xfId="30703"/>
    <cellStyle name=" _품셈_CC-07 옥외기기 및 전기집진기기초(단가)_본관기초 가실행_1 당진78-연돌-공사설계서(REV.0 12.14-kopec)_태안78연돌공사설계서(2005099)C2 6" xfId="30704"/>
    <cellStyle name=" _품셈_CC-07 옥외기기 및 전기집진기기초(단가)_본관기초 가실행_1 당진78-연돌-공사설계서(REV.0 12.14-kopec)_태안78연돌공사설계서(2005099)C2 7" xfId="30705"/>
    <cellStyle name=" _품셈_CC-07 옥외기기 및 전기집진기기초(단가)_본관기초 가실행_1 당진78-연돌-공사설계서(REV.0 12.14-kopec)_태안78연돌공사설계서(2005099)C2 8" xfId="30706"/>
    <cellStyle name=" _품셈_CC-07 옥외기기 및 전기집진기기초(단가)_본관기초 가실행_1 당진78-연돌-공사설계서(REV.0 12.14-kopec)_태안78연돌공사설계서(2005099)C2 9" xfId="30707"/>
    <cellStyle name=" _품셈_CC-07 옥외기기 및 전기집진기기초(단가)_본관기초 가실행_1.0t 당진78-연돌-수량산출서(REV.0 12.27-kopec)" xfId="3726"/>
    <cellStyle name=" _품셈_CC-07 옥외기기 및 전기집진기기초(단가)_본관기초 가실행_1.0t 당진78-연돌-수량산출서(REV.0 12.27-kopec) 10" xfId="30708"/>
    <cellStyle name=" _품셈_CC-07 옥외기기 및 전기집진기기초(단가)_본관기초 가실행_1.0t 당진78-연돌-수량산출서(REV.0 12.27-kopec) 2" xfId="3727"/>
    <cellStyle name=" _품셈_CC-07 옥외기기 및 전기집진기기초(단가)_본관기초 가실행_1.0t 당진78-연돌-수량산출서(REV.0 12.27-kopec) 3" xfId="3728"/>
    <cellStyle name=" _품셈_CC-07 옥외기기 및 전기집진기기초(단가)_본관기초 가실행_1.0t 당진78-연돌-수량산출서(REV.0 12.27-kopec) 4" xfId="18288"/>
    <cellStyle name=" _품셈_CC-07 옥외기기 및 전기집진기기초(단가)_본관기초 가실행_1.0t 당진78-연돌-수량산출서(REV.0 12.27-kopec) 5" xfId="30709"/>
    <cellStyle name=" _품셈_CC-07 옥외기기 및 전기집진기기초(단가)_본관기초 가실행_1.0t 당진78-연돌-수량산출서(REV.0 12.27-kopec) 6" xfId="30710"/>
    <cellStyle name=" _품셈_CC-07 옥외기기 및 전기집진기기초(단가)_본관기초 가실행_1.0t 당진78-연돌-수량산출서(REV.0 12.27-kopec) 7" xfId="30711"/>
    <cellStyle name=" _품셈_CC-07 옥외기기 및 전기집진기기초(단가)_본관기초 가실행_1.0t 당진78-연돌-수량산출서(REV.0 12.27-kopec) 8" xfId="30712"/>
    <cellStyle name=" _품셈_CC-07 옥외기기 및 전기집진기기초(단가)_본관기초 가실행_1.0t 당진78-연돌-수량산출서(REV.0 12.27-kopec) 9" xfId="30713"/>
    <cellStyle name=" _품셈_CC-07 옥외기기 및 전기집진기기초(단가)_본관기초 가실행_1.0t 당진78-연돌-수량산출서(REV.0 12.27-kopec)_1.0t 공사설계서(1021일)" xfId="3729"/>
    <cellStyle name=" _품셈_CC-07 옥외기기 및 전기집진기기초(단가)_본관기초 가실행_1.0t 당진78-연돌-수량산출서(REV.0 12.27-kopec)_1.0t 공사설계서(1021일) 10" xfId="30714"/>
    <cellStyle name=" _품셈_CC-07 옥외기기 및 전기집진기기초(단가)_본관기초 가실행_1.0t 당진78-연돌-수량산출서(REV.0 12.27-kopec)_1.0t 공사설계서(1021일) 2" xfId="3730"/>
    <cellStyle name=" _품셈_CC-07 옥외기기 및 전기집진기기초(단가)_본관기초 가실행_1.0t 당진78-연돌-수량산출서(REV.0 12.27-kopec)_1.0t 공사설계서(1021일) 3" xfId="3731"/>
    <cellStyle name=" _품셈_CC-07 옥외기기 및 전기집진기기초(단가)_본관기초 가실행_1.0t 당진78-연돌-수량산출서(REV.0 12.27-kopec)_1.0t 공사설계서(1021일) 4" xfId="18289"/>
    <cellStyle name=" _품셈_CC-07 옥외기기 및 전기집진기기초(단가)_본관기초 가실행_1.0t 당진78-연돌-수량산출서(REV.0 12.27-kopec)_1.0t 공사설계서(1021일) 5" xfId="30715"/>
    <cellStyle name=" _품셈_CC-07 옥외기기 및 전기집진기기초(단가)_본관기초 가실행_1.0t 당진78-연돌-수량산출서(REV.0 12.27-kopec)_1.0t 공사설계서(1021일) 6" xfId="30716"/>
    <cellStyle name=" _품셈_CC-07 옥외기기 및 전기집진기기초(단가)_본관기초 가실행_1.0t 당진78-연돌-수량산출서(REV.0 12.27-kopec)_1.0t 공사설계서(1021일) 7" xfId="30717"/>
    <cellStyle name=" _품셈_CC-07 옥외기기 및 전기집진기기초(단가)_본관기초 가실행_1.0t 당진78-연돌-수량산출서(REV.0 12.27-kopec)_1.0t 공사설계서(1021일) 8" xfId="30718"/>
    <cellStyle name=" _품셈_CC-07 옥외기기 및 전기집진기기초(단가)_본관기초 가실행_1.0t 당진78-연돌-수량산출서(REV.0 12.27-kopec)_1.0t 공사설계서(1021일) 9" xfId="30719"/>
    <cellStyle name=" _품셈_CC-07 옥외기기 및 전기집진기기초(단가)_본관기초 가실행_2.관리동" xfId="30720"/>
    <cellStyle name=" _품셈_CC-07 옥외기기 및 전기집진기기초(단가)_본관기초 가실행_당진78-연돌-개략공사비" xfId="3732"/>
    <cellStyle name=" _품셈_CC-07 옥외기기 및 전기집진기기초(단가)_본관기초 가실행_당진78-연돌-개략공사비 10" xfId="30721"/>
    <cellStyle name=" _품셈_CC-07 옥외기기 및 전기집진기기초(단가)_본관기초 가실행_당진78-연돌-개략공사비 2" xfId="3733"/>
    <cellStyle name=" _품셈_CC-07 옥외기기 및 전기집진기기초(단가)_본관기초 가실행_당진78-연돌-개략공사비 3" xfId="3734"/>
    <cellStyle name=" _품셈_CC-07 옥외기기 및 전기집진기기초(단가)_본관기초 가실행_당진78-연돌-개략공사비 4" xfId="18290"/>
    <cellStyle name=" _품셈_CC-07 옥외기기 및 전기집진기기초(단가)_본관기초 가실행_당진78-연돌-개략공사비 5" xfId="30722"/>
    <cellStyle name=" _품셈_CC-07 옥외기기 및 전기집진기기초(단가)_본관기초 가실행_당진78-연돌-개략공사비 6" xfId="30723"/>
    <cellStyle name=" _품셈_CC-07 옥외기기 및 전기집진기기초(단가)_본관기초 가실행_당진78-연돌-개략공사비 7" xfId="30724"/>
    <cellStyle name=" _품셈_CC-07 옥외기기 및 전기집진기기초(단가)_본관기초 가실행_당진78-연돌-개략공사비 8" xfId="30725"/>
    <cellStyle name=" _품셈_CC-07 옥외기기 및 전기집진기기초(단가)_본관기초 가실행_당진78-연돌-개략공사비 9" xfId="30726"/>
    <cellStyle name=" _품셈_CC-07 옥외기기 및 전기집진기기초(단가)_본관기초 가실행_당진78-연돌-개략공사비_0 태안78-연돌-공사설계서(2005082)" xfId="3735"/>
    <cellStyle name=" _품셈_CC-07 옥외기기 및 전기집진기기초(단가)_본관기초 가실행_당진78-연돌-개략공사비_0 태안78-연돌-공사설계서(2005082) 10" xfId="30727"/>
    <cellStyle name=" _품셈_CC-07 옥외기기 및 전기집진기기초(단가)_본관기초 가실행_당진78-연돌-개략공사비_0 태안78-연돌-공사설계서(2005082) 2" xfId="3736"/>
    <cellStyle name=" _품셈_CC-07 옥외기기 및 전기집진기기초(단가)_본관기초 가실행_당진78-연돌-개략공사비_0 태안78-연돌-공사설계서(2005082) 3" xfId="3737"/>
    <cellStyle name=" _품셈_CC-07 옥외기기 및 전기집진기기초(단가)_본관기초 가실행_당진78-연돌-개략공사비_0 태안78-연돌-공사설계서(2005082) 4" xfId="18291"/>
    <cellStyle name=" _품셈_CC-07 옥외기기 및 전기집진기기초(단가)_본관기초 가실행_당진78-연돌-개략공사비_0 태안78-연돌-공사설계서(2005082) 5" xfId="30728"/>
    <cellStyle name=" _품셈_CC-07 옥외기기 및 전기집진기기초(단가)_본관기초 가실행_당진78-연돌-개략공사비_0 태안78-연돌-공사설계서(2005082) 6" xfId="30729"/>
    <cellStyle name=" _품셈_CC-07 옥외기기 및 전기집진기기초(단가)_본관기초 가실행_당진78-연돌-개략공사비_0 태안78-연돌-공사설계서(2005082) 7" xfId="30730"/>
    <cellStyle name=" _품셈_CC-07 옥외기기 및 전기집진기기초(단가)_본관기초 가실행_당진78-연돌-개략공사비_0 태안78-연돌-공사설계서(2005082) 8" xfId="30731"/>
    <cellStyle name=" _품셈_CC-07 옥외기기 및 전기집진기기초(단가)_본관기초 가실행_당진78-연돌-개략공사비_0 태안78-연돌-공사설계서(2005082) 9" xfId="30732"/>
    <cellStyle name=" _품셈_CC-07 옥외기기 및 전기집진기기초(단가)_본관기초 가실행_당진78-연돌-개략공사비_1.0t 공사설계서(1021일)" xfId="3738"/>
    <cellStyle name=" _품셈_CC-07 옥외기기 및 전기집진기기초(단가)_본관기초 가실행_당진78-연돌-개략공사비_1.0t 공사설계서(1021일) 10" xfId="30733"/>
    <cellStyle name=" _품셈_CC-07 옥외기기 및 전기집진기기초(단가)_본관기초 가실행_당진78-연돌-개략공사비_1.0t 공사설계서(1021일) 2" xfId="3739"/>
    <cellStyle name=" _품셈_CC-07 옥외기기 및 전기집진기기초(단가)_본관기초 가실행_당진78-연돌-개략공사비_1.0t 공사설계서(1021일) 3" xfId="3740"/>
    <cellStyle name=" _품셈_CC-07 옥외기기 및 전기집진기기초(단가)_본관기초 가실행_당진78-연돌-개략공사비_1.0t 공사설계서(1021일) 4" xfId="18292"/>
    <cellStyle name=" _품셈_CC-07 옥외기기 및 전기집진기기초(단가)_본관기초 가실행_당진78-연돌-개략공사비_1.0t 공사설계서(1021일) 5" xfId="30734"/>
    <cellStyle name=" _품셈_CC-07 옥외기기 및 전기집진기기초(단가)_본관기초 가실행_당진78-연돌-개략공사비_1.0t 공사설계서(1021일) 6" xfId="30735"/>
    <cellStyle name=" _품셈_CC-07 옥외기기 및 전기집진기기초(단가)_본관기초 가실행_당진78-연돌-개략공사비_1.0t 공사설계서(1021일) 7" xfId="30736"/>
    <cellStyle name=" _품셈_CC-07 옥외기기 및 전기집진기기초(단가)_본관기초 가실행_당진78-연돌-개략공사비_1.0t 공사설계서(1021일) 8" xfId="30737"/>
    <cellStyle name=" _품셈_CC-07 옥외기기 및 전기집진기기초(단가)_본관기초 가실행_당진78-연돌-개략공사비_1.0t 공사설계서(1021일) 9" xfId="30738"/>
    <cellStyle name=" _품셈_CC-07 옥외기기 및 전기집진기기초(단가)_본관기초 가실행_당진78-연돌-개략공사비_태안78연돌공사설계서(2005099)C2" xfId="3741"/>
    <cellStyle name=" _품셈_CC-07 옥외기기 및 전기집진기기초(단가)_본관기초 가실행_당진78-연돌-개략공사비_태안78연돌공사설계서(2005099)C2 10" xfId="30739"/>
    <cellStyle name=" _품셈_CC-07 옥외기기 및 전기집진기기초(단가)_본관기초 가실행_당진78-연돌-개략공사비_태안78연돌공사설계서(2005099)C2 2" xfId="3742"/>
    <cellStyle name=" _품셈_CC-07 옥외기기 및 전기집진기기초(단가)_본관기초 가실행_당진78-연돌-개략공사비_태안78연돌공사설계서(2005099)C2 3" xfId="3743"/>
    <cellStyle name=" _품셈_CC-07 옥외기기 및 전기집진기기초(단가)_본관기초 가실행_당진78-연돌-개략공사비_태안78연돌공사설계서(2005099)C2 4" xfId="18293"/>
    <cellStyle name=" _품셈_CC-07 옥외기기 및 전기집진기기초(단가)_본관기초 가실행_당진78-연돌-개략공사비_태안78연돌공사설계서(2005099)C2 5" xfId="30740"/>
    <cellStyle name=" _품셈_CC-07 옥외기기 및 전기집진기기초(단가)_본관기초 가실행_당진78-연돌-개략공사비_태안78연돌공사설계서(2005099)C2 6" xfId="30741"/>
    <cellStyle name=" _품셈_CC-07 옥외기기 및 전기집진기기초(단가)_본관기초 가실행_당진78-연돌-개략공사비_태안78연돌공사설계서(2005099)C2 7" xfId="30742"/>
    <cellStyle name=" _품셈_CC-07 옥외기기 및 전기집진기기초(단가)_본관기초 가실행_당진78-연돌-개략공사비_태안78연돌공사설계서(2005099)C2 8" xfId="30743"/>
    <cellStyle name=" _품셈_CC-07 옥외기기 및 전기집진기기초(단가)_본관기초 가실행_당진78-연돌-개략공사비_태안78연돌공사설계서(2005099)C2 9" xfId="30744"/>
    <cellStyle name=" _품셈_CC-07 옥외기기 및 전기집진기기초(단가)_본관기초 가실행_연돌 현장타설말뚝(RCD)설계서" xfId="3744"/>
    <cellStyle name=" _품셈_CC-07 옥외기기 및 전기집진기기초(단가)_본관기초 가실행_연돌 현장타설말뚝(RCD)설계서 10" xfId="30745"/>
    <cellStyle name=" _품셈_CC-07 옥외기기 및 전기집진기기초(단가)_본관기초 가실행_연돌 현장타설말뚝(RCD)설계서 2" xfId="3745"/>
    <cellStyle name=" _품셈_CC-07 옥외기기 및 전기집진기기초(단가)_본관기초 가실행_연돌 현장타설말뚝(RCD)설계서 3" xfId="3746"/>
    <cellStyle name=" _품셈_CC-07 옥외기기 및 전기집진기기초(단가)_본관기초 가실행_연돌 현장타설말뚝(RCD)설계서 4" xfId="18294"/>
    <cellStyle name=" _품셈_CC-07 옥외기기 및 전기집진기기초(단가)_본관기초 가실행_연돌 현장타설말뚝(RCD)설계서 5" xfId="30746"/>
    <cellStyle name=" _품셈_CC-07 옥외기기 및 전기집진기기초(단가)_본관기초 가실행_연돌 현장타설말뚝(RCD)설계서 6" xfId="30747"/>
    <cellStyle name=" _품셈_CC-07 옥외기기 및 전기집진기기초(단가)_본관기초 가실행_연돌 현장타설말뚝(RCD)설계서 7" xfId="30748"/>
    <cellStyle name=" _품셈_CC-07 옥외기기 및 전기집진기기초(단가)_본관기초 가실행_연돌 현장타설말뚝(RCD)설계서 8" xfId="30749"/>
    <cellStyle name=" _품셈_CC-07 옥외기기 및 전기집진기기초(단가)_본관기초 가실행_연돌 현장타설말뚝(RCD)설계서 9" xfId="30750"/>
    <cellStyle name=" _품셈_CC-07 옥외기기 및 전기집진기기초(단가)_본관기초 가실행_연돌 현장타설말뚝(RCD)설계서_0 태안78-연돌-공사설계서(2005082)" xfId="3747"/>
    <cellStyle name=" _품셈_CC-07 옥외기기 및 전기집진기기초(단가)_본관기초 가실행_연돌 현장타설말뚝(RCD)설계서_0 태안78-연돌-공사설계서(2005082) 10" xfId="30751"/>
    <cellStyle name=" _품셈_CC-07 옥외기기 및 전기집진기기초(단가)_본관기초 가실행_연돌 현장타설말뚝(RCD)설계서_0 태안78-연돌-공사설계서(2005082) 2" xfId="3748"/>
    <cellStyle name=" _품셈_CC-07 옥외기기 및 전기집진기기초(단가)_본관기초 가실행_연돌 현장타설말뚝(RCD)설계서_0 태안78-연돌-공사설계서(2005082) 3" xfId="3749"/>
    <cellStyle name=" _품셈_CC-07 옥외기기 및 전기집진기기초(단가)_본관기초 가실행_연돌 현장타설말뚝(RCD)설계서_0 태안78-연돌-공사설계서(2005082) 4" xfId="18295"/>
    <cellStyle name=" _품셈_CC-07 옥외기기 및 전기집진기기초(단가)_본관기초 가실행_연돌 현장타설말뚝(RCD)설계서_0 태안78-연돌-공사설계서(2005082) 5" xfId="30752"/>
    <cellStyle name=" _품셈_CC-07 옥외기기 및 전기집진기기초(단가)_본관기초 가실행_연돌 현장타설말뚝(RCD)설계서_0 태안78-연돌-공사설계서(2005082) 6" xfId="30753"/>
    <cellStyle name=" _품셈_CC-07 옥외기기 및 전기집진기기초(단가)_본관기초 가실행_연돌 현장타설말뚝(RCD)설계서_0 태안78-연돌-공사설계서(2005082) 7" xfId="30754"/>
    <cellStyle name=" _품셈_CC-07 옥외기기 및 전기집진기기초(단가)_본관기초 가실행_연돌 현장타설말뚝(RCD)설계서_0 태안78-연돌-공사설계서(2005082) 8" xfId="30755"/>
    <cellStyle name=" _품셈_CC-07 옥외기기 및 전기집진기기초(단가)_본관기초 가실행_연돌 현장타설말뚝(RCD)설계서_0 태안78-연돌-공사설계서(2005082) 9" xfId="30756"/>
    <cellStyle name=" _품셈_CC-07 옥외기기 및 전기집진기기초(단가)_본관기초 가실행_연돌 현장타설말뚝(RCD)설계서_1.0t 공사설계서(1021일)" xfId="3750"/>
    <cellStyle name=" _품셈_CC-07 옥외기기 및 전기집진기기초(단가)_본관기초 가실행_연돌 현장타설말뚝(RCD)설계서_1.0t 공사설계서(1021일) 10" xfId="30757"/>
    <cellStyle name=" _품셈_CC-07 옥외기기 및 전기집진기기초(단가)_본관기초 가실행_연돌 현장타설말뚝(RCD)설계서_1.0t 공사설계서(1021일) 2" xfId="3751"/>
    <cellStyle name=" _품셈_CC-07 옥외기기 및 전기집진기기초(단가)_본관기초 가실행_연돌 현장타설말뚝(RCD)설계서_1.0t 공사설계서(1021일) 3" xfId="3752"/>
    <cellStyle name=" _품셈_CC-07 옥외기기 및 전기집진기기초(단가)_본관기초 가실행_연돌 현장타설말뚝(RCD)설계서_1.0t 공사설계서(1021일) 4" xfId="18296"/>
    <cellStyle name=" _품셈_CC-07 옥외기기 및 전기집진기기초(단가)_본관기초 가실행_연돌 현장타설말뚝(RCD)설계서_1.0t 공사설계서(1021일) 5" xfId="30758"/>
    <cellStyle name=" _품셈_CC-07 옥외기기 및 전기집진기기초(단가)_본관기초 가실행_연돌 현장타설말뚝(RCD)설계서_1.0t 공사설계서(1021일) 6" xfId="30759"/>
    <cellStyle name=" _품셈_CC-07 옥외기기 및 전기집진기기초(단가)_본관기초 가실행_연돌 현장타설말뚝(RCD)설계서_1.0t 공사설계서(1021일) 7" xfId="30760"/>
    <cellStyle name=" _품셈_CC-07 옥외기기 및 전기집진기기초(단가)_본관기초 가실행_연돌 현장타설말뚝(RCD)설계서_1.0t 공사설계서(1021일) 8" xfId="30761"/>
    <cellStyle name=" _품셈_CC-07 옥외기기 및 전기집진기기초(단가)_본관기초 가실행_연돌 현장타설말뚝(RCD)설계서_1.0t 공사설계서(1021일) 9" xfId="30762"/>
    <cellStyle name=" _품셈_CC-07 옥외기기 및 전기집진기기초(단가)_본관기초 가실행_연돌 현장타설말뚝(RCD)설계서_태안78연돌공사설계서(2005099)C2" xfId="3753"/>
    <cellStyle name=" _품셈_CC-07 옥외기기 및 전기집진기기초(단가)_본관기초 가실행_연돌 현장타설말뚝(RCD)설계서_태안78연돌공사설계서(2005099)C2 10" xfId="30763"/>
    <cellStyle name=" _품셈_CC-07 옥외기기 및 전기집진기기초(단가)_본관기초 가실행_연돌 현장타설말뚝(RCD)설계서_태안78연돌공사설계서(2005099)C2 2" xfId="3754"/>
    <cellStyle name=" _품셈_CC-07 옥외기기 및 전기집진기기초(단가)_본관기초 가실행_연돌 현장타설말뚝(RCD)설계서_태안78연돌공사설계서(2005099)C2 3" xfId="3755"/>
    <cellStyle name=" _품셈_CC-07 옥외기기 및 전기집진기기초(단가)_본관기초 가실행_연돌 현장타설말뚝(RCD)설계서_태안78연돌공사설계서(2005099)C2 4" xfId="18297"/>
    <cellStyle name=" _품셈_CC-07 옥외기기 및 전기집진기기초(단가)_본관기초 가실행_연돌 현장타설말뚝(RCD)설계서_태안78연돌공사설계서(2005099)C2 5" xfId="30764"/>
    <cellStyle name=" _품셈_CC-07 옥외기기 및 전기집진기기초(단가)_본관기초 가실행_연돌 현장타설말뚝(RCD)설계서_태안78연돌공사설계서(2005099)C2 6" xfId="30765"/>
    <cellStyle name=" _품셈_CC-07 옥외기기 및 전기집진기기초(단가)_본관기초 가실행_연돌 현장타설말뚝(RCD)설계서_태안78연돌공사설계서(2005099)C2 7" xfId="30766"/>
    <cellStyle name=" _품셈_CC-07 옥외기기 및 전기집진기기초(단가)_본관기초 가실행_연돌 현장타설말뚝(RCD)설계서_태안78연돌공사설계서(2005099)C2 8" xfId="30767"/>
    <cellStyle name=" _품셈_CC-07 옥외기기 및 전기집진기기초(단가)_본관기초 가실행_연돌 현장타설말뚝(RCD)설계서_태안78연돌공사설계서(2005099)C2 9" xfId="30768"/>
    <cellStyle name=" _품셈_CC-07 옥외기기 및 전기집진기기초(단가)_본관기초굴착 예상도급" xfId="3756"/>
    <cellStyle name=" _품셈_CC-07 옥외기기 및 전기집진기기초(단가)_본관기초굴착 예상도급 10" xfId="30769"/>
    <cellStyle name=" _품셈_CC-07 옥외기기 및 전기집진기기초(단가)_본관기초굴착 예상도급 2" xfId="3757"/>
    <cellStyle name=" _품셈_CC-07 옥외기기 및 전기집진기기초(단가)_본관기초굴착 예상도급 3" xfId="3758"/>
    <cellStyle name=" _품셈_CC-07 옥외기기 및 전기집진기기초(단가)_본관기초굴착 예상도급 4" xfId="18298"/>
    <cellStyle name=" _품셈_CC-07 옥외기기 및 전기집진기기초(단가)_본관기초굴착 예상도급 5" xfId="30770"/>
    <cellStyle name=" _품셈_CC-07 옥외기기 및 전기집진기기초(단가)_본관기초굴착 예상도급 6" xfId="30771"/>
    <cellStyle name=" _품셈_CC-07 옥외기기 및 전기집진기기초(단가)_본관기초굴착 예상도급 7" xfId="30772"/>
    <cellStyle name=" _품셈_CC-07 옥외기기 및 전기집진기기초(단가)_본관기초굴착 예상도급 8" xfId="30773"/>
    <cellStyle name=" _품셈_CC-07 옥외기기 및 전기집진기기초(단가)_본관기초굴착 예상도급 9" xfId="30774"/>
    <cellStyle name=" _품셈_CC-07 옥외기기 및 전기집진기기초(단가)_본관기초굴착 예상도급_1 당진78-연돌-공사설계서(REV.0 12.14-kopec)" xfId="3759"/>
    <cellStyle name=" _품셈_CC-07 옥외기기 및 전기집진기기초(단가)_본관기초굴착 예상도급_1 당진78-연돌-공사설계서(REV.0 12.14-kopec) 10" xfId="30775"/>
    <cellStyle name=" _품셈_CC-07 옥외기기 및 전기집진기기초(단가)_본관기초굴착 예상도급_1 당진78-연돌-공사설계서(REV.0 12.14-kopec) 2" xfId="3760"/>
    <cellStyle name=" _품셈_CC-07 옥외기기 및 전기집진기기초(단가)_본관기초굴착 예상도급_1 당진78-연돌-공사설계서(REV.0 12.14-kopec) 3" xfId="3761"/>
    <cellStyle name=" _품셈_CC-07 옥외기기 및 전기집진기기초(단가)_본관기초굴착 예상도급_1 당진78-연돌-공사설계서(REV.0 12.14-kopec) 4" xfId="18299"/>
    <cellStyle name=" _품셈_CC-07 옥외기기 및 전기집진기기초(단가)_본관기초굴착 예상도급_1 당진78-연돌-공사설계서(REV.0 12.14-kopec) 5" xfId="30776"/>
    <cellStyle name=" _품셈_CC-07 옥외기기 및 전기집진기기초(단가)_본관기초굴착 예상도급_1 당진78-연돌-공사설계서(REV.0 12.14-kopec) 6" xfId="30777"/>
    <cellStyle name=" _품셈_CC-07 옥외기기 및 전기집진기기초(단가)_본관기초굴착 예상도급_1 당진78-연돌-공사설계서(REV.0 12.14-kopec) 7" xfId="30778"/>
    <cellStyle name=" _품셈_CC-07 옥외기기 및 전기집진기기초(단가)_본관기초굴착 예상도급_1 당진78-연돌-공사설계서(REV.0 12.14-kopec) 8" xfId="30779"/>
    <cellStyle name=" _품셈_CC-07 옥외기기 및 전기집진기기초(단가)_본관기초굴착 예상도급_1 당진78-연돌-공사설계서(REV.0 12.14-kopec) 9" xfId="30780"/>
    <cellStyle name=" _품셈_CC-07 옥외기기 및 전기집진기기초(단가)_본관기초굴착 예상도급_1 당진78-연돌-공사설계서(REV.0 12.14-kopec)_0 태안78-연돌-공사설계서(2005082)" xfId="3762"/>
    <cellStyle name=" _품셈_CC-07 옥외기기 및 전기집진기기초(단가)_본관기초굴착 예상도급_1 당진78-연돌-공사설계서(REV.0 12.14-kopec)_0 태안78-연돌-공사설계서(2005082) 10" xfId="30781"/>
    <cellStyle name=" _품셈_CC-07 옥외기기 및 전기집진기기초(단가)_본관기초굴착 예상도급_1 당진78-연돌-공사설계서(REV.0 12.14-kopec)_0 태안78-연돌-공사설계서(2005082) 2" xfId="3763"/>
    <cellStyle name=" _품셈_CC-07 옥외기기 및 전기집진기기초(단가)_본관기초굴착 예상도급_1 당진78-연돌-공사설계서(REV.0 12.14-kopec)_0 태안78-연돌-공사설계서(2005082) 3" xfId="3764"/>
    <cellStyle name=" _품셈_CC-07 옥외기기 및 전기집진기기초(단가)_본관기초굴착 예상도급_1 당진78-연돌-공사설계서(REV.0 12.14-kopec)_0 태안78-연돌-공사설계서(2005082) 4" xfId="18300"/>
    <cellStyle name=" _품셈_CC-07 옥외기기 및 전기집진기기초(단가)_본관기초굴착 예상도급_1 당진78-연돌-공사설계서(REV.0 12.14-kopec)_0 태안78-연돌-공사설계서(2005082) 5" xfId="30782"/>
    <cellStyle name=" _품셈_CC-07 옥외기기 및 전기집진기기초(단가)_본관기초굴착 예상도급_1 당진78-연돌-공사설계서(REV.0 12.14-kopec)_0 태안78-연돌-공사설계서(2005082) 6" xfId="30783"/>
    <cellStyle name=" _품셈_CC-07 옥외기기 및 전기집진기기초(단가)_본관기초굴착 예상도급_1 당진78-연돌-공사설계서(REV.0 12.14-kopec)_0 태안78-연돌-공사설계서(2005082) 7" xfId="30784"/>
    <cellStyle name=" _품셈_CC-07 옥외기기 및 전기집진기기초(단가)_본관기초굴착 예상도급_1 당진78-연돌-공사설계서(REV.0 12.14-kopec)_0 태안78-연돌-공사설계서(2005082) 8" xfId="30785"/>
    <cellStyle name=" _품셈_CC-07 옥외기기 및 전기집진기기초(단가)_본관기초굴착 예상도급_1 당진78-연돌-공사설계서(REV.0 12.14-kopec)_0 태안78-연돌-공사설계서(2005082) 9" xfId="30786"/>
    <cellStyle name=" _품셈_CC-07 옥외기기 및 전기집진기기초(단가)_본관기초굴착 예상도급_1 당진78-연돌-공사설계서(REV.0 12.14-kopec)_1.0t 공사설계서(1021일)" xfId="3765"/>
    <cellStyle name=" _품셈_CC-07 옥외기기 및 전기집진기기초(단가)_본관기초굴착 예상도급_1 당진78-연돌-공사설계서(REV.0 12.14-kopec)_1.0t 공사설계서(1021일) 10" xfId="30787"/>
    <cellStyle name=" _품셈_CC-07 옥외기기 및 전기집진기기초(단가)_본관기초굴착 예상도급_1 당진78-연돌-공사설계서(REV.0 12.14-kopec)_1.0t 공사설계서(1021일) 2" xfId="3766"/>
    <cellStyle name=" _품셈_CC-07 옥외기기 및 전기집진기기초(단가)_본관기초굴착 예상도급_1 당진78-연돌-공사설계서(REV.0 12.14-kopec)_1.0t 공사설계서(1021일) 3" xfId="3767"/>
    <cellStyle name=" _품셈_CC-07 옥외기기 및 전기집진기기초(단가)_본관기초굴착 예상도급_1 당진78-연돌-공사설계서(REV.0 12.14-kopec)_1.0t 공사설계서(1021일) 4" xfId="18301"/>
    <cellStyle name=" _품셈_CC-07 옥외기기 및 전기집진기기초(단가)_본관기초굴착 예상도급_1 당진78-연돌-공사설계서(REV.0 12.14-kopec)_1.0t 공사설계서(1021일) 5" xfId="30788"/>
    <cellStyle name=" _품셈_CC-07 옥외기기 및 전기집진기기초(단가)_본관기초굴착 예상도급_1 당진78-연돌-공사설계서(REV.0 12.14-kopec)_1.0t 공사설계서(1021일) 6" xfId="30789"/>
    <cellStyle name=" _품셈_CC-07 옥외기기 및 전기집진기기초(단가)_본관기초굴착 예상도급_1 당진78-연돌-공사설계서(REV.0 12.14-kopec)_1.0t 공사설계서(1021일) 7" xfId="30790"/>
    <cellStyle name=" _품셈_CC-07 옥외기기 및 전기집진기기초(단가)_본관기초굴착 예상도급_1 당진78-연돌-공사설계서(REV.0 12.14-kopec)_1.0t 공사설계서(1021일) 8" xfId="30791"/>
    <cellStyle name=" _품셈_CC-07 옥외기기 및 전기집진기기초(단가)_본관기초굴착 예상도급_1 당진78-연돌-공사설계서(REV.0 12.14-kopec)_1.0t 공사설계서(1021일) 9" xfId="30792"/>
    <cellStyle name=" _품셈_CC-07 옥외기기 및 전기집진기기초(단가)_본관기초굴착 예상도급_1 당진78-연돌-공사설계서(REV.0 12.14-kopec)_태안78연돌공사설계서(2005099)C2" xfId="3768"/>
    <cellStyle name=" _품셈_CC-07 옥외기기 및 전기집진기기초(단가)_본관기초굴착 예상도급_1 당진78-연돌-공사설계서(REV.0 12.14-kopec)_태안78연돌공사설계서(2005099)C2 10" xfId="30793"/>
    <cellStyle name=" _품셈_CC-07 옥외기기 및 전기집진기기초(단가)_본관기초굴착 예상도급_1 당진78-연돌-공사설계서(REV.0 12.14-kopec)_태안78연돌공사설계서(2005099)C2 2" xfId="3769"/>
    <cellStyle name=" _품셈_CC-07 옥외기기 및 전기집진기기초(단가)_본관기초굴착 예상도급_1 당진78-연돌-공사설계서(REV.0 12.14-kopec)_태안78연돌공사설계서(2005099)C2 3" xfId="3770"/>
    <cellStyle name=" _품셈_CC-07 옥외기기 및 전기집진기기초(단가)_본관기초굴착 예상도급_1 당진78-연돌-공사설계서(REV.0 12.14-kopec)_태안78연돌공사설계서(2005099)C2 4" xfId="18302"/>
    <cellStyle name=" _품셈_CC-07 옥외기기 및 전기집진기기초(단가)_본관기초굴착 예상도급_1 당진78-연돌-공사설계서(REV.0 12.14-kopec)_태안78연돌공사설계서(2005099)C2 5" xfId="30794"/>
    <cellStyle name=" _품셈_CC-07 옥외기기 및 전기집진기기초(단가)_본관기초굴착 예상도급_1 당진78-연돌-공사설계서(REV.0 12.14-kopec)_태안78연돌공사설계서(2005099)C2 6" xfId="30795"/>
    <cellStyle name=" _품셈_CC-07 옥외기기 및 전기집진기기초(단가)_본관기초굴착 예상도급_1 당진78-연돌-공사설계서(REV.0 12.14-kopec)_태안78연돌공사설계서(2005099)C2 7" xfId="30796"/>
    <cellStyle name=" _품셈_CC-07 옥외기기 및 전기집진기기초(단가)_본관기초굴착 예상도급_1 당진78-연돌-공사설계서(REV.0 12.14-kopec)_태안78연돌공사설계서(2005099)C2 8" xfId="30797"/>
    <cellStyle name=" _품셈_CC-07 옥외기기 및 전기집진기기초(단가)_본관기초굴착 예상도급_1 당진78-연돌-공사설계서(REV.0 12.14-kopec)_태안78연돌공사설계서(2005099)C2 9" xfId="30798"/>
    <cellStyle name=" _품셈_CC-07 옥외기기 및 전기집진기기초(단가)_본관기초굴착 예상도급_1.0t 당진78-연돌-수량산출서(REV.0 12.27-kopec)" xfId="3771"/>
    <cellStyle name=" _품셈_CC-07 옥외기기 및 전기집진기기초(단가)_본관기초굴착 예상도급_1.0t 당진78-연돌-수량산출서(REV.0 12.27-kopec) 10" xfId="30799"/>
    <cellStyle name=" _품셈_CC-07 옥외기기 및 전기집진기기초(단가)_본관기초굴착 예상도급_1.0t 당진78-연돌-수량산출서(REV.0 12.27-kopec) 2" xfId="3772"/>
    <cellStyle name=" _품셈_CC-07 옥외기기 및 전기집진기기초(단가)_본관기초굴착 예상도급_1.0t 당진78-연돌-수량산출서(REV.0 12.27-kopec) 3" xfId="3773"/>
    <cellStyle name=" _품셈_CC-07 옥외기기 및 전기집진기기초(단가)_본관기초굴착 예상도급_1.0t 당진78-연돌-수량산출서(REV.0 12.27-kopec) 4" xfId="18303"/>
    <cellStyle name=" _품셈_CC-07 옥외기기 및 전기집진기기초(단가)_본관기초굴착 예상도급_1.0t 당진78-연돌-수량산출서(REV.0 12.27-kopec) 5" xfId="30800"/>
    <cellStyle name=" _품셈_CC-07 옥외기기 및 전기집진기기초(단가)_본관기초굴착 예상도급_1.0t 당진78-연돌-수량산출서(REV.0 12.27-kopec) 6" xfId="30801"/>
    <cellStyle name=" _품셈_CC-07 옥외기기 및 전기집진기기초(단가)_본관기초굴착 예상도급_1.0t 당진78-연돌-수량산출서(REV.0 12.27-kopec) 7" xfId="30802"/>
    <cellStyle name=" _품셈_CC-07 옥외기기 및 전기집진기기초(단가)_본관기초굴착 예상도급_1.0t 당진78-연돌-수량산출서(REV.0 12.27-kopec) 8" xfId="30803"/>
    <cellStyle name=" _품셈_CC-07 옥외기기 및 전기집진기기초(단가)_본관기초굴착 예상도급_1.0t 당진78-연돌-수량산출서(REV.0 12.27-kopec) 9" xfId="30804"/>
    <cellStyle name=" _품셈_CC-07 옥외기기 및 전기집진기기초(단가)_본관기초굴착 예상도급_1.0t 당진78-연돌-수량산출서(REV.0 12.27-kopec)_1.0t 공사설계서(1021일)" xfId="3774"/>
    <cellStyle name=" _품셈_CC-07 옥외기기 및 전기집진기기초(단가)_본관기초굴착 예상도급_1.0t 당진78-연돌-수량산출서(REV.0 12.27-kopec)_1.0t 공사설계서(1021일) 10" xfId="30805"/>
    <cellStyle name=" _품셈_CC-07 옥외기기 및 전기집진기기초(단가)_본관기초굴착 예상도급_1.0t 당진78-연돌-수량산출서(REV.0 12.27-kopec)_1.0t 공사설계서(1021일) 2" xfId="3775"/>
    <cellStyle name=" _품셈_CC-07 옥외기기 및 전기집진기기초(단가)_본관기초굴착 예상도급_1.0t 당진78-연돌-수량산출서(REV.0 12.27-kopec)_1.0t 공사설계서(1021일) 3" xfId="3776"/>
    <cellStyle name=" _품셈_CC-07 옥외기기 및 전기집진기기초(단가)_본관기초굴착 예상도급_1.0t 당진78-연돌-수량산출서(REV.0 12.27-kopec)_1.0t 공사설계서(1021일) 4" xfId="18304"/>
    <cellStyle name=" _품셈_CC-07 옥외기기 및 전기집진기기초(단가)_본관기초굴착 예상도급_1.0t 당진78-연돌-수량산출서(REV.0 12.27-kopec)_1.0t 공사설계서(1021일) 5" xfId="30806"/>
    <cellStyle name=" _품셈_CC-07 옥외기기 및 전기집진기기초(단가)_본관기초굴착 예상도급_1.0t 당진78-연돌-수량산출서(REV.0 12.27-kopec)_1.0t 공사설계서(1021일) 6" xfId="30807"/>
    <cellStyle name=" _품셈_CC-07 옥외기기 및 전기집진기기초(단가)_본관기초굴착 예상도급_1.0t 당진78-연돌-수량산출서(REV.0 12.27-kopec)_1.0t 공사설계서(1021일) 7" xfId="30808"/>
    <cellStyle name=" _품셈_CC-07 옥외기기 및 전기집진기기초(단가)_본관기초굴착 예상도급_1.0t 당진78-연돌-수량산출서(REV.0 12.27-kopec)_1.0t 공사설계서(1021일) 8" xfId="30809"/>
    <cellStyle name=" _품셈_CC-07 옥외기기 및 전기집진기기초(단가)_본관기초굴착 예상도급_1.0t 당진78-연돌-수량산출서(REV.0 12.27-kopec)_1.0t 공사설계서(1021일) 9" xfId="30810"/>
    <cellStyle name=" _품셈_CC-07 옥외기기 및 전기집진기기초(단가)_본관기초굴착 예상도급_2.관리동" xfId="30811"/>
    <cellStyle name=" _품셈_CC-07 옥외기기 및 전기집진기기초(단가)_본관기초굴착 예상도급_당진78-연돌-개략공사비" xfId="3777"/>
    <cellStyle name=" _품셈_CC-07 옥외기기 및 전기집진기기초(단가)_본관기초굴착 예상도급_당진78-연돌-개략공사비 10" xfId="30812"/>
    <cellStyle name=" _품셈_CC-07 옥외기기 및 전기집진기기초(단가)_본관기초굴착 예상도급_당진78-연돌-개략공사비 2" xfId="3778"/>
    <cellStyle name=" _품셈_CC-07 옥외기기 및 전기집진기기초(단가)_본관기초굴착 예상도급_당진78-연돌-개략공사비 3" xfId="3779"/>
    <cellStyle name=" _품셈_CC-07 옥외기기 및 전기집진기기초(단가)_본관기초굴착 예상도급_당진78-연돌-개략공사비 4" xfId="18305"/>
    <cellStyle name=" _품셈_CC-07 옥외기기 및 전기집진기기초(단가)_본관기초굴착 예상도급_당진78-연돌-개략공사비 5" xfId="30813"/>
    <cellStyle name=" _품셈_CC-07 옥외기기 및 전기집진기기초(단가)_본관기초굴착 예상도급_당진78-연돌-개략공사비 6" xfId="30814"/>
    <cellStyle name=" _품셈_CC-07 옥외기기 및 전기집진기기초(단가)_본관기초굴착 예상도급_당진78-연돌-개략공사비 7" xfId="30815"/>
    <cellStyle name=" _품셈_CC-07 옥외기기 및 전기집진기기초(단가)_본관기초굴착 예상도급_당진78-연돌-개략공사비 8" xfId="30816"/>
    <cellStyle name=" _품셈_CC-07 옥외기기 및 전기집진기기초(단가)_본관기초굴착 예상도급_당진78-연돌-개략공사비 9" xfId="30817"/>
    <cellStyle name=" _품셈_CC-07 옥외기기 및 전기집진기기초(단가)_본관기초굴착 예상도급_당진78-연돌-개략공사비_0 태안78-연돌-공사설계서(2005082)" xfId="3780"/>
    <cellStyle name=" _품셈_CC-07 옥외기기 및 전기집진기기초(단가)_본관기초굴착 예상도급_당진78-연돌-개략공사비_0 태안78-연돌-공사설계서(2005082) 10" xfId="30818"/>
    <cellStyle name=" _품셈_CC-07 옥외기기 및 전기집진기기초(단가)_본관기초굴착 예상도급_당진78-연돌-개략공사비_0 태안78-연돌-공사설계서(2005082) 2" xfId="3781"/>
    <cellStyle name=" _품셈_CC-07 옥외기기 및 전기집진기기초(단가)_본관기초굴착 예상도급_당진78-연돌-개략공사비_0 태안78-연돌-공사설계서(2005082) 3" xfId="3782"/>
    <cellStyle name=" _품셈_CC-07 옥외기기 및 전기집진기기초(단가)_본관기초굴착 예상도급_당진78-연돌-개략공사비_0 태안78-연돌-공사설계서(2005082) 4" xfId="18306"/>
    <cellStyle name=" _품셈_CC-07 옥외기기 및 전기집진기기초(단가)_본관기초굴착 예상도급_당진78-연돌-개략공사비_0 태안78-연돌-공사설계서(2005082) 5" xfId="30819"/>
    <cellStyle name=" _품셈_CC-07 옥외기기 및 전기집진기기초(단가)_본관기초굴착 예상도급_당진78-연돌-개략공사비_0 태안78-연돌-공사설계서(2005082) 6" xfId="30820"/>
    <cellStyle name=" _품셈_CC-07 옥외기기 및 전기집진기기초(단가)_본관기초굴착 예상도급_당진78-연돌-개략공사비_0 태안78-연돌-공사설계서(2005082) 7" xfId="30821"/>
    <cellStyle name=" _품셈_CC-07 옥외기기 및 전기집진기기초(단가)_본관기초굴착 예상도급_당진78-연돌-개략공사비_0 태안78-연돌-공사설계서(2005082) 8" xfId="30822"/>
    <cellStyle name=" _품셈_CC-07 옥외기기 및 전기집진기기초(단가)_본관기초굴착 예상도급_당진78-연돌-개략공사비_0 태안78-연돌-공사설계서(2005082) 9" xfId="30823"/>
    <cellStyle name=" _품셈_CC-07 옥외기기 및 전기집진기기초(단가)_본관기초굴착 예상도급_당진78-연돌-개략공사비_1.0t 공사설계서(1021일)" xfId="3783"/>
    <cellStyle name=" _품셈_CC-07 옥외기기 및 전기집진기기초(단가)_본관기초굴착 예상도급_당진78-연돌-개략공사비_1.0t 공사설계서(1021일) 10" xfId="30824"/>
    <cellStyle name=" _품셈_CC-07 옥외기기 및 전기집진기기초(단가)_본관기초굴착 예상도급_당진78-연돌-개략공사비_1.0t 공사설계서(1021일) 2" xfId="3784"/>
    <cellStyle name=" _품셈_CC-07 옥외기기 및 전기집진기기초(단가)_본관기초굴착 예상도급_당진78-연돌-개략공사비_1.0t 공사설계서(1021일) 3" xfId="3785"/>
    <cellStyle name=" _품셈_CC-07 옥외기기 및 전기집진기기초(단가)_본관기초굴착 예상도급_당진78-연돌-개략공사비_1.0t 공사설계서(1021일) 4" xfId="18307"/>
    <cellStyle name=" _품셈_CC-07 옥외기기 및 전기집진기기초(단가)_본관기초굴착 예상도급_당진78-연돌-개략공사비_1.0t 공사설계서(1021일) 5" xfId="30825"/>
    <cellStyle name=" _품셈_CC-07 옥외기기 및 전기집진기기초(단가)_본관기초굴착 예상도급_당진78-연돌-개략공사비_1.0t 공사설계서(1021일) 6" xfId="30826"/>
    <cellStyle name=" _품셈_CC-07 옥외기기 및 전기집진기기초(단가)_본관기초굴착 예상도급_당진78-연돌-개략공사비_1.0t 공사설계서(1021일) 7" xfId="30827"/>
    <cellStyle name=" _품셈_CC-07 옥외기기 및 전기집진기기초(단가)_본관기초굴착 예상도급_당진78-연돌-개략공사비_1.0t 공사설계서(1021일) 8" xfId="30828"/>
    <cellStyle name=" _품셈_CC-07 옥외기기 및 전기집진기기초(단가)_본관기초굴착 예상도급_당진78-연돌-개략공사비_1.0t 공사설계서(1021일) 9" xfId="30829"/>
    <cellStyle name=" _품셈_CC-07 옥외기기 및 전기집진기기초(단가)_본관기초굴착 예상도급_당진78-연돌-개략공사비_태안78연돌공사설계서(2005099)C2" xfId="3786"/>
    <cellStyle name=" _품셈_CC-07 옥외기기 및 전기집진기기초(단가)_본관기초굴착 예상도급_당진78-연돌-개략공사비_태안78연돌공사설계서(2005099)C2 10" xfId="30830"/>
    <cellStyle name=" _품셈_CC-07 옥외기기 및 전기집진기기초(단가)_본관기초굴착 예상도급_당진78-연돌-개략공사비_태안78연돌공사설계서(2005099)C2 2" xfId="3787"/>
    <cellStyle name=" _품셈_CC-07 옥외기기 및 전기집진기기초(단가)_본관기초굴착 예상도급_당진78-연돌-개략공사비_태안78연돌공사설계서(2005099)C2 3" xfId="3788"/>
    <cellStyle name=" _품셈_CC-07 옥외기기 및 전기집진기기초(단가)_본관기초굴착 예상도급_당진78-연돌-개략공사비_태안78연돌공사설계서(2005099)C2 4" xfId="18308"/>
    <cellStyle name=" _품셈_CC-07 옥외기기 및 전기집진기기초(단가)_본관기초굴착 예상도급_당진78-연돌-개략공사비_태안78연돌공사설계서(2005099)C2 5" xfId="30831"/>
    <cellStyle name=" _품셈_CC-07 옥외기기 및 전기집진기기초(단가)_본관기초굴착 예상도급_당진78-연돌-개략공사비_태안78연돌공사설계서(2005099)C2 6" xfId="30832"/>
    <cellStyle name=" _품셈_CC-07 옥외기기 및 전기집진기기초(단가)_본관기초굴착 예상도급_당진78-연돌-개략공사비_태안78연돌공사설계서(2005099)C2 7" xfId="30833"/>
    <cellStyle name=" _품셈_CC-07 옥외기기 및 전기집진기기초(단가)_본관기초굴착 예상도급_당진78-연돌-개략공사비_태안78연돌공사설계서(2005099)C2 8" xfId="30834"/>
    <cellStyle name=" _품셈_CC-07 옥외기기 및 전기집진기기초(단가)_본관기초굴착 예상도급_당진78-연돌-개략공사비_태안78연돌공사설계서(2005099)C2 9" xfId="30835"/>
    <cellStyle name=" _품셈_CC-07 옥외기기 및 전기집진기기초(단가)_본관기초굴착 예상도급_연돌 현장타설말뚝(RCD)설계서" xfId="3789"/>
    <cellStyle name=" _품셈_CC-07 옥외기기 및 전기집진기기초(단가)_본관기초굴착 예상도급_연돌 현장타설말뚝(RCD)설계서 10" xfId="30836"/>
    <cellStyle name=" _품셈_CC-07 옥외기기 및 전기집진기기초(단가)_본관기초굴착 예상도급_연돌 현장타설말뚝(RCD)설계서 2" xfId="3790"/>
    <cellStyle name=" _품셈_CC-07 옥외기기 및 전기집진기기초(단가)_본관기초굴착 예상도급_연돌 현장타설말뚝(RCD)설계서 3" xfId="3791"/>
    <cellStyle name=" _품셈_CC-07 옥외기기 및 전기집진기기초(단가)_본관기초굴착 예상도급_연돌 현장타설말뚝(RCD)설계서 4" xfId="18309"/>
    <cellStyle name=" _품셈_CC-07 옥외기기 및 전기집진기기초(단가)_본관기초굴착 예상도급_연돌 현장타설말뚝(RCD)설계서 5" xfId="30837"/>
    <cellStyle name=" _품셈_CC-07 옥외기기 및 전기집진기기초(단가)_본관기초굴착 예상도급_연돌 현장타설말뚝(RCD)설계서 6" xfId="30838"/>
    <cellStyle name=" _품셈_CC-07 옥외기기 및 전기집진기기초(단가)_본관기초굴착 예상도급_연돌 현장타설말뚝(RCD)설계서 7" xfId="30839"/>
    <cellStyle name=" _품셈_CC-07 옥외기기 및 전기집진기기초(단가)_본관기초굴착 예상도급_연돌 현장타설말뚝(RCD)설계서 8" xfId="30840"/>
    <cellStyle name=" _품셈_CC-07 옥외기기 및 전기집진기기초(단가)_본관기초굴착 예상도급_연돌 현장타설말뚝(RCD)설계서 9" xfId="30841"/>
    <cellStyle name=" _품셈_CC-07 옥외기기 및 전기집진기기초(단가)_본관기초굴착 예상도급_연돌 현장타설말뚝(RCD)설계서_0 태안78-연돌-공사설계서(2005082)" xfId="3792"/>
    <cellStyle name=" _품셈_CC-07 옥외기기 및 전기집진기기초(단가)_본관기초굴착 예상도급_연돌 현장타설말뚝(RCD)설계서_0 태안78-연돌-공사설계서(2005082) 10" xfId="30842"/>
    <cellStyle name=" _품셈_CC-07 옥외기기 및 전기집진기기초(단가)_본관기초굴착 예상도급_연돌 현장타설말뚝(RCD)설계서_0 태안78-연돌-공사설계서(2005082) 2" xfId="3793"/>
    <cellStyle name=" _품셈_CC-07 옥외기기 및 전기집진기기초(단가)_본관기초굴착 예상도급_연돌 현장타설말뚝(RCD)설계서_0 태안78-연돌-공사설계서(2005082) 3" xfId="3794"/>
    <cellStyle name=" _품셈_CC-07 옥외기기 및 전기집진기기초(단가)_본관기초굴착 예상도급_연돌 현장타설말뚝(RCD)설계서_0 태안78-연돌-공사설계서(2005082) 4" xfId="18310"/>
    <cellStyle name=" _품셈_CC-07 옥외기기 및 전기집진기기초(단가)_본관기초굴착 예상도급_연돌 현장타설말뚝(RCD)설계서_0 태안78-연돌-공사설계서(2005082) 5" xfId="30843"/>
    <cellStyle name=" _품셈_CC-07 옥외기기 및 전기집진기기초(단가)_본관기초굴착 예상도급_연돌 현장타설말뚝(RCD)설계서_0 태안78-연돌-공사설계서(2005082) 6" xfId="30844"/>
    <cellStyle name=" _품셈_CC-07 옥외기기 및 전기집진기기초(단가)_본관기초굴착 예상도급_연돌 현장타설말뚝(RCD)설계서_0 태안78-연돌-공사설계서(2005082) 7" xfId="30845"/>
    <cellStyle name=" _품셈_CC-07 옥외기기 및 전기집진기기초(단가)_본관기초굴착 예상도급_연돌 현장타설말뚝(RCD)설계서_0 태안78-연돌-공사설계서(2005082) 8" xfId="30846"/>
    <cellStyle name=" _품셈_CC-07 옥외기기 및 전기집진기기초(단가)_본관기초굴착 예상도급_연돌 현장타설말뚝(RCD)설계서_0 태안78-연돌-공사설계서(2005082) 9" xfId="30847"/>
    <cellStyle name=" _품셈_CC-07 옥외기기 및 전기집진기기초(단가)_본관기초굴착 예상도급_연돌 현장타설말뚝(RCD)설계서_1.0t 공사설계서(1021일)" xfId="3795"/>
    <cellStyle name=" _품셈_CC-07 옥외기기 및 전기집진기기초(단가)_본관기초굴착 예상도급_연돌 현장타설말뚝(RCD)설계서_1.0t 공사설계서(1021일) 10" xfId="30848"/>
    <cellStyle name=" _품셈_CC-07 옥외기기 및 전기집진기기초(단가)_본관기초굴착 예상도급_연돌 현장타설말뚝(RCD)설계서_1.0t 공사설계서(1021일) 2" xfId="3796"/>
    <cellStyle name=" _품셈_CC-07 옥외기기 및 전기집진기기초(단가)_본관기초굴착 예상도급_연돌 현장타설말뚝(RCD)설계서_1.0t 공사설계서(1021일) 3" xfId="3797"/>
    <cellStyle name=" _품셈_CC-07 옥외기기 및 전기집진기기초(단가)_본관기초굴착 예상도급_연돌 현장타설말뚝(RCD)설계서_1.0t 공사설계서(1021일) 4" xfId="18311"/>
    <cellStyle name=" _품셈_CC-07 옥외기기 및 전기집진기기초(단가)_본관기초굴착 예상도급_연돌 현장타설말뚝(RCD)설계서_1.0t 공사설계서(1021일) 5" xfId="30849"/>
    <cellStyle name=" _품셈_CC-07 옥외기기 및 전기집진기기초(단가)_본관기초굴착 예상도급_연돌 현장타설말뚝(RCD)설계서_1.0t 공사설계서(1021일) 6" xfId="30850"/>
    <cellStyle name=" _품셈_CC-07 옥외기기 및 전기집진기기초(단가)_본관기초굴착 예상도급_연돌 현장타설말뚝(RCD)설계서_1.0t 공사설계서(1021일) 7" xfId="30851"/>
    <cellStyle name=" _품셈_CC-07 옥외기기 및 전기집진기기초(단가)_본관기초굴착 예상도급_연돌 현장타설말뚝(RCD)설계서_1.0t 공사설계서(1021일) 8" xfId="30852"/>
    <cellStyle name=" _품셈_CC-07 옥외기기 및 전기집진기기초(단가)_본관기초굴착 예상도급_연돌 현장타설말뚝(RCD)설계서_1.0t 공사설계서(1021일) 9" xfId="30853"/>
    <cellStyle name=" _품셈_CC-07 옥외기기 및 전기집진기기초(단가)_본관기초굴착 예상도급_연돌 현장타설말뚝(RCD)설계서_태안78연돌공사설계서(2005099)C2" xfId="3798"/>
    <cellStyle name=" _품셈_CC-07 옥외기기 및 전기집진기기초(단가)_본관기초굴착 예상도급_연돌 현장타설말뚝(RCD)설계서_태안78연돌공사설계서(2005099)C2 10" xfId="30854"/>
    <cellStyle name=" _품셈_CC-07 옥외기기 및 전기집진기기초(단가)_본관기초굴착 예상도급_연돌 현장타설말뚝(RCD)설계서_태안78연돌공사설계서(2005099)C2 2" xfId="3799"/>
    <cellStyle name=" _품셈_CC-07 옥외기기 및 전기집진기기초(단가)_본관기초굴착 예상도급_연돌 현장타설말뚝(RCD)설계서_태안78연돌공사설계서(2005099)C2 3" xfId="3800"/>
    <cellStyle name=" _품셈_CC-07 옥외기기 및 전기집진기기초(단가)_본관기초굴착 예상도급_연돌 현장타설말뚝(RCD)설계서_태안78연돌공사설계서(2005099)C2 4" xfId="18312"/>
    <cellStyle name=" _품셈_CC-07 옥외기기 및 전기집진기기초(단가)_본관기초굴착 예상도급_연돌 현장타설말뚝(RCD)설계서_태안78연돌공사설계서(2005099)C2 5" xfId="30855"/>
    <cellStyle name=" _품셈_CC-07 옥외기기 및 전기집진기기초(단가)_본관기초굴착 예상도급_연돌 현장타설말뚝(RCD)설계서_태안78연돌공사설계서(2005099)C2 6" xfId="30856"/>
    <cellStyle name=" _품셈_CC-07 옥외기기 및 전기집진기기초(단가)_본관기초굴착 예상도급_연돌 현장타설말뚝(RCD)설계서_태안78연돌공사설계서(2005099)C2 7" xfId="30857"/>
    <cellStyle name=" _품셈_CC-07 옥외기기 및 전기집진기기초(단가)_본관기초굴착 예상도급_연돌 현장타설말뚝(RCD)설계서_태안78연돌공사설계서(2005099)C2 8" xfId="30858"/>
    <cellStyle name=" _품셈_CC-07 옥외기기 및 전기집진기기초(단가)_본관기초굴착 예상도급_연돌 현장타설말뚝(RCD)설계서_태안78연돌공사설계서(2005099)C2 9" xfId="30859"/>
    <cellStyle name=" _품셈_CC-07 옥외기기 및 전기집진기기초(단가)_본관기초굴착(REV1)" xfId="3802"/>
    <cellStyle name=" _품셈_CC-07 옥외기기 및 전기집진기기초(단가)_본관기초굴착(남경)" xfId="3801"/>
    <cellStyle name=" _품셈_CC-07 옥외기기 및 전기집진기기초(단가)_사무실포장가실행" xfId="3803"/>
    <cellStyle name=" _품셈_CC-07 옥외기기 및 전기집진기기초(단가)_사무실포장가실행 10" xfId="30860"/>
    <cellStyle name=" _품셈_CC-07 옥외기기 및 전기집진기기초(단가)_사무실포장가실행 2" xfId="3804"/>
    <cellStyle name=" _품셈_CC-07 옥외기기 및 전기집진기기초(단가)_사무실포장가실행 3" xfId="3805"/>
    <cellStyle name=" _품셈_CC-07 옥외기기 및 전기집진기기초(단가)_사무실포장가실행 4" xfId="18313"/>
    <cellStyle name=" _품셈_CC-07 옥외기기 및 전기집진기기초(단가)_사무실포장가실행 5" xfId="30861"/>
    <cellStyle name=" _품셈_CC-07 옥외기기 및 전기집진기기초(단가)_사무실포장가실행 6" xfId="30862"/>
    <cellStyle name=" _품셈_CC-07 옥외기기 및 전기집진기기초(단가)_사무실포장가실행 7" xfId="30863"/>
    <cellStyle name=" _품셈_CC-07 옥외기기 및 전기집진기기초(단가)_사무실포장가실행 8" xfId="30864"/>
    <cellStyle name=" _품셈_CC-07 옥외기기 및 전기집진기기초(단가)_사무실포장가실행 9" xfId="30865"/>
    <cellStyle name=" _품셈_CC-07 옥외기기 및 전기집진기기초(단가)_소나무가이식 하도급대상금액대비" xfId="3806"/>
    <cellStyle name=" _품셈_CC-07 옥외기기 및 전기집진기기초(단가)_연돌 현장타설말뚝(RCD)설계서" xfId="3807"/>
    <cellStyle name=" _품셈_CC-07 옥외기기 및 전기집진기기초(단가)_연돌 현장타설말뚝(RCD)설계서 10" xfId="30866"/>
    <cellStyle name=" _품셈_CC-07 옥외기기 및 전기집진기기초(단가)_연돌 현장타설말뚝(RCD)설계서 2" xfId="3808"/>
    <cellStyle name=" _품셈_CC-07 옥외기기 및 전기집진기기초(단가)_연돌 현장타설말뚝(RCD)설계서 3" xfId="3809"/>
    <cellStyle name=" _품셈_CC-07 옥외기기 및 전기집진기기초(단가)_연돌 현장타설말뚝(RCD)설계서 4" xfId="18314"/>
    <cellStyle name=" _품셈_CC-07 옥외기기 및 전기집진기기초(단가)_연돌 현장타설말뚝(RCD)설계서 5" xfId="30867"/>
    <cellStyle name=" _품셈_CC-07 옥외기기 및 전기집진기기초(단가)_연돌 현장타설말뚝(RCD)설계서 6" xfId="30868"/>
    <cellStyle name=" _품셈_CC-07 옥외기기 및 전기집진기기초(단가)_연돌 현장타설말뚝(RCD)설계서 7" xfId="30869"/>
    <cellStyle name=" _품셈_CC-07 옥외기기 및 전기집진기기초(단가)_연돌 현장타설말뚝(RCD)설계서 8" xfId="30870"/>
    <cellStyle name=" _품셈_CC-07 옥외기기 및 전기집진기기초(단가)_연돌 현장타설말뚝(RCD)설계서 9" xfId="30871"/>
    <cellStyle name=" _품셈_CC-07 옥외기기 및 전기집진기기초(단가)_연돌 현장타설말뚝(RCD)설계서_0 태안78-연돌-공사설계서(2005082)" xfId="3810"/>
    <cellStyle name=" _품셈_CC-07 옥외기기 및 전기집진기기초(단가)_연돌 현장타설말뚝(RCD)설계서_0 태안78-연돌-공사설계서(2005082) 10" xfId="30872"/>
    <cellStyle name=" _품셈_CC-07 옥외기기 및 전기집진기기초(단가)_연돌 현장타설말뚝(RCD)설계서_0 태안78-연돌-공사설계서(2005082) 2" xfId="3811"/>
    <cellStyle name=" _품셈_CC-07 옥외기기 및 전기집진기기초(단가)_연돌 현장타설말뚝(RCD)설계서_0 태안78-연돌-공사설계서(2005082) 3" xfId="3812"/>
    <cellStyle name=" _품셈_CC-07 옥외기기 및 전기집진기기초(단가)_연돌 현장타설말뚝(RCD)설계서_0 태안78-연돌-공사설계서(2005082) 4" xfId="18315"/>
    <cellStyle name=" _품셈_CC-07 옥외기기 및 전기집진기기초(단가)_연돌 현장타설말뚝(RCD)설계서_0 태안78-연돌-공사설계서(2005082) 5" xfId="30873"/>
    <cellStyle name=" _품셈_CC-07 옥외기기 및 전기집진기기초(단가)_연돌 현장타설말뚝(RCD)설계서_0 태안78-연돌-공사설계서(2005082) 6" xfId="30874"/>
    <cellStyle name=" _품셈_CC-07 옥외기기 및 전기집진기기초(단가)_연돌 현장타설말뚝(RCD)설계서_0 태안78-연돌-공사설계서(2005082) 7" xfId="30875"/>
    <cellStyle name=" _품셈_CC-07 옥외기기 및 전기집진기기초(단가)_연돌 현장타설말뚝(RCD)설계서_0 태안78-연돌-공사설계서(2005082) 8" xfId="30876"/>
    <cellStyle name=" _품셈_CC-07 옥외기기 및 전기집진기기초(단가)_연돌 현장타설말뚝(RCD)설계서_0 태안78-연돌-공사설계서(2005082) 9" xfId="30877"/>
    <cellStyle name=" _품셈_CC-07 옥외기기 및 전기집진기기초(단가)_연돌 현장타설말뚝(RCD)설계서_1.0t 공사설계서(1021일)" xfId="3813"/>
    <cellStyle name=" _품셈_CC-07 옥외기기 및 전기집진기기초(단가)_연돌 현장타설말뚝(RCD)설계서_1.0t 공사설계서(1021일) 10" xfId="30878"/>
    <cellStyle name=" _품셈_CC-07 옥외기기 및 전기집진기기초(단가)_연돌 현장타설말뚝(RCD)설계서_1.0t 공사설계서(1021일) 2" xfId="3814"/>
    <cellStyle name=" _품셈_CC-07 옥외기기 및 전기집진기기초(단가)_연돌 현장타설말뚝(RCD)설계서_1.0t 공사설계서(1021일) 3" xfId="3815"/>
    <cellStyle name=" _품셈_CC-07 옥외기기 및 전기집진기기초(단가)_연돌 현장타설말뚝(RCD)설계서_1.0t 공사설계서(1021일) 4" xfId="18316"/>
    <cellStyle name=" _품셈_CC-07 옥외기기 및 전기집진기기초(단가)_연돌 현장타설말뚝(RCD)설계서_1.0t 공사설계서(1021일) 5" xfId="30879"/>
    <cellStyle name=" _품셈_CC-07 옥외기기 및 전기집진기기초(단가)_연돌 현장타설말뚝(RCD)설계서_1.0t 공사설계서(1021일) 6" xfId="30880"/>
    <cellStyle name=" _품셈_CC-07 옥외기기 및 전기집진기기초(단가)_연돌 현장타설말뚝(RCD)설계서_1.0t 공사설계서(1021일) 7" xfId="30881"/>
    <cellStyle name=" _품셈_CC-07 옥외기기 및 전기집진기기초(단가)_연돌 현장타설말뚝(RCD)설계서_1.0t 공사설계서(1021일) 8" xfId="30882"/>
    <cellStyle name=" _품셈_CC-07 옥외기기 및 전기집진기기초(단가)_연돌 현장타설말뚝(RCD)설계서_1.0t 공사설계서(1021일) 9" xfId="30883"/>
    <cellStyle name=" _품셈_CC-07 옥외기기 및 전기집진기기초(단가)_연돌 현장타설말뚝(RCD)설계서_태안78연돌공사설계서(2005099)C2" xfId="3816"/>
    <cellStyle name=" _품셈_CC-07 옥외기기 및 전기집진기기초(단가)_연돌 현장타설말뚝(RCD)설계서_태안78연돌공사설계서(2005099)C2 10" xfId="30884"/>
    <cellStyle name=" _품셈_CC-07 옥외기기 및 전기집진기기초(단가)_연돌 현장타설말뚝(RCD)설계서_태안78연돌공사설계서(2005099)C2 2" xfId="3817"/>
    <cellStyle name=" _품셈_CC-07 옥외기기 및 전기집진기기초(단가)_연돌 현장타설말뚝(RCD)설계서_태안78연돌공사설계서(2005099)C2 3" xfId="3818"/>
    <cellStyle name=" _품셈_CC-07 옥외기기 및 전기집진기기초(단가)_연돌 현장타설말뚝(RCD)설계서_태안78연돌공사설계서(2005099)C2 4" xfId="18317"/>
    <cellStyle name=" _품셈_CC-07 옥외기기 및 전기집진기기초(단가)_연돌 현장타설말뚝(RCD)설계서_태안78연돌공사설계서(2005099)C2 5" xfId="30885"/>
    <cellStyle name=" _품셈_CC-07 옥외기기 및 전기집진기기초(단가)_연돌 현장타설말뚝(RCD)설계서_태안78연돌공사설계서(2005099)C2 6" xfId="30886"/>
    <cellStyle name=" _품셈_CC-07 옥외기기 및 전기집진기기초(단가)_연돌 현장타설말뚝(RCD)설계서_태안78연돌공사설계서(2005099)C2 7" xfId="30887"/>
    <cellStyle name=" _품셈_CC-07 옥외기기 및 전기집진기기초(단가)_연돌 현장타설말뚝(RCD)설계서_태안78연돌공사설계서(2005099)C2 8" xfId="30888"/>
    <cellStyle name=" _품셈_CC-07 옥외기기 및 전기집진기기초(단가)_연돌 현장타설말뚝(RCD)설계서_태안78연돌공사설계서(2005099)C2 9" xfId="30889"/>
    <cellStyle name=" _품셈_CC-07 옥외기기 및 전기집진기기초(단가)_한태견적의뢰" xfId="3819"/>
    <cellStyle name=" _품셈_CC-07 옥외기기 및 전기집진기기초(단가)_한태견적의뢰 10" xfId="30890"/>
    <cellStyle name=" _품셈_CC-07 옥외기기 및 전기집진기기초(단가)_한태견적의뢰 2" xfId="3820"/>
    <cellStyle name=" _품셈_CC-07 옥외기기 및 전기집진기기초(단가)_한태견적의뢰 3" xfId="3821"/>
    <cellStyle name=" _품셈_CC-07 옥외기기 및 전기집진기기초(단가)_한태견적의뢰 4" xfId="18318"/>
    <cellStyle name=" _품셈_CC-07 옥외기기 및 전기집진기기초(단가)_한태견적의뢰 5" xfId="30891"/>
    <cellStyle name=" _품셈_CC-07 옥외기기 및 전기집진기기초(단가)_한태견적의뢰 6" xfId="30892"/>
    <cellStyle name=" _품셈_CC-07 옥외기기 및 전기집진기기초(단가)_한태견적의뢰 7" xfId="30893"/>
    <cellStyle name=" _품셈_CC-07 옥외기기 및 전기집진기기초(단가)_한태견적의뢰 8" xfId="30894"/>
    <cellStyle name=" _품셈_CC-07 옥외기기 및 전기집진기기초(단가)_한태견적의뢰 9" xfId="30895"/>
    <cellStyle name=" _품셈_CC-08 옥외탱크 기초(단가)" xfId="3867"/>
    <cellStyle name=" _품셈_CC-08 옥외탱크 기초(단가) 10" xfId="30987"/>
    <cellStyle name=" _품셈_CC-08 옥외탱크 기초(단가) 2" xfId="3868"/>
    <cellStyle name=" _품셈_CC-08 옥외탱크 기초(단가) 3" xfId="3869"/>
    <cellStyle name=" _품셈_CC-08 옥외탱크 기초(단가) 4" xfId="18334"/>
    <cellStyle name=" _품셈_CC-08 옥외탱크 기초(단가) 5" xfId="30988"/>
    <cellStyle name=" _품셈_CC-08 옥외탱크 기초(단가) 6" xfId="30989"/>
    <cellStyle name=" _품셈_CC-08 옥외탱크 기초(단가) 7" xfId="30990"/>
    <cellStyle name=" _품셈_CC-08 옥외탱크 기초(단가) 8" xfId="30991"/>
    <cellStyle name=" _품셈_CC-08 옥외탱크 기초(단가) 9" xfId="30992"/>
    <cellStyle name=" _품셈_CC-08 옥외탱크 기초(단가)_1 당진78-연돌-공사설계서(REV.0 12.14-kopec)" xfId="3870"/>
    <cellStyle name=" _품셈_CC-08 옥외탱크 기초(단가)_1 당진78-연돌-공사설계서(REV.0 12.14-kopec) 10" xfId="30993"/>
    <cellStyle name=" _품셈_CC-08 옥외탱크 기초(단가)_1 당진78-연돌-공사설계서(REV.0 12.14-kopec) 2" xfId="3871"/>
    <cellStyle name=" _품셈_CC-08 옥외탱크 기초(단가)_1 당진78-연돌-공사설계서(REV.0 12.14-kopec) 3" xfId="3872"/>
    <cellStyle name=" _품셈_CC-08 옥외탱크 기초(단가)_1 당진78-연돌-공사설계서(REV.0 12.14-kopec) 4" xfId="18335"/>
    <cellStyle name=" _품셈_CC-08 옥외탱크 기초(단가)_1 당진78-연돌-공사설계서(REV.0 12.14-kopec) 5" xfId="30994"/>
    <cellStyle name=" _품셈_CC-08 옥외탱크 기초(단가)_1 당진78-연돌-공사설계서(REV.0 12.14-kopec) 6" xfId="30995"/>
    <cellStyle name=" _품셈_CC-08 옥외탱크 기초(단가)_1 당진78-연돌-공사설계서(REV.0 12.14-kopec) 7" xfId="30996"/>
    <cellStyle name=" _품셈_CC-08 옥외탱크 기초(단가)_1 당진78-연돌-공사설계서(REV.0 12.14-kopec) 8" xfId="30997"/>
    <cellStyle name=" _품셈_CC-08 옥외탱크 기초(단가)_1 당진78-연돌-공사설계서(REV.0 12.14-kopec) 9" xfId="30998"/>
    <cellStyle name=" _품셈_CC-08 옥외탱크 기초(단가)_1 당진78-연돌-공사설계서(REV.0 12.14-kopec)_0 태안78-연돌-공사설계서(2005082)" xfId="3873"/>
    <cellStyle name=" _품셈_CC-08 옥외탱크 기초(단가)_1 당진78-연돌-공사설계서(REV.0 12.14-kopec)_0 태안78-연돌-공사설계서(2005082) 10" xfId="30999"/>
    <cellStyle name=" _품셈_CC-08 옥외탱크 기초(단가)_1 당진78-연돌-공사설계서(REV.0 12.14-kopec)_0 태안78-연돌-공사설계서(2005082) 2" xfId="3874"/>
    <cellStyle name=" _품셈_CC-08 옥외탱크 기초(단가)_1 당진78-연돌-공사설계서(REV.0 12.14-kopec)_0 태안78-연돌-공사설계서(2005082) 3" xfId="3875"/>
    <cellStyle name=" _품셈_CC-08 옥외탱크 기초(단가)_1 당진78-연돌-공사설계서(REV.0 12.14-kopec)_0 태안78-연돌-공사설계서(2005082) 4" xfId="18336"/>
    <cellStyle name=" _품셈_CC-08 옥외탱크 기초(단가)_1 당진78-연돌-공사설계서(REV.0 12.14-kopec)_0 태안78-연돌-공사설계서(2005082) 5" xfId="31000"/>
    <cellStyle name=" _품셈_CC-08 옥외탱크 기초(단가)_1 당진78-연돌-공사설계서(REV.0 12.14-kopec)_0 태안78-연돌-공사설계서(2005082) 6" xfId="31001"/>
    <cellStyle name=" _품셈_CC-08 옥외탱크 기초(단가)_1 당진78-연돌-공사설계서(REV.0 12.14-kopec)_0 태안78-연돌-공사설계서(2005082) 7" xfId="31002"/>
    <cellStyle name=" _품셈_CC-08 옥외탱크 기초(단가)_1 당진78-연돌-공사설계서(REV.0 12.14-kopec)_0 태안78-연돌-공사설계서(2005082) 8" xfId="31003"/>
    <cellStyle name=" _품셈_CC-08 옥외탱크 기초(단가)_1 당진78-연돌-공사설계서(REV.0 12.14-kopec)_0 태안78-연돌-공사설계서(2005082) 9" xfId="31004"/>
    <cellStyle name=" _품셈_CC-08 옥외탱크 기초(단가)_1 당진78-연돌-공사설계서(REV.0 12.14-kopec)_1.0t 공사설계서(1021일)" xfId="3876"/>
    <cellStyle name=" _품셈_CC-08 옥외탱크 기초(단가)_1 당진78-연돌-공사설계서(REV.0 12.14-kopec)_1.0t 공사설계서(1021일) 10" xfId="31005"/>
    <cellStyle name=" _품셈_CC-08 옥외탱크 기초(단가)_1 당진78-연돌-공사설계서(REV.0 12.14-kopec)_1.0t 공사설계서(1021일) 2" xfId="3877"/>
    <cellStyle name=" _품셈_CC-08 옥외탱크 기초(단가)_1 당진78-연돌-공사설계서(REV.0 12.14-kopec)_1.0t 공사설계서(1021일) 3" xfId="3878"/>
    <cellStyle name=" _품셈_CC-08 옥외탱크 기초(단가)_1 당진78-연돌-공사설계서(REV.0 12.14-kopec)_1.0t 공사설계서(1021일) 4" xfId="18337"/>
    <cellStyle name=" _품셈_CC-08 옥외탱크 기초(단가)_1 당진78-연돌-공사설계서(REV.0 12.14-kopec)_1.0t 공사설계서(1021일) 5" xfId="31006"/>
    <cellStyle name=" _품셈_CC-08 옥외탱크 기초(단가)_1 당진78-연돌-공사설계서(REV.0 12.14-kopec)_1.0t 공사설계서(1021일) 6" xfId="31007"/>
    <cellStyle name=" _품셈_CC-08 옥외탱크 기초(단가)_1 당진78-연돌-공사설계서(REV.0 12.14-kopec)_1.0t 공사설계서(1021일) 7" xfId="31008"/>
    <cellStyle name=" _품셈_CC-08 옥외탱크 기초(단가)_1 당진78-연돌-공사설계서(REV.0 12.14-kopec)_1.0t 공사설계서(1021일) 8" xfId="31009"/>
    <cellStyle name=" _품셈_CC-08 옥외탱크 기초(단가)_1 당진78-연돌-공사설계서(REV.0 12.14-kopec)_1.0t 공사설계서(1021일) 9" xfId="31010"/>
    <cellStyle name=" _품셈_CC-08 옥외탱크 기초(단가)_1 당진78-연돌-공사설계서(REV.0 12.14-kopec)_태안78연돌공사설계서(2005099)C2" xfId="3879"/>
    <cellStyle name=" _품셈_CC-08 옥외탱크 기초(단가)_1 당진78-연돌-공사설계서(REV.0 12.14-kopec)_태안78연돌공사설계서(2005099)C2 10" xfId="31011"/>
    <cellStyle name=" _품셈_CC-08 옥외탱크 기초(단가)_1 당진78-연돌-공사설계서(REV.0 12.14-kopec)_태안78연돌공사설계서(2005099)C2 2" xfId="3880"/>
    <cellStyle name=" _품셈_CC-08 옥외탱크 기초(단가)_1 당진78-연돌-공사설계서(REV.0 12.14-kopec)_태안78연돌공사설계서(2005099)C2 3" xfId="3881"/>
    <cellStyle name=" _품셈_CC-08 옥외탱크 기초(단가)_1 당진78-연돌-공사설계서(REV.0 12.14-kopec)_태안78연돌공사설계서(2005099)C2 4" xfId="18338"/>
    <cellStyle name=" _품셈_CC-08 옥외탱크 기초(단가)_1 당진78-연돌-공사설계서(REV.0 12.14-kopec)_태안78연돌공사설계서(2005099)C2 5" xfId="31012"/>
    <cellStyle name=" _품셈_CC-08 옥외탱크 기초(단가)_1 당진78-연돌-공사설계서(REV.0 12.14-kopec)_태안78연돌공사설계서(2005099)C2 6" xfId="31013"/>
    <cellStyle name=" _품셈_CC-08 옥외탱크 기초(단가)_1 당진78-연돌-공사설계서(REV.0 12.14-kopec)_태안78연돌공사설계서(2005099)C2 7" xfId="31014"/>
    <cellStyle name=" _품셈_CC-08 옥외탱크 기초(단가)_1 당진78-연돌-공사설계서(REV.0 12.14-kopec)_태안78연돌공사설계서(2005099)C2 8" xfId="31015"/>
    <cellStyle name=" _품셈_CC-08 옥외탱크 기초(단가)_1 당진78-연돌-공사설계서(REV.0 12.14-kopec)_태안78연돌공사설계서(2005099)C2 9" xfId="31016"/>
    <cellStyle name=" _품셈_CC-08 옥외탱크 기초(단가)_1.0t 당진78-연돌-수량산출서(REV.0 12.27-kopec)" xfId="3882"/>
    <cellStyle name=" _품셈_CC-08 옥외탱크 기초(단가)_1.0t 당진78-연돌-수량산출서(REV.0 12.27-kopec) 10" xfId="31017"/>
    <cellStyle name=" _품셈_CC-08 옥외탱크 기초(단가)_1.0t 당진78-연돌-수량산출서(REV.0 12.27-kopec) 2" xfId="3883"/>
    <cellStyle name=" _품셈_CC-08 옥외탱크 기초(단가)_1.0t 당진78-연돌-수량산출서(REV.0 12.27-kopec) 3" xfId="3884"/>
    <cellStyle name=" _품셈_CC-08 옥외탱크 기초(단가)_1.0t 당진78-연돌-수량산출서(REV.0 12.27-kopec) 4" xfId="18339"/>
    <cellStyle name=" _품셈_CC-08 옥외탱크 기초(단가)_1.0t 당진78-연돌-수량산출서(REV.0 12.27-kopec) 5" xfId="31018"/>
    <cellStyle name=" _품셈_CC-08 옥외탱크 기초(단가)_1.0t 당진78-연돌-수량산출서(REV.0 12.27-kopec) 6" xfId="31019"/>
    <cellStyle name=" _품셈_CC-08 옥외탱크 기초(단가)_1.0t 당진78-연돌-수량산출서(REV.0 12.27-kopec) 7" xfId="31020"/>
    <cellStyle name=" _품셈_CC-08 옥외탱크 기초(단가)_1.0t 당진78-연돌-수량산출서(REV.0 12.27-kopec) 8" xfId="31021"/>
    <cellStyle name=" _품셈_CC-08 옥외탱크 기초(단가)_1.0t 당진78-연돌-수량산출서(REV.0 12.27-kopec) 9" xfId="31022"/>
    <cellStyle name=" _품셈_CC-08 옥외탱크 기초(단가)_1.0t 당진78-연돌-수량산출서(REV.0 12.27-kopec)_1.0t 공사설계서(1021일)" xfId="3885"/>
    <cellStyle name=" _품셈_CC-08 옥외탱크 기초(단가)_1.0t 당진78-연돌-수량산출서(REV.0 12.27-kopec)_1.0t 공사설계서(1021일) 10" xfId="31023"/>
    <cellStyle name=" _품셈_CC-08 옥외탱크 기초(단가)_1.0t 당진78-연돌-수량산출서(REV.0 12.27-kopec)_1.0t 공사설계서(1021일) 2" xfId="3886"/>
    <cellStyle name=" _품셈_CC-08 옥외탱크 기초(단가)_1.0t 당진78-연돌-수량산출서(REV.0 12.27-kopec)_1.0t 공사설계서(1021일) 3" xfId="3887"/>
    <cellStyle name=" _품셈_CC-08 옥외탱크 기초(단가)_1.0t 당진78-연돌-수량산출서(REV.0 12.27-kopec)_1.0t 공사설계서(1021일) 4" xfId="18340"/>
    <cellStyle name=" _품셈_CC-08 옥외탱크 기초(단가)_1.0t 당진78-연돌-수량산출서(REV.0 12.27-kopec)_1.0t 공사설계서(1021일) 5" xfId="31024"/>
    <cellStyle name=" _품셈_CC-08 옥외탱크 기초(단가)_1.0t 당진78-연돌-수량산출서(REV.0 12.27-kopec)_1.0t 공사설계서(1021일) 6" xfId="31025"/>
    <cellStyle name=" _품셈_CC-08 옥외탱크 기초(단가)_1.0t 당진78-연돌-수량산출서(REV.0 12.27-kopec)_1.0t 공사설계서(1021일) 7" xfId="31026"/>
    <cellStyle name=" _품셈_CC-08 옥외탱크 기초(단가)_1.0t 당진78-연돌-수량산출서(REV.0 12.27-kopec)_1.0t 공사설계서(1021일) 8" xfId="31027"/>
    <cellStyle name=" _품셈_CC-08 옥외탱크 기초(단가)_1.0t 당진78-연돌-수량산출서(REV.0 12.27-kopec)_1.0t 공사설계서(1021일) 9" xfId="31028"/>
    <cellStyle name=" _품셈_CC-08 옥외탱크 기초(단가)_2.관리동" xfId="31029"/>
    <cellStyle name=" _품셈_CC-08 옥외탱크 기초(단가)_2006년1차" xfId="3888"/>
    <cellStyle name=" _품셈_CC-08 옥외탱크 기초(단가)_CC-02 본관기초굴착 예상" xfId="4016"/>
    <cellStyle name=" _품셈_CC-08 옥외탱크 기초(단가)_CC-02 본관기초굴착 예상 10" xfId="31272"/>
    <cellStyle name=" _품셈_CC-08 옥외탱크 기초(단가)_CC-02 본관기초굴착 예상 2" xfId="4017"/>
    <cellStyle name=" _품셈_CC-08 옥외탱크 기초(단가)_CC-02 본관기초굴착 예상 3" xfId="4018"/>
    <cellStyle name=" _품셈_CC-08 옥외탱크 기초(단가)_CC-02 본관기초굴착 예상 4" xfId="18381"/>
    <cellStyle name=" _품셈_CC-08 옥외탱크 기초(단가)_CC-02 본관기초굴착 예상 5" xfId="31273"/>
    <cellStyle name=" _품셈_CC-08 옥외탱크 기초(단가)_CC-02 본관기초굴착 예상 6" xfId="31274"/>
    <cellStyle name=" _품셈_CC-08 옥외탱크 기초(단가)_CC-02 본관기초굴착 예상 7" xfId="31275"/>
    <cellStyle name=" _품셈_CC-08 옥외탱크 기초(단가)_CC-02 본관기초굴착 예상 8" xfId="31276"/>
    <cellStyle name=" _품셈_CC-08 옥외탱크 기초(단가)_CC-02 본관기초굴착 예상 9" xfId="31277"/>
    <cellStyle name=" _품셈_CC-08 옥외탱크 기초(단가)_CC-02 본관기초굴착 예상_1 당진78-연돌-공사설계서(REV.0 12.14-kopec)" xfId="4019"/>
    <cellStyle name=" _품셈_CC-08 옥외탱크 기초(단가)_CC-02 본관기초굴착 예상_1 당진78-연돌-공사설계서(REV.0 12.14-kopec) 10" xfId="31278"/>
    <cellStyle name=" _품셈_CC-08 옥외탱크 기초(단가)_CC-02 본관기초굴착 예상_1 당진78-연돌-공사설계서(REV.0 12.14-kopec) 2" xfId="4020"/>
    <cellStyle name=" _품셈_CC-08 옥외탱크 기초(단가)_CC-02 본관기초굴착 예상_1 당진78-연돌-공사설계서(REV.0 12.14-kopec) 3" xfId="4021"/>
    <cellStyle name=" _품셈_CC-08 옥외탱크 기초(단가)_CC-02 본관기초굴착 예상_1 당진78-연돌-공사설계서(REV.0 12.14-kopec) 4" xfId="18382"/>
    <cellStyle name=" _품셈_CC-08 옥외탱크 기초(단가)_CC-02 본관기초굴착 예상_1 당진78-연돌-공사설계서(REV.0 12.14-kopec) 5" xfId="31279"/>
    <cellStyle name=" _품셈_CC-08 옥외탱크 기초(단가)_CC-02 본관기초굴착 예상_1 당진78-연돌-공사설계서(REV.0 12.14-kopec) 6" xfId="31280"/>
    <cellStyle name=" _품셈_CC-08 옥외탱크 기초(단가)_CC-02 본관기초굴착 예상_1 당진78-연돌-공사설계서(REV.0 12.14-kopec) 7" xfId="31281"/>
    <cellStyle name=" _품셈_CC-08 옥외탱크 기초(단가)_CC-02 본관기초굴착 예상_1 당진78-연돌-공사설계서(REV.0 12.14-kopec) 8" xfId="31282"/>
    <cellStyle name=" _품셈_CC-08 옥외탱크 기초(단가)_CC-02 본관기초굴착 예상_1 당진78-연돌-공사설계서(REV.0 12.14-kopec) 9" xfId="31283"/>
    <cellStyle name=" _품셈_CC-08 옥외탱크 기초(단가)_CC-02 본관기초굴착 예상_1 당진78-연돌-공사설계서(REV.0 12.14-kopec)_0 태안78-연돌-공사설계서(2005082)" xfId="4022"/>
    <cellStyle name=" _품셈_CC-08 옥외탱크 기초(단가)_CC-02 본관기초굴착 예상_1 당진78-연돌-공사설계서(REV.0 12.14-kopec)_0 태안78-연돌-공사설계서(2005082) 10" xfId="31284"/>
    <cellStyle name=" _품셈_CC-08 옥외탱크 기초(단가)_CC-02 본관기초굴착 예상_1 당진78-연돌-공사설계서(REV.0 12.14-kopec)_0 태안78-연돌-공사설계서(2005082) 2" xfId="4023"/>
    <cellStyle name=" _품셈_CC-08 옥외탱크 기초(단가)_CC-02 본관기초굴착 예상_1 당진78-연돌-공사설계서(REV.0 12.14-kopec)_0 태안78-연돌-공사설계서(2005082) 3" xfId="4024"/>
    <cellStyle name=" _품셈_CC-08 옥외탱크 기초(단가)_CC-02 본관기초굴착 예상_1 당진78-연돌-공사설계서(REV.0 12.14-kopec)_0 태안78-연돌-공사설계서(2005082) 4" xfId="18383"/>
    <cellStyle name=" _품셈_CC-08 옥외탱크 기초(단가)_CC-02 본관기초굴착 예상_1 당진78-연돌-공사설계서(REV.0 12.14-kopec)_0 태안78-연돌-공사설계서(2005082) 5" xfId="31285"/>
    <cellStyle name=" _품셈_CC-08 옥외탱크 기초(단가)_CC-02 본관기초굴착 예상_1 당진78-연돌-공사설계서(REV.0 12.14-kopec)_0 태안78-연돌-공사설계서(2005082) 6" xfId="31286"/>
    <cellStyle name=" _품셈_CC-08 옥외탱크 기초(단가)_CC-02 본관기초굴착 예상_1 당진78-연돌-공사설계서(REV.0 12.14-kopec)_0 태안78-연돌-공사설계서(2005082) 7" xfId="31287"/>
    <cellStyle name=" _품셈_CC-08 옥외탱크 기초(단가)_CC-02 본관기초굴착 예상_1 당진78-연돌-공사설계서(REV.0 12.14-kopec)_0 태안78-연돌-공사설계서(2005082) 8" xfId="31288"/>
    <cellStyle name=" _품셈_CC-08 옥외탱크 기초(단가)_CC-02 본관기초굴착 예상_1 당진78-연돌-공사설계서(REV.0 12.14-kopec)_0 태안78-연돌-공사설계서(2005082) 9" xfId="31289"/>
    <cellStyle name=" _품셈_CC-08 옥외탱크 기초(단가)_CC-02 본관기초굴착 예상_1 당진78-연돌-공사설계서(REV.0 12.14-kopec)_1.0t 공사설계서(1021일)" xfId="4025"/>
    <cellStyle name=" _품셈_CC-08 옥외탱크 기초(단가)_CC-02 본관기초굴착 예상_1 당진78-연돌-공사설계서(REV.0 12.14-kopec)_1.0t 공사설계서(1021일) 10" xfId="31290"/>
    <cellStyle name=" _품셈_CC-08 옥외탱크 기초(단가)_CC-02 본관기초굴착 예상_1 당진78-연돌-공사설계서(REV.0 12.14-kopec)_1.0t 공사설계서(1021일) 2" xfId="4026"/>
    <cellStyle name=" _품셈_CC-08 옥외탱크 기초(단가)_CC-02 본관기초굴착 예상_1 당진78-연돌-공사설계서(REV.0 12.14-kopec)_1.0t 공사설계서(1021일) 3" xfId="4027"/>
    <cellStyle name=" _품셈_CC-08 옥외탱크 기초(단가)_CC-02 본관기초굴착 예상_1 당진78-연돌-공사설계서(REV.0 12.14-kopec)_1.0t 공사설계서(1021일) 4" xfId="18384"/>
    <cellStyle name=" _품셈_CC-08 옥외탱크 기초(단가)_CC-02 본관기초굴착 예상_1 당진78-연돌-공사설계서(REV.0 12.14-kopec)_1.0t 공사설계서(1021일) 5" xfId="31291"/>
    <cellStyle name=" _품셈_CC-08 옥외탱크 기초(단가)_CC-02 본관기초굴착 예상_1 당진78-연돌-공사설계서(REV.0 12.14-kopec)_1.0t 공사설계서(1021일) 6" xfId="31292"/>
    <cellStyle name=" _품셈_CC-08 옥외탱크 기초(단가)_CC-02 본관기초굴착 예상_1 당진78-연돌-공사설계서(REV.0 12.14-kopec)_1.0t 공사설계서(1021일) 7" xfId="31293"/>
    <cellStyle name=" _품셈_CC-08 옥외탱크 기초(단가)_CC-02 본관기초굴착 예상_1 당진78-연돌-공사설계서(REV.0 12.14-kopec)_1.0t 공사설계서(1021일) 8" xfId="31294"/>
    <cellStyle name=" _품셈_CC-08 옥외탱크 기초(단가)_CC-02 본관기초굴착 예상_1 당진78-연돌-공사설계서(REV.0 12.14-kopec)_1.0t 공사설계서(1021일) 9" xfId="31295"/>
    <cellStyle name=" _품셈_CC-08 옥외탱크 기초(단가)_CC-02 본관기초굴착 예상_1 당진78-연돌-공사설계서(REV.0 12.14-kopec)_태안78연돌공사설계서(2005099)C2" xfId="4028"/>
    <cellStyle name=" _품셈_CC-08 옥외탱크 기초(단가)_CC-02 본관기초굴착 예상_1 당진78-연돌-공사설계서(REV.0 12.14-kopec)_태안78연돌공사설계서(2005099)C2 10" xfId="31296"/>
    <cellStyle name=" _품셈_CC-08 옥외탱크 기초(단가)_CC-02 본관기초굴착 예상_1 당진78-연돌-공사설계서(REV.0 12.14-kopec)_태안78연돌공사설계서(2005099)C2 2" xfId="4029"/>
    <cellStyle name=" _품셈_CC-08 옥외탱크 기초(단가)_CC-02 본관기초굴착 예상_1 당진78-연돌-공사설계서(REV.0 12.14-kopec)_태안78연돌공사설계서(2005099)C2 3" xfId="4030"/>
    <cellStyle name=" _품셈_CC-08 옥외탱크 기초(단가)_CC-02 본관기초굴착 예상_1 당진78-연돌-공사설계서(REV.0 12.14-kopec)_태안78연돌공사설계서(2005099)C2 4" xfId="18385"/>
    <cellStyle name=" _품셈_CC-08 옥외탱크 기초(단가)_CC-02 본관기초굴착 예상_1 당진78-연돌-공사설계서(REV.0 12.14-kopec)_태안78연돌공사설계서(2005099)C2 5" xfId="31297"/>
    <cellStyle name=" _품셈_CC-08 옥외탱크 기초(단가)_CC-02 본관기초굴착 예상_1 당진78-연돌-공사설계서(REV.0 12.14-kopec)_태안78연돌공사설계서(2005099)C2 6" xfId="31298"/>
    <cellStyle name=" _품셈_CC-08 옥외탱크 기초(단가)_CC-02 본관기초굴착 예상_1 당진78-연돌-공사설계서(REV.0 12.14-kopec)_태안78연돌공사설계서(2005099)C2 7" xfId="31299"/>
    <cellStyle name=" _품셈_CC-08 옥외탱크 기초(단가)_CC-02 본관기초굴착 예상_1 당진78-연돌-공사설계서(REV.0 12.14-kopec)_태안78연돌공사설계서(2005099)C2 8" xfId="31300"/>
    <cellStyle name=" _품셈_CC-08 옥외탱크 기초(단가)_CC-02 본관기초굴착 예상_1 당진78-연돌-공사설계서(REV.0 12.14-kopec)_태안78연돌공사설계서(2005099)C2 9" xfId="31301"/>
    <cellStyle name=" _품셈_CC-08 옥외탱크 기초(단가)_CC-02 본관기초굴착 예상_1.0t 당진78-연돌-수량산출서(REV.0 12.27-kopec)" xfId="4031"/>
    <cellStyle name=" _품셈_CC-08 옥외탱크 기초(단가)_CC-02 본관기초굴착 예상_1.0t 당진78-연돌-수량산출서(REV.0 12.27-kopec) 10" xfId="31302"/>
    <cellStyle name=" _품셈_CC-08 옥외탱크 기초(단가)_CC-02 본관기초굴착 예상_1.0t 당진78-연돌-수량산출서(REV.0 12.27-kopec) 2" xfId="4032"/>
    <cellStyle name=" _품셈_CC-08 옥외탱크 기초(단가)_CC-02 본관기초굴착 예상_1.0t 당진78-연돌-수량산출서(REV.0 12.27-kopec) 3" xfId="4033"/>
    <cellStyle name=" _품셈_CC-08 옥외탱크 기초(단가)_CC-02 본관기초굴착 예상_1.0t 당진78-연돌-수량산출서(REV.0 12.27-kopec) 4" xfId="18386"/>
    <cellStyle name=" _품셈_CC-08 옥외탱크 기초(단가)_CC-02 본관기초굴착 예상_1.0t 당진78-연돌-수량산출서(REV.0 12.27-kopec) 5" xfId="31303"/>
    <cellStyle name=" _품셈_CC-08 옥외탱크 기초(단가)_CC-02 본관기초굴착 예상_1.0t 당진78-연돌-수량산출서(REV.0 12.27-kopec) 6" xfId="31304"/>
    <cellStyle name=" _품셈_CC-08 옥외탱크 기초(단가)_CC-02 본관기초굴착 예상_1.0t 당진78-연돌-수량산출서(REV.0 12.27-kopec) 7" xfId="31305"/>
    <cellStyle name=" _품셈_CC-08 옥외탱크 기초(단가)_CC-02 본관기초굴착 예상_1.0t 당진78-연돌-수량산출서(REV.0 12.27-kopec) 8" xfId="31306"/>
    <cellStyle name=" _품셈_CC-08 옥외탱크 기초(단가)_CC-02 본관기초굴착 예상_1.0t 당진78-연돌-수량산출서(REV.0 12.27-kopec) 9" xfId="31307"/>
    <cellStyle name=" _품셈_CC-08 옥외탱크 기초(단가)_CC-02 본관기초굴착 예상_1.0t 당진78-연돌-수량산출서(REV.0 12.27-kopec)_1.0t 공사설계서(1021일)" xfId="4034"/>
    <cellStyle name=" _품셈_CC-08 옥외탱크 기초(단가)_CC-02 본관기초굴착 예상_1.0t 당진78-연돌-수량산출서(REV.0 12.27-kopec)_1.0t 공사설계서(1021일) 10" xfId="31308"/>
    <cellStyle name=" _품셈_CC-08 옥외탱크 기초(단가)_CC-02 본관기초굴착 예상_1.0t 당진78-연돌-수량산출서(REV.0 12.27-kopec)_1.0t 공사설계서(1021일) 2" xfId="4035"/>
    <cellStyle name=" _품셈_CC-08 옥외탱크 기초(단가)_CC-02 본관기초굴착 예상_1.0t 당진78-연돌-수량산출서(REV.0 12.27-kopec)_1.0t 공사설계서(1021일) 3" xfId="4036"/>
    <cellStyle name=" _품셈_CC-08 옥외탱크 기초(단가)_CC-02 본관기초굴착 예상_1.0t 당진78-연돌-수량산출서(REV.0 12.27-kopec)_1.0t 공사설계서(1021일) 4" xfId="18387"/>
    <cellStyle name=" _품셈_CC-08 옥외탱크 기초(단가)_CC-02 본관기초굴착 예상_1.0t 당진78-연돌-수량산출서(REV.0 12.27-kopec)_1.0t 공사설계서(1021일) 5" xfId="31309"/>
    <cellStyle name=" _품셈_CC-08 옥외탱크 기초(단가)_CC-02 본관기초굴착 예상_1.0t 당진78-연돌-수량산출서(REV.0 12.27-kopec)_1.0t 공사설계서(1021일) 6" xfId="31310"/>
    <cellStyle name=" _품셈_CC-08 옥외탱크 기초(단가)_CC-02 본관기초굴착 예상_1.0t 당진78-연돌-수량산출서(REV.0 12.27-kopec)_1.0t 공사설계서(1021일) 7" xfId="31311"/>
    <cellStyle name=" _품셈_CC-08 옥외탱크 기초(단가)_CC-02 본관기초굴착 예상_1.0t 당진78-연돌-수량산출서(REV.0 12.27-kopec)_1.0t 공사설계서(1021일) 8" xfId="31312"/>
    <cellStyle name=" _품셈_CC-08 옥외탱크 기초(단가)_CC-02 본관기초굴착 예상_1.0t 당진78-연돌-수량산출서(REV.0 12.27-kopec)_1.0t 공사설계서(1021일) 9" xfId="31313"/>
    <cellStyle name=" _품셈_CC-08 옥외탱크 기초(단가)_CC-02 본관기초굴착 예상_2.관리동" xfId="31314"/>
    <cellStyle name=" _품셈_CC-08 옥외탱크 기초(단가)_CC-02 본관기초굴착 예상_당진78-연돌-개략공사비" xfId="4037"/>
    <cellStyle name=" _품셈_CC-08 옥외탱크 기초(단가)_CC-02 본관기초굴착 예상_당진78-연돌-개략공사비 10" xfId="31315"/>
    <cellStyle name=" _품셈_CC-08 옥외탱크 기초(단가)_CC-02 본관기초굴착 예상_당진78-연돌-개략공사비 2" xfId="4038"/>
    <cellStyle name=" _품셈_CC-08 옥외탱크 기초(단가)_CC-02 본관기초굴착 예상_당진78-연돌-개략공사비 3" xfId="4039"/>
    <cellStyle name=" _품셈_CC-08 옥외탱크 기초(단가)_CC-02 본관기초굴착 예상_당진78-연돌-개략공사비 4" xfId="18388"/>
    <cellStyle name=" _품셈_CC-08 옥외탱크 기초(단가)_CC-02 본관기초굴착 예상_당진78-연돌-개략공사비 5" xfId="31316"/>
    <cellStyle name=" _품셈_CC-08 옥외탱크 기초(단가)_CC-02 본관기초굴착 예상_당진78-연돌-개략공사비 6" xfId="31317"/>
    <cellStyle name=" _품셈_CC-08 옥외탱크 기초(단가)_CC-02 본관기초굴착 예상_당진78-연돌-개략공사비 7" xfId="31318"/>
    <cellStyle name=" _품셈_CC-08 옥외탱크 기초(단가)_CC-02 본관기초굴착 예상_당진78-연돌-개략공사비 8" xfId="31319"/>
    <cellStyle name=" _품셈_CC-08 옥외탱크 기초(단가)_CC-02 본관기초굴착 예상_당진78-연돌-개략공사비 9" xfId="31320"/>
    <cellStyle name=" _품셈_CC-08 옥외탱크 기초(단가)_CC-02 본관기초굴착 예상_당진78-연돌-개략공사비_0 태안78-연돌-공사설계서(2005082)" xfId="4040"/>
    <cellStyle name=" _품셈_CC-08 옥외탱크 기초(단가)_CC-02 본관기초굴착 예상_당진78-연돌-개략공사비_0 태안78-연돌-공사설계서(2005082) 10" xfId="31321"/>
    <cellStyle name=" _품셈_CC-08 옥외탱크 기초(단가)_CC-02 본관기초굴착 예상_당진78-연돌-개략공사비_0 태안78-연돌-공사설계서(2005082) 2" xfId="4041"/>
    <cellStyle name=" _품셈_CC-08 옥외탱크 기초(단가)_CC-02 본관기초굴착 예상_당진78-연돌-개략공사비_0 태안78-연돌-공사설계서(2005082) 3" xfId="4042"/>
    <cellStyle name=" _품셈_CC-08 옥외탱크 기초(단가)_CC-02 본관기초굴착 예상_당진78-연돌-개략공사비_0 태안78-연돌-공사설계서(2005082) 4" xfId="18389"/>
    <cellStyle name=" _품셈_CC-08 옥외탱크 기초(단가)_CC-02 본관기초굴착 예상_당진78-연돌-개략공사비_0 태안78-연돌-공사설계서(2005082) 5" xfId="31322"/>
    <cellStyle name=" _품셈_CC-08 옥외탱크 기초(단가)_CC-02 본관기초굴착 예상_당진78-연돌-개략공사비_0 태안78-연돌-공사설계서(2005082) 6" xfId="31323"/>
    <cellStyle name=" _품셈_CC-08 옥외탱크 기초(단가)_CC-02 본관기초굴착 예상_당진78-연돌-개략공사비_0 태안78-연돌-공사설계서(2005082) 7" xfId="31324"/>
    <cellStyle name=" _품셈_CC-08 옥외탱크 기초(단가)_CC-02 본관기초굴착 예상_당진78-연돌-개략공사비_0 태안78-연돌-공사설계서(2005082) 8" xfId="31325"/>
    <cellStyle name=" _품셈_CC-08 옥외탱크 기초(단가)_CC-02 본관기초굴착 예상_당진78-연돌-개략공사비_0 태안78-연돌-공사설계서(2005082) 9" xfId="31326"/>
    <cellStyle name=" _품셈_CC-08 옥외탱크 기초(단가)_CC-02 본관기초굴착 예상_당진78-연돌-개략공사비_1.0t 공사설계서(1021일)" xfId="4043"/>
    <cellStyle name=" _품셈_CC-08 옥외탱크 기초(단가)_CC-02 본관기초굴착 예상_당진78-연돌-개략공사비_1.0t 공사설계서(1021일) 10" xfId="31327"/>
    <cellStyle name=" _품셈_CC-08 옥외탱크 기초(단가)_CC-02 본관기초굴착 예상_당진78-연돌-개략공사비_1.0t 공사설계서(1021일) 2" xfId="4044"/>
    <cellStyle name=" _품셈_CC-08 옥외탱크 기초(단가)_CC-02 본관기초굴착 예상_당진78-연돌-개략공사비_1.0t 공사설계서(1021일) 3" xfId="4045"/>
    <cellStyle name=" _품셈_CC-08 옥외탱크 기초(단가)_CC-02 본관기초굴착 예상_당진78-연돌-개략공사비_1.0t 공사설계서(1021일) 4" xfId="18390"/>
    <cellStyle name=" _품셈_CC-08 옥외탱크 기초(단가)_CC-02 본관기초굴착 예상_당진78-연돌-개략공사비_1.0t 공사설계서(1021일) 5" xfId="31328"/>
    <cellStyle name=" _품셈_CC-08 옥외탱크 기초(단가)_CC-02 본관기초굴착 예상_당진78-연돌-개략공사비_1.0t 공사설계서(1021일) 6" xfId="31329"/>
    <cellStyle name=" _품셈_CC-08 옥외탱크 기초(단가)_CC-02 본관기초굴착 예상_당진78-연돌-개략공사비_1.0t 공사설계서(1021일) 7" xfId="31330"/>
    <cellStyle name=" _품셈_CC-08 옥외탱크 기초(단가)_CC-02 본관기초굴착 예상_당진78-연돌-개략공사비_1.0t 공사설계서(1021일) 8" xfId="31331"/>
    <cellStyle name=" _품셈_CC-08 옥외탱크 기초(단가)_CC-02 본관기초굴착 예상_당진78-연돌-개략공사비_1.0t 공사설계서(1021일) 9" xfId="31332"/>
    <cellStyle name=" _품셈_CC-08 옥외탱크 기초(단가)_CC-02 본관기초굴착 예상_당진78-연돌-개략공사비_태안78연돌공사설계서(2005099)C2" xfId="4046"/>
    <cellStyle name=" _품셈_CC-08 옥외탱크 기초(단가)_CC-02 본관기초굴착 예상_당진78-연돌-개략공사비_태안78연돌공사설계서(2005099)C2 10" xfId="31333"/>
    <cellStyle name=" _품셈_CC-08 옥외탱크 기초(단가)_CC-02 본관기초굴착 예상_당진78-연돌-개략공사비_태안78연돌공사설계서(2005099)C2 2" xfId="4047"/>
    <cellStyle name=" _품셈_CC-08 옥외탱크 기초(단가)_CC-02 본관기초굴착 예상_당진78-연돌-개략공사비_태안78연돌공사설계서(2005099)C2 3" xfId="4048"/>
    <cellStyle name=" _품셈_CC-08 옥외탱크 기초(단가)_CC-02 본관기초굴착 예상_당진78-연돌-개략공사비_태안78연돌공사설계서(2005099)C2 4" xfId="18391"/>
    <cellStyle name=" _품셈_CC-08 옥외탱크 기초(단가)_CC-02 본관기초굴착 예상_당진78-연돌-개략공사비_태안78연돌공사설계서(2005099)C2 5" xfId="31334"/>
    <cellStyle name=" _품셈_CC-08 옥외탱크 기초(단가)_CC-02 본관기초굴착 예상_당진78-연돌-개략공사비_태안78연돌공사설계서(2005099)C2 6" xfId="31335"/>
    <cellStyle name=" _품셈_CC-08 옥외탱크 기초(단가)_CC-02 본관기초굴착 예상_당진78-연돌-개략공사비_태안78연돌공사설계서(2005099)C2 7" xfId="31336"/>
    <cellStyle name=" _품셈_CC-08 옥외탱크 기초(단가)_CC-02 본관기초굴착 예상_당진78-연돌-개략공사비_태안78연돌공사설계서(2005099)C2 8" xfId="31337"/>
    <cellStyle name=" _품셈_CC-08 옥외탱크 기초(단가)_CC-02 본관기초굴착 예상_당진78-연돌-개략공사비_태안78연돌공사설계서(2005099)C2 9" xfId="31338"/>
    <cellStyle name=" _품셈_CC-08 옥외탱크 기초(단가)_CC-02 본관기초굴착 예상_연돌 현장타설말뚝(RCD)설계서" xfId="4049"/>
    <cellStyle name=" _품셈_CC-08 옥외탱크 기초(단가)_CC-02 본관기초굴착 예상_연돌 현장타설말뚝(RCD)설계서 10" xfId="31339"/>
    <cellStyle name=" _품셈_CC-08 옥외탱크 기초(단가)_CC-02 본관기초굴착 예상_연돌 현장타설말뚝(RCD)설계서 2" xfId="4050"/>
    <cellStyle name=" _품셈_CC-08 옥외탱크 기초(단가)_CC-02 본관기초굴착 예상_연돌 현장타설말뚝(RCD)설계서 3" xfId="4051"/>
    <cellStyle name=" _품셈_CC-08 옥외탱크 기초(단가)_CC-02 본관기초굴착 예상_연돌 현장타설말뚝(RCD)설계서 4" xfId="18392"/>
    <cellStyle name=" _품셈_CC-08 옥외탱크 기초(단가)_CC-02 본관기초굴착 예상_연돌 현장타설말뚝(RCD)설계서 5" xfId="31340"/>
    <cellStyle name=" _품셈_CC-08 옥외탱크 기초(단가)_CC-02 본관기초굴착 예상_연돌 현장타설말뚝(RCD)설계서 6" xfId="31341"/>
    <cellStyle name=" _품셈_CC-08 옥외탱크 기초(단가)_CC-02 본관기초굴착 예상_연돌 현장타설말뚝(RCD)설계서 7" xfId="31342"/>
    <cellStyle name=" _품셈_CC-08 옥외탱크 기초(단가)_CC-02 본관기초굴착 예상_연돌 현장타설말뚝(RCD)설계서 8" xfId="31343"/>
    <cellStyle name=" _품셈_CC-08 옥외탱크 기초(단가)_CC-02 본관기초굴착 예상_연돌 현장타설말뚝(RCD)설계서 9" xfId="31344"/>
    <cellStyle name=" _품셈_CC-08 옥외탱크 기초(단가)_CC-02 본관기초굴착 예상_연돌 현장타설말뚝(RCD)설계서_0 태안78-연돌-공사설계서(2005082)" xfId="4052"/>
    <cellStyle name=" _품셈_CC-08 옥외탱크 기초(단가)_CC-02 본관기초굴착 예상_연돌 현장타설말뚝(RCD)설계서_0 태안78-연돌-공사설계서(2005082) 10" xfId="31345"/>
    <cellStyle name=" _품셈_CC-08 옥외탱크 기초(단가)_CC-02 본관기초굴착 예상_연돌 현장타설말뚝(RCD)설계서_0 태안78-연돌-공사설계서(2005082) 2" xfId="4053"/>
    <cellStyle name=" _품셈_CC-08 옥외탱크 기초(단가)_CC-02 본관기초굴착 예상_연돌 현장타설말뚝(RCD)설계서_0 태안78-연돌-공사설계서(2005082) 3" xfId="4054"/>
    <cellStyle name=" _품셈_CC-08 옥외탱크 기초(단가)_CC-02 본관기초굴착 예상_연돌 현장타설말뚝(RCD)설계서_0 태안78-연돌-공사설계서(2005082) 4" xfId="18393"/>
    <cellStyle name=" _품셈_CC-08 옥외탱크 기초(단가)_CC-02 본관기초굴착 예상_연돌 현장타설말뚝(RCD)설계서_0 태안78-연돌-공사설계서(2005082) 5" xfId="31346"/>
    <cellStyle name=" _품셈_CC-08 옥외탱크 기초(단가)_CC-02 본관기초굴착 예상_연돌 현장타설말뚝(RCD)설계서_0 태안78-연돌-공사설계서(2005082) 6" xfId="31347"/>
    <cellStyle name=" _품셈_CC-08 옥외탱크 기초(단가)_CC-02 본관기초굴착 예상_연돌 현장타설말뚝(RCD)설계서_0 태안78-연돌-공사설계서(2005082) 7" xfId="31348"/>
    <cellStyle name=" _품셈_CC-08 옥외탱크 기초(단가)_CC-02 본관기초굴착 예상_연돌 현장타설말뚝(RCD)설계서_0 태안78-연돌-공사설계서(2005082) 8" xfId="31349"/>
    <cellStyle name=" _품셈_CC-08 옥외탱크 기초(단가)_CC-02 본관기초굴착 예상_연돌 현장타설말뚝(RCD)설계서_0 태안78-연돌-공사설계서(2005082) 9" xfId="31350"/>
    <cellStyle name=" _품셈_CC-08 옥외탱크 기초(단가)_CC-02 본관기초굴착 예상_연돌 현장타설말뚝(RCD)설계서_1.0t 공사설계서(1021일)" xfId="4055"/>
    <cellStyle name=" _품셈_CC-08 옥외탱크 기초(단가)_CC-02 본관기초굴착 예상_연돌 현장타설말뚝(RCD)설계서_1.0t 공사설계서(1021일) 10" xfId="31351"/>
    <cellStyle name=" _품셈_CC-08 옥외탱크 기초(단가)_CC-02 본관기초굴착 예상_연돌 현장타설말뚝(RCD)설계서_1.0t 공사설계서(1021일) 2" xfId="4056"/>
    <cellStyle name=" _품셈_CC-08 옥외탱크 기초(단가)_CC-02 본관기초굴착 예상_연돌 현장타설말뚝(RCD)설계서_1.0t 공사설계서(1021일) 3" xfId="4057"/>
    <cellStyle name=" _품셈_CC-08 옥외탱크 기초(단가)_CC-02 본관기초굴착 예상_연돌 현장타설말뚝(RCD)설계서_1.0t 공사설계서(1021일) 4" xfId="18394"/>
    <cellStyle name=" _품셈_CC-08 옥외탱크 기초(단가)_CC-02 본관기초굴착 예상_연돌 현장타설말뚝(RCD)설계서_1.0t 공사설계서(1021일) 5" xfId="31352"/>
    <cellStyle name=" _품셈_CC-08 옥외탱크 기초(단가)_CC-02 본관기초굴착 예상_연돌 현장타설말뚝(RCD)설계서_1.0t 공사설계서(1021일) 6" xfId="31353"/>
    <cellStyle name=" _품셈_CC-08 옥외탱크 기초(단가)_CC-02 본관기초굴착 예상_연돌 현장타설말뚝(RCD)설계서_1.0t 공사설계서(1021일) 7" xfId="31354"/>
    <cellStyle name=" _품셈_CC-08 옥외탱크 기초(단가)_CC-02 본관기초굴착 예상_연돌 현장타설말뚝(RCD)설계서_1.0t 공사설계서(1021일) 8" xfId="31355"/>
    <cellStyle name=" _품셈_CC-08 옥외탱크 기초(단가)_CC-02 본관기초굴착 예상_연돌 현장타설말뚝(RCD)설계서_1.0t 공사설계서(1021일) 9" xfId="31356"/>
    <cellStyle name=" _품셈_CC-08 옥외탱크 기초(단가)_CC-02 본관기초굴착 예상_연돌 현장타설말뚝(RCD)설계서_태안78연돌공사설계서(2005099)C2" xfId="4058"/>
    <cellStyle name=" _품셈_CC-08 옥외탱크 기초(단가)_CC-02 본관기초굴착 예상_연돌 현장타설말뚝(RCD)설계서_태안78연돌공사설계서(2005099)C2 10" xfId="31357"/>
    <cellStyle name=" _품셈_CC-08 옥외탱크 기초(단가)_CC-02 본관기초굴착 예상_연돌 현장타설말뚝(RCD)설계서_태안78연돌공사설계서(2005099)C2 2" xfId="4059"/>
    <cellStyle name=" _품셈_CC-08 옥외탱크 기초(단가)_CC-02 본관기초굴착 예상_연돌 현장타설말뚝(RCD)설계서_태안78연돌공사설계서(2005099)C2 3" xfId="4060"/>
    <cellStyle name=" _품셈_CC-08 옥외탱크 기초(단가)_CC-02 본관기초굴착 예상_연돌 현장타설말뚝(RCD)설계서_태안78연돌공사설계서(2005099)C2 4" xfId="18395"/>
    <cellStyle name=" _품셈_CC-08 옥외탱크 기초(단가)_CC-02 본관기초굴착 예상_연돌 현장타설말뚝(RCD)설계서_태안78연돌공사설계서(2005099)C2 5" xfId="31358"/>
    <cellStyle name=" _품셈_CC-08 옥외탱크 기초(단가)_CC-02 본관기초굴착 예상_연돌 현장타설말뚝(RCD)설계서_태안78연돌공사설계서(2005099)C2 6" xfId="31359"/>
    <cellStyle name=" _품셈_CC-08 옥외탱크 기초(단가)_CC-02 본관기초굴착 예상_연돌 현장타설말뚝(RCD)설계서_태안78연돌공사설계서(2005099)C2 7" xfId="31360"/>
    <cellStyle name=" _품셈_CC-08 옥외탱크 기초(단가)_CC-02 본관기초굴착 예상_연돌 현장타설말뚝(RCD)설계서_태안78연돌공사설계서(2005099)C2 8" xfId="31361"/>
    <cellStyle name=" _품셈_CC-08 옥외탱크 기초(단가)_CC-02 본관기초굴착 예상_연돌 현장타설말뚝(RCD)설계서_태안78연돌공사설계서(2005099)C2 9" xfId="31362"/>
    <cellStyle name=" _품셈_CC-08 옥외탱크 기초(단가)_개산분 실행" xfId="3889"/>
    <cellStyle name=" _품셈_CC-08 옥외탱크 기초(단가)_견적대비표(REV2)" xfId="3890"/>
    <cellStyle name=" _품셈_CC-08 옥외탱크 기초(단가)_당진78-연돌-개략공사비" xfId="3891"/>
    <cellStyle name=" _품셈_CC-08 옥외탱크 기초(단가)_당진78-연돌-개략공사비 10" xfId="31030"/>
    <cellStyle name=" _품셈_CC-08 옥외탱크 기초(단가)_당진78-연돌-개략공사비 2" xfId="3892"/>
    <cellStyle name=" _품셈_CC-08 옥외탱크 기초(단가)_당진78-연돌-개략공사비 3" xfId="3893"/>
    <cellStyle name=" _품셈_CC-08 옥외탱크 기초(단가)_당진78-연돌-개략공사비 4" xfId="18341"/>
    <cellStyle name=" _품셈_CC-08 옥외탱크 기초(단가)_당진78-연돌-개략공사비 5" xfId="31031"/>
    <cellStyle name=" _품셈_CC-08 옥외탱크 기초(단가)_당진78-연돌-개략공사비 6" xfId="31032"/>
    <cellStyle name=" _품셈_CC-08 옥외탱크 기초(단가)_당진78-연돌-개략공사비 7" xfId="31033"/>
    <cellStyle name=" _품셈_CC-08 옥외탱크 기초(단가)_당진78-연돌-개략공사비 8" xfId="31034"/>
    <cellStyle name=" _품셈_CC-08 옥외탱크 기초(단가)_당진78-연돌-개략공사비 9" xfId="31035"/>
    <cellStyle name=" _품셈_CC-08 옥외탱크 기초(단가)_당진78-연돌-개략공사비_0 태안78-연돌-공사설계서(2005082)" xfId="3894"/>
    <cellStyle name=" _품셈_CC-08 옥외탱크 기초(단가)_당진78-연돌-개략공사비_0 태안78-연돌-공사설계서(2005082) 10" xfId="31036"/>
    <cellStyle name=" _품셈_CC-08 옥외탱크 기초(단가)_당진78-연돌-개략공사비_0 태안78-연돌-공사설계서(2005082) 2" xfId="3895"/>
    <cellStyle name=" _품셈_CC-08 옥외탱크 기초(단가)_당진78-연돌-개략공사비_0 태안78-연돌-공사설계서(2005082) 3" xfId="3896"/>
    <cellStyle name=" _품셈_CC-08 옥외탱크 기초(단가)_당진78-연돌-개략공사비_0 태안78-연돌-공사설계서(2005082) 4" xfId="18342"/>
    <cellStyle name=" _품셈_CC-08 옥외탱크 기초(단가)_당진78-연돌-개략공사비_0 태안78-연돌-공사설계서(2005082) 5" xfId="31037"/>
    <cellStyle name=" _품셈_CC-08 옥외탱크 기초(단가)_당진78-연돌-개략공사비_0 태안78-연돌-공사설계서(2005082) 6" xfId="31038"/>
    <cellStyle name=" _품셈_CC-08 옥외탱크 기초(단가)_당진78-연돌-개략공사비_0 태안78-연돌-공사설계서(2005082) 7" xfId="31039"/>
    <cellStyle name=" _품셈_CC-08 옥외탱크 기초(단가)_당진78-연돌-개략공사비_0 태안78-연돌-공사설계서(2005082) 8" xfId="31040"/>
    <cellStyle name=" _품셈_CC-08 옥외탱크 기초(단가)_당진78-연돌-개략공사비_0 태안78-연돌-공사설계서(2005082) 9" xfId="31041"/>
    <cellStyle name=" _품셈_CC-08 옥외탱크 기초(단가)_당진78-연돌-개략공사비_1.0t 공사설계서(1021일)" xfId="3897"/>
    <cellStyle name=" _품셈_CC-08 옥외탱크 기초(단가)_당진78-연돌-개략공사비_1.0t 공사설계서(1021일) 10" xfId="31042"/>
    <cellStyle name=" _품셈_CC-08 옥외탱크 기초(단가)_당진78-연돌-개략공사비_1.0t 공사설계서(1021일) 2" xfId="3898"/>
    <cellStyle name=" _품셈_CC-08 옥외탱크 기초(단가)_당진78-연돌-개략공사비_1.0t 공사설계서(1021일) 3" xfId="3899"/>
    <cellStyle name=" _품셈_CC-08 옥외탱크 기초(단가)_당진78-연돌-개략공사비_1.0t 공사설계서(1021일) 4" xfId="18343"/>
    <cellStyle name=" _품셈_CC-08 옥외탱크 기초(단가)_당진78-연돌-개략공사비_1.0t 공사설계서(1021일) 5" xfId="31043"/>
    <cellStyle name=" _품셈_CC-08 옥외탱크 기초(단가)_당진78-연돌-개략공사비_1.0t 공사설계서(1021일) 6" xfId="31044"/>
    <cellStyle name=" _품셈_CC-08 옥외탱크 기초(단가)_당진78-연돌-개략공사비_1.0t 공사설계서(1021일) 7" xfId="31045"/>
    <cellStyle name=" _품셈_CC-08 옥외탱크 기초(단가)_당진78-연돌-개략공사비_1.0t 공사설계서(1021일) 8" xfId="31046"/>
    <cellStyle name=" _품셈_CC-08 옥외탱크 기초(단가)_당진78-연돌-개략공사비_1.0t 공사설계서(1021일) 9" xfId="31047"/>
    <cellStyle name=" _품셈_CC-08 옥외탱크 기초(단가)_당진78-연돌-개략공사비_태안78연돌공사설계서(2005099)C2" xfId="3900"/>
    <cellStyle name=" _품셈_CC-08 옥외탱크 기초(단가)_당진78-연돌-개략공사비_태안78연돌공사설계서(2005099)C2 10" xfId="31048"/>
    <cellStyle name=" _품셈_CC-08 옥외탱크 기초(단가)_당진78-연돌-개략공사비_태안78연돌공사설계서(2005099)C2 2" xfId="3901"/>
    <cellStyle name=" _품셈_CC-08 옥외탱크 기초(단가)_당진78-연돌-개략공사비_태안78연돌공사설계서(2005099)C2 3" xfId="3902"/>
    <cellStyle name=" _품셈_CC-08 옥외탱크 기초(단가)_당진78-연돌-개략공사비_태안78연돌공사설계서(2005099)C2 4" xfId="18344"/>
    <cellStyle name=" _품셈_CC-08 옥외탱크 기초(단가)_당진78-연돌-개략공사비_태안78연돌공사설계서(2005099)C2 5" xfId="31049"/>
    <cellStyle name=" _품셈_CC-08 옥외탱크 기초(단가)_당진78-연돌-개략공사비_태안78연돌공사설계서(2005099)C2 6" xfId="31050"/>
    <cellStyle name=" _품셈_CC-08 옥외탱크 기초(단가)_당진78-연돌-개략공사비_태안78연돌공사설계서(2005099)C2 7" xfId="31051"/>
    <cellStyle name=" _품셈_CC-08 옥외탱크 기초(단가)_당진78-연돌-개략공사비_태안78연돌공사설계서(2005099)C2 8" xfId="31052"/>
    <cellStyle name=" _품셈_CC-08 옥외탱크 기초(단가)_당진78-연돌-개략공사비_태안78연돌공사설계서(2005099)C2 9" xfId="31053"/>
    <cellStyle name=" _품셈_CC-08 옥외탱크 기초(단가)_본관기초 가실행" xfId="3903"/>
    <cellStyle name=" _품셈_CC-08 옥외탱크 기초(단가)_본관기초 가실행 10" xfId="31054"/>
    <cellStyle name=" _품셈_CC-08 옥외탱크 기초(단가)_본관기초 가실행 2" xfId="3904"/>
    <cellStyle name=" _품셈_CC-08 옥외탱크 기초(단가)_본관기초 가실행 3" xfId="3905"/>
    <cellStyle name=" _품셈_CC-08 옥외탱크 기초(단가)_본관기초 가실행 4" xfId="18345"/>
    <cellStyle name=" _품셈_CC-08 옥외탱크 기초(단가)_본관기초 가실행 5" xfId="31055"/>
    <cellStyle name=" _품셈_CC-08 옥외탱크 기초(단가)_본관기초 가실행 6" xfId="31056"/>
    <cellStyle name=" _품셈_CC-08 옥외탱크 기초(단가)_본관기초 가실행 7" xfId="31057"/>
    <cellStyle name=" _품셈_CC-08 옥외탱크 기초(단가)_본관기초 가실행 8" xfId="31058"/>
    <cellStyle name=" _품셈_CC-08 옥외탱크 기초(단가)_본관기초 가실행 9" xfId="31059"/>
    <cellStyle name=" _품셈_CC-08 옥외탱크 기초(단가)_본관기초 가실행_1 당진78-연돌-공사설계서(REV.0 12.14-kopec)" xfId="3906"/>
    <cellStyle name=" _품셈_CC-08 옥외탱크 기초(단가)_본관기초 가실행_1 당진78-연돌-공사설계서(REV.0 12.14-kopec) 10" xfId="31060"/>
    <cellStyle name=" _품셈_CC-08 옥외탱크 기초(단가)_본관기초 가실행_1 당진78-연돌-공사설계서(REV.0 12.14-kopec) 2" xfId="3907"/>
    <cellStyle name=" _품셈_CC-08 옥외탱크 기초(단가)_본관기초 가실행_1 당진78-연돌-공사설계서(REV.0 12.14-kopec) 3" xfId="3908"/>
    <cellStyle name=" _품셈_CC-08 옥외탱크 기초(단가)_본관기초 가실행_1 당진78-연돌-공사설계서(REV.0 12.14-kopec) 4" xfId="18346"/>
    <cellStyle name=" _품셈_CC-08 옥외탱크 기초(단가)_본관기초 가실행_1 당진78-연돌-공사설계서(REV.0 12.14-kopec) 5" xfId="31061"/>
    <cellStyle name=" _품셈_CC-08 옥외탱크 기초(단가)_본관기초 가실행_1 당진78-연돌-공사설계서(REV.0 12.14-kopec) 6" xfId="31062"/>
    <cellStyle name=" _품셈_CC-08 옥외탱크 기초(단가)_본관기초 가실행_1 당진78-연돌-공사설계서(REV.0 12.14-kopec) 7" xfId="31063"/>
    <cellStyle name=" _품셈_CC-08 옥외탱크 기초(단가)_본관기초 가실행_1 당진78-연돌-공사설계서(REV.0 12.14-kopec) 8" xfId="31064"/>
    <cellStyle name=" _품셈_CC-08 옥외탱크 기초(단가)_본관기초 가실행_1 당진78-연돌-공사설계서(REV.0 12.14-kopec) 9" xfId="31065"/>
    <cellStyle name=" _품셈_CC-08 옥외탱크 기초(단가)_본관기초 가실행_1 당진78-연돌-공사설계서(REV.0 12.14-kopec)_0 태안78-연돌-공사설계서(2005082)" xfId="3909"/>
    <cellStyle name=" _품셈_CC-08 옥외탱크 기초(단가)_본관기초 가실행_1 당진78-연돌-공사설계서(REV.0 12.14-kopec)_0 태안78-연돌-공사설계서(2005082) 10" xfId="31066"/>
    <cellStyle name=" _품셈_CC-08 옥외탱크 기초(단가)_본관기초 가실행_1 당진78-연돌-공사설계서(REV.0 12.14-kopec)_0 태안78-연돌-공사설계서(2005082) 2" xfId="3910"/>
    <cellStyle name=" _품셈_CC-08 옥외탱크 기초(단가)_본관기초 가실행_1 당진78-연돌-공사설계서(REV.0 12.14-kopec)_0 태안78-연돌-공사설계서(2005082) 3" xfId="3911"/>
    <cellStyle name=" _품셈_CC-08 옥외탱크 기초(단가)_본관기초 가실행_1 당진78-연돌-공사설계서(REV.0 12.14-kopec)_0 태안78-연돌-공사설계서(2005082) 4" xfId="18347"/>
    <cellStyle name=" _품셈_CC-08 옥외탱크 기초(단가)_본관기초 가실행_1 당진78-연돌-공사설계서(REV.0 12.14-kopec)_0 태안78-연돌-공사설계서(2005082) 5" xfId="31067"/>
    <cellStyle name=" _품셈_CC-08 옥외탱크 기초(단가)_본관기초 가실행_1 당진78-연돌-공사설계서(REV.0 12.14-kopec)_0 태안78-연돌-공사설계서(2005082) 6" xfId="31068"/>
    <cellStyle name=" _품셈_CC-08 옥외탱크 기초(단가)_본관기초 가실행_1 당진78-연돌-공사설계서(REV.0 12.14-kopec)_0 태안78-연돌-공사설계서(2005082) 7" xfId="31069"/>
    <cellStyle name=" _품셈_CC-08 옥외탱크 기초(단가)_본관기초 가실행_1 당진78-연돌-공사설계서(REV.0 12.14-kopec)_0 태안78-연돌-공사설계서(2005082) 8" xfId="31070"/>
    <cellStyle name=" _품셈_CC-08 옥외탱크 기초(단가)_본관기초 가실행_1 당진78-연돌-공사설계서(REV.0 12.14-kopec)_0 태안78-연돌-공사설계서(2005082) 9" xfId="31071"/>
    <cellStyle name=" _품셈_CC-08 옥외탱크 기초(단가)_본관기초 가실행_1 당진78-연돌-공사설계서(REV.0 12.14-kopec)_1.0t 공사설계서(1021일)" xfId="3912"/>
    <cellStyle name=" _품셈_CC-08 옥외탱크 기초(단가)_본관기초 가실행_1 당진78-연돌-공사설계서(REV.0 12.14-kopec)_1.0t 공사설계서(1021일) 10" xfId="31072"/>
    <cellStyle name=" _품셈_CC-08 옥외탱크 기초(단가)_본관기초 가실행_1 당진78-연돌-공사설계서(REV.0 12.14-kopec)_1.0t 공사설계서(1021일) 2" xfId="3913"/>
    <cellStyle name=" _품셈_CC-08 옥외탱크 기초(단가)_본관기초 가실행_1 당진78-연돌-공사설계서(REV.0 12.14-kopec)_1.0t 공사설계서(1021일) 3" xfId="3914"/>
    <cellStyle name=" _품셈_CC-08 옥외탱크 기초(단가)_본관기초 가실행_1 당진78-연돌-공사설계서(REV.0 12.14-kopec)_1.0t 공사설계서(1021일) 4" xfId="18348"/>
    <cellStyle name=" _품셈_CC-08 옥외탱크 기초(단가)_본관기초 가실행_1 당진78-연돌-공사설계서(REV.0 12.14-kopec)_1.0t 공사설계서(1021일) 5" xfId="31073"/>
    <cellStyle name=" _품셈_CC-08 옥외탱크 기초(단가)_본관기초 가실행_1 당진78-연돌-공사설계서(REV.0 12.14-kopec)_1.0t 공사설계서(1021일) 6" xfId="31074"/>
    <cellStyle name=" _품셈_CC-08 옥외탱크 기초(단가)_본관기초 가실행_1 당진78-연돌-공사설계서(REV.0 12.14-kopec)_1.0t 공사설계서(1021일) 7" xfId="31075"/>
    <cellStyle name=" _품셈_CC-08 옥외탱크 기초(단가)_본관기초 가실행_1 당진78-연돌-공사설계서(REV.0 12.14-kopec)_1.0t 공사설계서(1021일) 8" xfId="31076"/>
    <cellStyle name=" _품셈_CC-08 옥외탱크 기초(단가)_본관기초 가실행_1 당진78-연돌-공사설계서(REV.0 12.14-kopec)_1.0t 공사설계서(1021일) 9" xfId="31077"/>
    <cellStyle name=" _품셈_CC-08 옥외탱크 기초(단가)_본관기초 가실행_1 당진78-연돌-공사설계서(REV.0 12.14-kopec)_태안78연돌공사설계서(2005099)C2" xfId="3915"/>
    <cellStyle name=" _품셈_CC-08 옥외탱크 기초(단가)_본관기초 가실행_1 당진78-연돌-공사설계서(REV.0 12.14-kopec)_태안78연돌공사설계서(2005099)C2 10" xfId="31078"/>
    <cellStyle name=" _품셈_CC-08 옥외탱크 기초(단가)_본관기초 가실행_1 당진78-연돌-공사설계서(REV.0 12.14-kopec)_태안78연돌공사설계서(2005099)C2 2" xfId="3916"/>
    <cellStyle name=" _품셈_CC-08 옥외탱크 기초(단가)_본관기초 가실행_1 당진78-연돌-공사설계서(REV.0 12.14-kopec)_태안78연돌공사설계서(2005099)C2 3" xfId="3917"/>
    <cellStyle name=" _품셈_CC-08 옥외탱크 기초(단가)_본관기초 가실행_1 당진78-연돌-공사설계서(REV.0 12.14-kopec)_태안78연돌공사설계서(2005099)C2 4" xfId="18349"/>
    <cellStyle name=" _품셈_CC-08 옥외탱크 기초(단가)_본관기초 가실행_1 당진78-연돌-공사설계서(REV.0 12.14-kopec)_태안78연돌공사설계서(2005099)C2 5" xfId="31079"/>
    <cellStyle name=" _품셈_CC-08 옥외탱크 기초(단가)_본관기초 가실행_1 당진78-연돌-공사설계서(REV.0 12.14-kopec)_태안78연돌공사설계서(2005099)C2 6" xfId="31080"/>
    <cellStyle name=" _품셈_CC-08 옥외탱크 기초(단가)_본관기초 가실행_1 당진78-연돌-공사설계서(REV.0 12.14-kopec)_태안78연돌공사설계서(2005099)C2 7" xfId="31081"/>
    <cellStyle name=" _품셈_CC-08 옥외탱크 기초(단가)_본관기초 가실행_1 당진78-연돌-공사설계서(REV.0 12.14-kopec)_태안78연돌공사설계서(2005099)C2 8" xfId="31082"/>
    <cellStyle name=" _품셈_CC-08 옥외탱크 기초(단가)_본관기초 가실행_1 당진78-연돌-공사설계서(REV.0 12.14-kopec)_태안78연돌공사설계서(2005099)C2 9" xfId="31083"/>
    <cellStyle name=" _품셈_CC-08 옥외탱크 기초(단가)_본관기초 가실행_1.0t 당진78-연돌-수량산출서(REV.0 12.27-kopec)" xfId="3918"/>
    <cellStyle name=" _품셈_CC-08 옥외탱크 기초(단가)_본관기초 가실행_1.0t 당진78-연돌-수량산출서(REV.0 12.27-kopec) 10" xfId="31084"/>
    <cellStyle name=" _품셈_CC-08 옥외탱크 기초(단가)_본관기초 가실행_1.0t 당진78-연돌-수량산출서(REV.0 12.27-kopec) 2" xfId="3919"/>
    <cellStyle name=" _품셈_CC-08 옥외탱크 기초(단가)_본관기초 가실행_1.0t 당진78-연돌-수량산출서(REV.0 12.27-kopec) 3" xfId="3920"/>
    <cellStyle name=" _품셈_CC-08 옥외탱크 기초(단가)_본관기초 가실행_1.0t 당진78-연돌-수량산출서(REV.0 12.27-kopec) 4" xfId="18350"/>
    <cellStyle name=" _품셈_CC-08 옥외탱크 기초(단가)_본관기초 가실행_1.0t 당진78-연돌-수량산출서(REV.0 12.27-kopec) 5" xfId="31085"/>
    <cellStyle name=" _품셈_CC-08 옥외탱크 기초(단가)_본관기초 가실행_1.0t 당진78-연돌-수량산출서(REV.0 12.27-kopec) 6" xfId="31086"/>
    <cellStyle name=" _품셈_CC-08 옥외탱크 기초(단가)_본관기초 가실행_1.0t 당진78-연돌-수량산출서(REV.0 12.27-kopec) 7" xfId="31087"/>
    <cellStyle name=" _품셈_CC-08 옥외탱크 기초(단가)_본관기초 가실행_1.0t 당진78-연돌-수량산출서(REV.0 12.27-kopec) 8" xfId="31088"/>
    <cellStyle name=" _품셈_CC-08 옥외탱크 기초(단가)_본관기초 가실행_1.0t 당진78-연돌-수량산출서(REV.0 12.27-kopec) 9" xfId="31089"/>
    <cellStyle name=" _품셈_CC-08 옥외탱크 기초(단가)_본관기초 가실행_1.0t 당진78-연돌-수량산출서(REV.0 12.27-kopec)_1.0t 공사설계서(1021일)" xfId="3921"/>
    <cellStyle name=" _품셈_CC-08 옥외탱크 기초(단가)_본관기초 가실행_1.0t 당진78-연돌-수량산출서(REV.0 12.27-kopec)_1.0t 공사설계서(1021일) 10" xfId="31090"/>
    <cellStyle name=" _품셈_CC-08 옥외탱크 기초(단가)_본관기초 가실행_1.0t 당진78-연돌-수량산출서(REV.0 12.27-kopec)_1.0t 공사설계서(1021일) 2" xfId="3922"/>
    <cellStyle name=" _품셈_CC-08 옥외탱크 기초(단가)_본관기초 가실행_1.0t 당진78-연돌-수량산출서(REV.0 12.27-kopec)_1.0t 공사설계서(1021일) 3" xfId="3923"/>
    <cellStyle name=" _품셈_CC-08 옥외탱크 기초(단가)_본관기초 가실행_1.0t 당진78-연돌-수량산출서(REV.0 12.27-kopec)_1.0t 공사설계서(1021일) 4" xfId="18351"/>
    <cellStyle name=" _품셈_CC-08 옥외탱크 기초(단가)_본관기초 가실행_1.0t 당진78-연돌-수량산출서(REV.0 12.27-kopec)_1.0t 공사설계서(1021일) 5" xfId="31091"/>
    <cellStyle name=" _품셈_CC-08 옥외탱크 기초(단가)_본관기초 가실행_1.0t 당진78-연돌-수량산출서(REV.0 12.27-kopec)_1.0t 공사설계서(1021일) 6" xfId="31092"/>
    <cellStyle name=" _품셈_CC-08 옥외탱크 기초(단가)_본관기초 가실행_1.0t 당진78-연돌-수량산출서(REV.0 12.27-kopec)_1.0t 공사설계서(1021일) 7" xfId="31093"/>
    <cellStyle name=" _품셈_CC-08 옥외탱크 기초(단가)_본관기초 가실행_1.0t 당진78-연돌-수량산출서(REV.0 12.27-kopec)_1.0t 공사설계서(1021일) 8" xfId="31094"/>
    <cellStyle name=" _품셈_CC-08 옥외탱크 기초(단가)_본관기초 가실행_1.0t 당진78-연돌-수량산출서(REV.0 12.27-kopec)_1.0t 공사설계서(1021일) 9" xfId="31095"/>
    <cellStyle name=" _품셈_CC-08 옥외탱크 기초(단가)_본관기초 가실행_2.관리동" xfId="31096"/>
    <cellStyle name=" _품셈_CC-08 옥외탱크 기초(단가)_본관기초 가실행_당진78-연돌-개략공사비" xfId="3924"/>
    <cellStyle name=" _품셈_CC-08 옥외탱크 기초(단가)_본관기초 가실행_당진78-연돌-개략공사비 10" xfId="31097"/>
    <cellStyle name=" _품셈_CC-08 옥외탱크 기초(단가)_본관기초 가실행_당진78-연돌-개략공사비 2" xfId="3925"/>
    <cellStyle name=" _품셈_CC-08 옥외탱크 기초(단가)_본관기초 가실행_당진78-연돌-개략공사비 3" xfId="3926"/>
    <cellStyle name=" _품셈_CC-08 옥외탱크 기초(단가)_본관기초 가실행_당진78-연돌-개략공사비 4" xfId="18352"/>
    <cellStyle name=" _품셈_CC-08 옥외탱크 기초(단가)_본관기초 가실행_당진78-연돌-개략공사비 5" xfId="31098"/>
    <cellStyle name=" _품셈_CC-08 옥외탱크 기초(단가)_본관기초 가실행_당진78-연돌-개략공사비 6" xfId="31099"/>
    <cellStyle name=" _품셈_CC-08 옥외탱크 기초(단가)_본관기초 가실행_당진78-연돌-개략공사비 7" xfId="31100"/>
    <cellStyle name=" _품셈_CC-08 옥외탱크 기초(단가)_본관기초 가실행_당진78-연돌-개략공사비 8" xfId="31101"/>
    <cellStyle name=" _품셈_CC-08 옥외탱크 기초(단가)_본관기초 가실행_당진78-연돌-개략공사비 9" xfId="31102"/>
    <cellStyle name=" _품셈_CC-08 옥외탱크 기초(단가)_본관기초 가실행_당진78-연돌-개략공사비_0 태안78-연돌-공사설계서(2005082)" xfId="3927"/>
    <cellStyle name=" _품셈_CC-08 옥외탱크 기초(단가)_본관기초 가실행_당진78-연돌-개략공사비_0 태안78-연돌-공사설계서(2005082) 10" xfId="31103"/>
    <cellStyle name=" _품셈_CC-08 옥외탱크 기초(단가)_본관기초 가실행_당진78-연돌-개략공사비_0 태안78-연돌-공사설계서(2005082) 2" xfId="3928"/>
    <cellStyle name=" _품셈_CC-08 옥외탱크 기초(단가)_본관기초 가실행_당진78-연돌-개략공사비_0 태안78-연돌-공사설계서(2005082) 3" xfId="3929"/>
    <cellStyle name=" _품셈_CC-08 옥외탱크 기초(단가)_본관기초 가실행_당진78-연돌-개략공사비_0 태안78-연돌-공사설계서(2005082) 4" xfId="18353"/>
    <cellStyle name=" _품셈_CC-08 옥외탱크 기초(단가)_본관기초 가실행_당진78-연돌-개략공사비_0 태안78-연돌-공사설계서(2005082) 5" xfId="31104"/>
    <cellStyle name=" _품셈_CC-08 옥외탱크 기초(단가)_본관기초 가실행_당진78-연돌-개략공사비_0 태안78-연돌-공사설계서(2005082) 6" xfId="31105"/>
    <cellStyle name=" _품셈_CC-08 옥외탱크 기초(단가)_본관기초 가실행_당진78-연돌-개략공사비_0 태안78-연돌-공사설계서(2005082) 7" xfId="31106"/>
    <cellStyle name=" _품셈_CC-08 옥외탱크 기초(단가)_본관기초 가실행_당진78-연돌-개략공사비_0 태안78-연돌-공사설계서(2005082) 8" xfId="31107"/>
    <cellStyle name=" _품셈_CC-08 옥외탱크 기초(단가)_본관기초 가실행_당진78-연돌-개략공사비_0 태안78-연돌-공사설계서(2005082) 9" xfId="31108"/>
    <cellStyle name=" _품셈_CC-08 옥외탱크 기초(단가)_본관기초 가실행_당진78-연돌-개략공사비_1.0t 공사설계서(1021일)" xfId="3930"/>
    <cellStyle name=" _품셈_CC-08 옥외탱크 기초(단가)_본관기초 가실행_당진78-연돌-개략공사비_1.0t 공사설계서(1021일) 10" xfId="31109"/>
    <cellStyle name=" _품셈_CC-08 옥외탱크 기초(단가)_본관기초 가실행_당진78-연돌-개략공사비_1.0t 공사설계서(1021일) 2" xfId="3931"/>
    <cellStyle name=" _품셈_CC-08 옥외탱크 기초(단가)_본관기초 가실행_당진78-연돌-개략공사비_1.0t 공사설계서(1021일) 3" xfId="3932"/>
    <cellStyle name=" _품셈_CC-08 옥외탱크 기초(단가)_본관기초 가실행_당진78-연돌-개략공사비_1.0t 공사설계서(1021일) 4" xfId="18354"/>
    <cellStyle name=" _품셈_CC-08 옥외탱크 기초(단가)_본관기초 가실행_당진78-연돌-개략공사비_1.0t 공사설계서(1021일) 5" xfId="31110"/>
    <cellStyle name=" _품셈_CC-08 옥외탱크 기초(단가)_본관기초 가실행_당진78-연돌-개략공사비_1.0t 공사설계서(1021일) 6" xfId="31111"/>
    <cellStyle name=" _품셈_CC-08 옥외탱크 기초(단가)_본관기초 가실행_당진78-연돌-개략공사비_1.0t 공사설계서(1021일) 7" xfId="31112"/>
    <cellStyle name=" _품셈_CC-08 옥외탱크 기초(단가)_본관기초 가실행_당진78-연돌-개략공사비_1.0t 공사설계서(1021일) 8" xfId="31113"/>
    <cellStyle name=" _품셈_CC-08 옥외탱크 기초(단가)_본관기초 가실행_당진78-연돌-개략공사비_1.0t 공사설계서(1021일) 9" xfId="31114"/>
    <cellStyle name=" _품셈_CC-08 옥외탱크 기초(단가)_본관기초 가실행_당진78-연돌-개략공사비_태안78연돌공사설계서(2005099)C2" xfId="3933"/>
    <cellStyle name=" _품셈_CC-08 옥외탱크 기초(단가)_본관기초 가실행_당진78-연돌-개략공사비_태안78연돌공사설계서(2005099)C2 10" xfId="31115"/>
    <cellStyle name=" _품셈_CC-08 옥외탱크 기초(단가)_본관기초 가실행_당진78-연돌-개략공사비_태안78연돌공사설계서(2005099)C2 2" xfId="3934"/>
    <cellStyle name=" _품셈_CC-08 옥외탱크 기초(단가)_본관기초 가실행_당진78-연돌-개략공사비_태안78연돌공사설계서(2005099)C2 3" xfId="3935"/>
    <cellStyle name=" _품셈_CC-08 옥외탱크 기초(단가)_본관기초 가실행_당진78-연돌-개략공사비_태안78연돌공사설계서(2005099)C2 4" xfId="18355"/>
    <cellStyle name=" _품셈_CC-08 옥외탱크 기초(단가)_본관기초 가실행_당진78-연돌-개략공사비_태안78연돌공사설계서(2005099)C2 5" xfId="31116"/>
    <cellStyle name=" _품셈_CC-08 옥외탱크 기초(단가)_본관기초 가실행_당진78-연돌-개략공사비_태안78연돌공사설계서(2005099)C2 6" xfId="31117"/>
    <cellStyle name=" _품셈_CC-08 옥외탱크 기초(단가)_본관기초 가실행_당진78-연돌-개략공사비_태안78연돌공사설계서(2005099)C2 7" xfId="31118"/>
    <cellStyle name=" _품셈_CC-08 옥외탱크 기초(단가)_본관기초 가실행_당진78-연돌-개략공사비_태안78연돌공사설계서(2005099)C2 8" xfId="31119"/>
    <cellStyle name=" _품셈_CC-08 옥외탱크 기초(단가)_본관기초 가실행_당진78-연돌-개략공사비_태안78연돌공사설계서(2005099)C2 9" xfId="31120"/>
    <cellStyle name=" _품셈_CC-08 옥외탱크 기초(단가)_본관기초 가실행_연돌 현장타설말뚝(RCD)설계서" xfId="3936"/>
    <cellStyle name=" _품셈_CC-08 옥외탱크 기초(단가)_본관기초 가실행_연돌 현장타설말뚝(RCD)설계서 10" xfId="31121"/>
    <cellStyle name=" _품셈_CC-08 옥외탱크 기초(단가)_본관기초 가실행_연돌 현장타설말뚝(RCD)설계서 2" xfId="3937"/>
    <cellStyle name=" _품셈_CC-08 옥외탱크 기초(단가)_본관기초 가실행_연돌 현장타설말뚝(RCD)설계서 3" xfId="3938"/>
    <cellStyle name=" _품셈_CC-08 옥외탱크 기초(단가)_본관기초 가실행_연돌 현장타설말뚝(RCD)설계서 4" xfId="18356"/>
    <cellStyle name=" _품셈_CC-08 옥외탱크 기초(단가)_본관기초 가실행_연돌 현장타설말뚝(RCD)설계서 5" xfId="31122"/>
    <cellStyle name=" _품셈_CC-08 옥외탱크 기초(단가)_본관기초 가실행_연돌 현장타설말뚝(RCD)설계서 6" xfId="31123"/>
    <cellStyle name=" _품셈_CC-08 옥외탱크 기초(단가)_본관기초 가실행_연돌 현장타설말뚝(RCD)설계서 7" xfId="31124"/>
    <cellStyle name=" _품셈_CC-08 옥외탱크 기초(단가)_본관기초 가실행_연돌 현장타설말뚝(RCD)설계서 8" xfId="31125"/>
    <cellStyle name=" _품셈_CC-08 옥외탱크 기초(단가)_본관기초 가실행_연돌 현장타설말뚝(RCD)설계서 9" xfId="31126"/>
    <cellStyle name=" _품셈_CC-08 옥외탱크 기초(단가)_본관기초 가실행_연돌 현장타설말뚝(RCD)설계서_0 태안78-연돌-공사설계서(2005082)" xfId="3939"/>
    <cellStyle name=" _품셈_CC-08 옥외탱크 기초(단가)_본관기초 가실행_연돌 현장타설말뚝(RCD)설계서_0 태안78-연돌-공사설계서(2005082) 10" xfId="31127"/>
    <cellStyle name=" _품셈_CC-08 옥외탱크 기초(단가)_본관기초 가실행_연돌 현장타설말뚝(RCD)설계서_0 태안78-연돌-공사설계서(2005082) 2" xfId="3940"/>
    <cellStyle name=" _품셈_CC-08 옥외탱크 기초(단가)_본관기초 가실행_연돌 현장타설말뚝(RCD)설계서_0 태안78-연돌-공사설계서(2005082) 3" xfId="3941"/>
    <cellStyle name=" _품셈_CC-08 옥외탱크 기초(단가)_본관기초 가실행_연돌 현장타설말뚝(RCD)설계서_0 태안78-연돌-공사설계서(2005082) 4" xfId="18357"/>
    <cellStyle name=" _품셈_CC-08 옥외탱크 기초(단가)_본관기초 가실행_연돌 현장타설말뚝(RCD)설계서_0 태안78-연돌-공사설계서(2005082) 5" xfId="31128"/>
    <cellStyle name=" _품셈_CC-08 옥외탱크 기초(단가)_본관기초 가실행_연돌 현장타설말뚝(RCD)설계서_0 태안78-연돌-공사설계서(2005082) 6" xfId="31129"/>
    <cellStyle name=" _품셈_CC-08 옥외탱크 기초(단가)_본관기초 가실행_연돌 현장타설말뚝(RCD)설계서_0 태안78-연돌-공사설계서(2005082) 7" xfId="31130"/>
    <cellStyle name=" _품셈_CC-08 옥외탱크 기초(단가)_본관기초 가실행_연돌 현장타설말뚝(RCD)설계서_0 태안78-연돌-공사설계서(2005082) 8" xfId="31131"/>
    <cellStyle name=" _품셈_CC-08 옥외탱크 기초(단가)_본관기초 가실행_연돌 현장타설말뚝(RCD)설계서_0 태안78-연돌-공사설계서(2005082) 9" xfId="31132"/>
    <cellStyle name=" _품셈_CC-08 옥외탱크 기초(단가)_본관기초 가실행_연돌 현장타설말뚝(RCD)설계서_1.0t 공사설계서(1021일)" xfId="3942"/>
    <cellStyle name=" _품셈_CC-08 옥외탱크 기초(단가)_본관기초 가실행_연돌 현장타설말뚝(RCD)설계서_1.0t 공사설계서(1021일) 10" xfId="31133"/>
    <cellStyle name=" _품셈_CC-08 옥외탱크 기초(단가)_본관기초 가실행_연돌 현장타설말뚝(RCD)설계서_1.0t 공사설계서(1021일) 2" xfId="3943"/>
    <cellStyle name=" _품셈_CC-08 옥외탱크 기초(단가)_본관기초 가실행_연돌 현장타설말뚝(RCD)설계서_1.0t 공사설계서(1021일) 3" xfId="3944"/>
    <cellStyle name=" _품셈_CC-08 옥외탱크 기초(단가)_본관기초 가실행_연돌 현장타설말뚝(RCD)설계서_1.0t 공사설계서(1021일) 4" xfId="18358"/>
    <cellStyle name=" _품셈_CC-08 옥외탱크 기초(단가)_본관기초 가실행_연돌 현장타설말뚝(RCD)설계서_1.0t 공사설계서(1021일) 5" xfId="31134"/>
    <cellStyle name=" _품셈_CC-08 옥외탱크 기초(단가)_본관기초 가실행_연돌 현장타설말뚝(RCD)설계서_1.0t 공사설계서(1021일) 6" xfId="31135"/>
    <cellStyle name=" _품셈_CC-08 옥외탱크 기초(단가)_본관기초 가실행_연돌 현장타설말뚝(RCD)설계서_1.0t 공사설계서(1021일) 7" xfId="31136"/>
    <cellStyle name=" _품셈_CC-08 옥외탱크 기초(단가)_본관기초 가실행_연돌 현장타설말뚝(RCD)설계서_1.0t 공사설계서(1021일) 8" xfId="31137"/>
    <cellStyle name=" _품셈_CC-08 옥외탱크 기초(단가)_본관기초 가실행_연돌 현장타설말뚝(RCD)설계서_1.0t 공사설계서(1021일) 9" xfId="31138"/>
    <cellStyle name=" _품셈_CC-08 옥외탱크 기초(단가)_본관기초 가실행_연돌 현장타설말뚝(RCD)설계서_태안78연돌공사설계서(2005099)C2" xfId="3945"/>
    <cellStyle name=" _품셈_CC-08 옥외탱크 기초(단가)_본관기초 가실행_연돌 현장타설말뚝(RCD)설계서_태안78연돌공사설계서(2005099)C2 10" xfId="31139"/>
    <cellStyle name=" _품셈_CC-08 옥외탱크 기초(단가)_본관기초 가실행_연돌 현장타설말뚝(RCD)설계서_태안78연돌공사설계서(2005099)C2 2" xfId="3946"/>
    <cellStyle name=" _품셈_CC-08 옥외탱크 기초(단가)_본관기초 가실행_연돌 현장타설말뚝(RCD)설계서_태안78연돌공사설계서(2005099)C2 3" xfId="3947"/>
    <cellStyle name=" _품셈_CC-08 옥외탱크 기초(단가)_본관기초 가실행_연돌 현장타설말뚝(RCD)설계서_태안78연돌공사설계서(2005099)C2 4" xfId="18359"/>
    <cellStyle name=" _품셈_CC-08 옥외탱크 기초(단가)_본관기초 가실행_연돌 현장타설말뚝(RCD)설계서_태안78연돌공사설계서(2005099)C2 5" xfId="31140"/>
    <cellStyle name=" _품셈_CC-08 옥외탱크 기초(단가)_본관기초 가실행_연돌 현장타설말뚝(RCD)설계서_태안78연돌공사설계서(2005099)C2 6" xfId="31141"/>
    <cellStyle name=" _품셈_CC-08 옥외탱크 기초(단가)_본관기초 가실행_연돌 현장타설말뚝(RCD)설계서_태안78연돌공사설계서(2005099)C2 7" xfId="31142"/>
    <cellStyle name=" _품셈_CC-08 옥외탱크 기초(단가)_본관기초 가실행_연돌 현장타설말뚝(RCD)설계서_태안78연돌공사설계서(2005099)C2 8" xfId="31143"/>
    <cellStyle name=" _품셈_CC-08 옥외탱크 기초(단가)_본관기초 가실행_연돌 현장타설말뚝(RCD)설계서_태안78연돌공사설계서(2005099)C2 9" xfId="31144"/>
    <cellStyle name=" _품셈_CC-08 옥외탱크 기초(단가)_본관기초굴착 예상도급" xfId="3948"/>
    <cellStyle name=" _품셈_CC-08 옥외탱크 기초(단가)_본관기초굴착 예상도급 10" xfId="31145"/>
    <cellStyle name=" _품셈_CC-08 옥외탱크 기초(단가)_본관기초굴착 예상도급 2" xfId="3949"/>
    <cellStyle name=" _품셈_CC-08 옥외탱크 기초(단가)_본관기초굴착 예상도급 3" xfId="3950"/>
    <cellStyle name=" _품셈_CC-08 옥외탱크 기초(단가)_본관기초굴착 예상도급 4" xfId="18360"/>
    <cellStyle name=" _품셈_CC-08 옥외탱크 기초(단가)_본관기초굴착 예상도급 5" xfId="31146"/>
    <cellStyle name=" _품셈_CC-08 옥외탱크 기초(단가)_본관기초굴착 예상도급 6" xfId="31147"/>
    <cellStyle name=" _품셈_CC-08 옥외탱크 기초(단가)_본관기초굴착 예상도급 7" xfId="31148"/>
    <cellStyle name=" _품셈_CC-08 옥외탱크 기초(단가)_본관기초굴착 예상도급 8" xfId="31149"/>
    <cellStyle name=" _품셈_CC-08 옥외탱크 기초(단가)_본관기초굴착 예상도급 9" xfId="31150"/>
    <cellStyle name=" _품셈_CC-08 옥외탱크 기초(단가)_본관기초굴착 예상도급_1 당진78-연돌-공사설계서(REV.0 12.14-kopec)" xfId="3951"/>
    <cellStyle name=" _품셈_CC-08 옥외탱크 기초(단가)_본관기초굴착 예상도급_1 당진78-연돌-공사설계서(REV.0 12.14-kopec) 10" xfId="31151"/>
    <cellStyle name=" _품셈_CC-08 옥외탱크 기초(단가)_본관기초굴착 예상도급_1 당진78-연돌-공사설계서(REV.0 12.14-kopec) 2" xfId="3952"/>
    <cellStyle name=" _품셈_CC-08 옥외탱크 기초(단가)_본관기초굴착 예상도급_1 당진78-연돌-공사설계서(REV.0 12.14-kopec) 3" xfId="3953"/>
    <cellStyle name=" _품셈_CC-08 옥외탱크 기초(단가)_본관기초굴착 예상도급_1 당진78-연돌-공사설계서(REV.0 12.14-kopec) 4" xfId="18361"/>
    <cellStyle name=" _품셈_CC-08 옥외탱크 기초(단가)_본관기초굴착 예상도급_1 당진78-연돌-공사설계서(REV.0 12.14-kopec) 5" xfId="31152"/>
    <cellStyle name=" _품셈_CC-08 옥외탱크 기초(단가)_본관기초굴착 예상도급_1 당진78-연돌-공사설계서(REV.0 12.14-kopec) 6" xfId="31153"/>
    <cellStyle name=" _품셈_CC-08 옥외탱크 기초(단가)_본관기초굴착 예상도급_1 당진78-연돌-공사설계서(REV.0 12.14-kopec) 7" xfId="31154"/>
    <cellStyle name=" _품셈_CC-08 옥외탱크 기초(단가)_본관기초굴착 예상도급_1 당진78-연돌-공사설계서(REV.0 12.14-kopec) 8" xfId="31155"/>
    <cellStyle name=" _품셈_CC-08 옥외탱크 기초(단가)_본관기초굴착 예상도급_1 당진78-연돌-공사설계서(REV.0 12.14-kopec) 9" xfId="31156"/>
    <cellStyle name=" _품셈_CC-08 옥외탱크 기초(단가)_본관기초굴착 예상도급_1 당진78-연돌-공사설계서(REV.0 12.14-kopec)_0 태안78-연돌-공사설계서(2005082)" xfId="3954"/>
    <cellStyle name=" _품셈_CC-08 옥외탱크 기초(단가)_본관기초굴착 예상도급_1 당진78-연돌-공사설계서(REV.0 12.14-kopec)_0 태안78-연돌-공사설계서(2005082) 10" xfId="31157"/>
    <cellStyle name=" _품셈_CC-08 옥외탱크 기초(단가)_본관기초굴착 예상도급_1 당진78-연돌-공사설계서(REV.0 12.14-kopec)_0 태안78-연돌-공사설계서(2005082) 2" xfId="3955"/>
    <cellStyle name=" _품셈_CC-08 옥외탱크 기초(단가)_본관기초굴착 예상도급_1 당진78-연돌-공사설계서(REV.0 12.14-kopec)_0 태안78-연돌-공사설계서(2005082) 3" xfId="3956"/>
    <cellStyle name=" _품셈_CC-08 옥외탱크 기초(단가)_본관기초굴착 예상도급_1 당진78-연돌-공사설계서(REV.0 12.14-kopec)_0 태안78-연돌-공사설계서(2005082) 4" xfId="18362"/>
    <cellStyle name=" _품셈_CC-08 옥외탱크 기초(단가)_본관기초굴착 예상도급_1 당진78-연돌-공사설계서(REV.0 12.14-kopec)_0 태안78-연돌-공사설계서(2005082) 5" xfId="31158"/>
    <cellStyle name=" _품셈_CC-08 옥외탱크 기초(단가)_본관기초굴착 예상도급_1 당진78-연돌-공사설계서(REV.0 12.14-kopec)_0 태안78-연돌-공사설계서(2005082) 6" xfId="31159"/>
    <cellStyle name=" _품셈_CC-08 옥외탱크 기초(단가)_본관기초굴착 예상도급_1 당진78-연돌-공사설계서(REV.0 12.14-kopec)_0 태안78-연돌-공사설계서(2005082) 7" xfId="31160"/>
    <cellStyle name=" _품셈_CC-08 옥외탱크 기초(단가)_본관기초굴착 예상도급_1 당진78-연돌-공사설계서(REV.0 12.14-kopec)_0 태안78-연돌-공사설계서(2005082) 8" xfId="31161"/>
    <cellStyle name=" _품셈_CC-08 옥외탱크 기초(단가)_본관기초굴착 예상도급_1 당진78-연돌-공사설계서(REV.0 12.14-kopec)_0 태안78-연돌-공사설계서(2005082) 9" xfId="31162"/>
    <cellStyle name=" _품셈_CC-08 옥외탱크 기초(단가)_본관기초굴착 예상도급_1 당진78-연돌-공사설계서(REV.0 12.14-kopec)_1.0t 공사설계서(1021일)" xfId="3957"/>
    <cellStyle name=" _품셈_CC-08 옥외탱크 기초(단가)_본관기초굴착 예상도급_1 당진78-연돌-공사설계서(REV.0 12.14-kopec)_1.0t 공사설계서(1021일) 10" xfId="31163"/>
    <cellStyle name=" _품셈_CC-08 옥외탱크 기초(단가)_본관기초굴착 예상도급_1 당진78-연돌-공사설계서(REV.0 12.14-kopec)_1.0t 공사설계서(1021일) 2" xfId="3958"/>
    <cellStyle name=" _품셈_CC-08 옥외탱크 기초(단가)_본관기초굴착 예상도급_1 당진78-연돌-공사설계서(REV.0 12.14-kopec)_1.0t 공사설계서(1021일) 3" xfId="3959"/>
    <cellStyle name=" _품셈_CC-08 옥외탱크 기초(단가)_본관기초굴착 예상도급_1 당진78-연돌-공사설계서(REV.0 12.14-kopec)_1.0t 공사설계서(1021일) 4" xfId="18363"/>
    <cellStyle name=" _품셈_CC-08 옥외탱크 기초(단가)_본관기초굴착 예상도급_1 당진78-연돌-공사설계서(REV.0 12.14-kopec)_1.0t 공사설계서(1021일) 5" xfId="31164"/>
    <cellStyle name=" _품셈_CC-08 옥외탱크 기초(단가)_본관기초굴착 예상도급_1 당진78-연돌-공사설계서(REV.0 12.14-kopec)_1.0t 공사설계서(1021일) 6" xfId="31165"/>
    <cellStyle name=" _품셈_CC-08 옥외탱크 기초(단가)_본관기초굴착 예상도급_1 당진78-연돌-공사설계서(REV.0 12.14-kopec)_1.0t 공사설계서(1021일) 7" xfId="31166"/>
    <cellStyle name=" _품셈_CC-08 옥외탱크 기초(단가)_본관기초굴착 예상도급_1 당진78-연돌-공사설계서(REV.0 12.14-kopec)_1.0t 공사설계서(1021일) 8" xfId="31167"/>
    <cellStyle name=" _품셈_CC-08 옥외탱크 기초(단가)_본관기초굴착 예상도급_1 당진78-연돌-공사설계서(REV.0 12.14-kopec)_1.0t 공사설계서(1021일) 9" xfId="31168"/>
    <cellStyle name=" _품셈_CC-08 옥외탱크 기초(단가)_본관기초굴착 예상도급_1 당진78-연돌-공사설계서(REV.0 12.14-kopec)_태안78연돌공사설계서(2005099)C2" xfId="3960"/>
    <cellStyle name=" _품셈_CC-08 옥외탱크 기초(단가)_본관기초굴착 예상도급_1 당진78-연돌-공사설계서(REV.0 12.14-kopec)_태안78연돌공사설계서(2005099)C2 10" xfId="31169"/>
    <cellStyle name=" _품셈_CC-08 옥외탱크 기초(단가)_본관기초굴착 예상도급_1 당진78-연돌-공사설계서(REV.0 12.14-kopec)_태안78연돌공사설계서(2005099)C2 2" xfId="3961"/>
    <cellStyle name=" _품셈_CC-08 옥외탱크 기초(단가)_본관기초굴착 예상도급_1 당진78-연돌-공사설계서(REV.0 12.14-kopec)_태안78연돌공사설계서(2005099)C2 3" xfId="3962"/>
    <cellStyle name=" _품셈_CC-08 옥외탱크 기초(단가)_본관기초굴착 예상도급_1 당진78-연돌-공사설계서(REV.0 12.14-kopec)_태안78연돌공사설계서(2005099)C2 4" xfId="18364"/>
    <cellStyle name=" _품셈_CC-08 옥외탱크 기초(단가)_본관기초굴착 예상도급_1 당진78-연돌-공사설계서(REV.0 12.14-kopec)_태안78연돌공사설계서(2005099)C2 5" xfId="31170"/>
    <cellStyle name=" _품셈_CC-08 옥외탱크 기초(단가)_본관기초굴착 예상도급_1 당진78-연돌-공사설계서(REV.0 12.14-kopec)_태안78연돌공사설계서(2005099)C2 6" xfId="31171"/>
    <cellStyle name=" _품셈_CC-08 옥외탱크 기초(단가)_본관기초굴착 예상도급_1 당진78-연돌-공사설계서(REV.0 12.14-kopec)_태안78연돌공사설계서(2005099)C2 7" xfId="31172"/>
    <cellStyle name=" _품셈_CC-08 옥외탱크 기초(단가)_본관기초굴착 예상도급_1 당진78-연돌-공사설계서(REV.0 12.14-kopec)_태안78연돌공사설계서(2005099)C2 8" xfId="31173"/>
    <cellStyle name=" _품셈_CC-08 옥외탱크 기초(단가)_본관기초굴착 예상도급_1 당진78-연돌-공사설계서(REV.0 12.14-kopec)_태안78연돌공사설계서(2005099)C2 9" xfId="31174"/>
    <cellStyle name=" _품셈_CC-08 옥외탱크 기초(단가)_본관기초굴착 예상도급_1.0t 당진78-연돌-수량산출서(REV.0 12.27-kopec)" xfId="3963"/>
    <cellStyle name=" _품셈_CC-08 옥외탱크 기초(단가)_본관기초굴착 예상도급_1.0t 당진78-연돌-수량산출서(REV.0 12.27-kopec) 10" xfId="31175"/>
    <cellStyle name=" _품셈_CC-08 옥외탱크 기초(단가)_본관기초굴착 예상도급_1.0t 당진78-연돌-수량산출서(REV.0 12.27-kopec) 2" xfId="3964"/>
    <cellStyle name=" _품셈_CC-08 옥외탱크 기초(단가)_본관기초굴착 예상도급_1.0t 당진78-연돌-수량산출서(REV.0 12.27-kopec) 3" xfId="3965"/>
    <cellStyle name=" _품셈_CC-08 옥외탱크 기초(단가)_본관기초굴착 예상도급_1.0t 당진78-연돌-수량산출서(REV.0 12.27-kopec) 4" xfId="18365"/>
    <cellStyle name=" _품셈_CC-08 옥외탱크 기초(단가)_본관기초굴착 예상도급_1.0t 당진78-연돌-수량산출서(REV.0 12.27-kopec) 5" xfId="31176"/>
    <cellStyle name=" _품셈_CC-08 옥외탱크 기초(단가)_본관기초굴착 예상도급_1.0t 당진78-연돌-수량산출서(REV.0 12.27-kopec) 6" xfId="31177"/>
    <cellStyle name=" _품셈_CC-08 옥외탱크 기초(단가)_본관기초굴착 예상도급_1.0t 당진78-연돌-수량산출서(REV.0 12.27-kopec) 7" xfId="31178"/>
    <cellStyle name=" _품셈_CC-08 옥외탱크 기초(단가)_본관기초굴착 예상도급_1.0t 당진78-연돌-수량산출서(REV.0 12.27-kopec) 8" xfId="31179"/>
    <cellStyle name=" _품셈_CC-08 옥외탱크 기초(단가)_본관기초굴착 예상도급_1.0t 당진78-연돌-수량산출서(REV.0 12.27-kopec) 9" xfId="31180"/>
    <cellStyle name=" _품셈_CC-08 옥외탱크 기초(단가)_본관기초굴착 예상도급_1.0t 당진78-연돌-수량산출서(REV.0 12.27-kopec)_1.0t 공사설계서(1021일)" xfId="3966"/>
    <cellStyle name=" _품셈_CC-08 옥외탱크 기초(단가)_본관기초굴착 예상도급_1.0t 당진78-연돌-수량산출서(REV.0 12.27-kopec)_1.0t 공사설계서(1021일) 10" xfId="31181"/>
    <cellStyle name=" _품셈_CC-08 옥외탱크 기초(단가)_본관기초굴착 예상도급_1.0t 당진78-연돌-수량산출서(REV.0 12.27-kopec)_1.0t 공사설계서(1021일) 2" xfId="3967"/>
    <cellStyle name=" _품셈_CC-08 옥외탱크 기초(단가)_본관기초굴착 예상도급_1.0t 당진78-연돌-수량산출서(REV.0 12.27-kopec)_1.0t 공사설계서(1021일) 3" xfId="3968"/>
    <cellStyle name=" _품셈_CC-08 옥외탱크 기초(단가)_본관기초굴착 예상도급_1.0t 당진78-연돌-수량산출서(REV.0 12.27-kopec)_1.0t 공사설계서(1021일) 4" xfId="18366"/>
    <cellStyle name=" _품셈_CC-08 옥외탱크 기초(단가)_본관기초굴착 예상도급_1.0t 당진78-연돌-수량산출서(REV.0 12.27-kopec)_1.0t 공사설계서(1021일) 5" xfId="31182"/>
    <cellStyle name=" _품셈_CC-08 옥외탱크 기초(단가)_본관기초굴착 예상도급_1.0t 당진78-연돌-수량산출서(REV.0 12.27-kopec)_1.0t 공사설계서(1021일) 6" xfId="31183"/>
    <cellStyle name=" _품셈_CC-08 옥외탱크 기초(단가)_본관기초굴착 예상도급_1.0t 당진78-연돌-수량산출서(REV.0 12.27-kopec)_1.0t 공사설계서(1021일) 7" xfId="31184"/>
    <cellStyle name=" _품셈_CC-08 옥외탱크 기초(단가)_본관기초굴착 예상도급_1.0t 당진78-연돌-수량산출서(REV.0 12.27-kopec)_1.0t 공사설계서(1021일) 8" xfId="31185"/>
    <cellStyle name=" _품셈_CC-08 옥외탱크 기초(단가)_본관기초굴착 예상도급_1.0t 당진78-연돌-수량산출서(REV.0 12.27-kopec)_1.0t 공사설계서(1021일) 9" xfId="31186"/>
    <cellStyle name=" _품셈_CC-08 옥외탱크 기초(단가)_본관기초굴착 예상도급_2.관리동" xfId="31187"/>
    <cellStyle name=" _품셈_CC-08 옥외탱크 기초(단가)_본관기초굴착 예상도급_당진78-연돌-개략공사비" xfId="3969"/>
    <cellStyle name=" _품셈_CC-08 옥외탱크 기초(단가)_본관기초굴착 예상도급_당진78-연돌-개략공사비 10" xfId="31188"/>
    <cellStyle name=" _품셈_CC-08 옥외탱크 기초(단가)_본관기초굴착 예상도급_당진78-연돌-개략공사비 2" xfId="3970"/>
    <cellStyle name=" _품셈_CC-08 옥외탱크 기초(단가)_본관기초굴착 예상도급_당진78-연돌-개략공사비 3" xfId="3971"/>
    <cellStyle name=" _품셈_CC-08 옥외탱크 기초(단가)_본관기초굴착 예상도급_당진78-연돌-개략공사비 4" xfId="18367"/>
    <cellStyle name=" _품셈_CC-08 옥외탱크 기초(단가)_본관기초굴착 예상도급_당진78-연돌-개략공사비 5" xfId="31189"/>
    <cellStyle name=" _품셈_CC-08 옥외탱크 기초(단가)_본관기초굴착 예상도급_당진78-연돌-개략공사비 6" xfId="31190"/>
    <cellStyle name=" _품셈_CC-08 옥외탱크 기초(단가)_본관기초굴착 예상도급_당진78-연돌-개략공사비 7" xfId="31191"/>
    <cellStyle name=" _품셈_CC-08 옥외탱크 기초(단가)_본관기초굴착 예상도급_당진78-연돌-개략공사비 8" xfId="31192"/>
    <cellStyle name=" _품셈_CC-08 옥외탱크 기초(단가)_본관기초굴착 예상도급_당진78-연돌-개략공사비 9" xfId="31193"/>
    <cellStyle name=" _품셈_CC-08 옥외탱크 기초(단가)_본관기초굴착 예상도급_당진78-연돌-개략공사비_0 태안78-연돌-공사설계서(2005082)" xfId="3972"/>
    <cellStyle name=" _품셈_CC-08 옥외탱크 기초(단가)_본관기초굴착 예상도급_당진78-연돌-개략공사비_0 태안78-연돌-공사설계서(2005082) 10" xfId="31194"/>
    <cellStyle name=" _품셈_CC-08 옥외탱크 기초(단가)_본관기초굴착 예상도급_당진78-연돌-개략공사비_0 태안78-연돌-공사설계서(2005082) 2" xfId="3973"/>
    <cellStyle name=" _품셈_CC-08 옥외탱크 기초(단가)_본관기초굴착 예상도급_당진78-연돌-개략공사비_0 태안78-연돌-공사설계서(2005082) 3" xfId="3974"/>
    <cellStyle name=" _품셈_CC-08 옥외탱크 기초(단가)_본관기초굴착 예상도급_당진78-연돌-개략공사비_0 태안78-연돌-공사설계서(2005082) 4" xfId="18368"/>
    <cellStyle name=" _품셈_CC-08 옥외탱크 기초(단가)_본관기초굴착 예상도급_당진78-연돌-개략공사비_0 태안78-연돌-공사설계서(2005082) 5" xfId="31195"/>
    <cellStyle name=" _품셈_CC-08 옥외탱크 기초(단가)_본관기초굴착 예상도급_당진78-연돌-개략공사비_0 태안78-연돌-공사설계서(2005082) 6" xfId="31196"/>
    <cellStyle name=" _품셈_CC-08 옥외탱크 기초(단가)_본관기초굴착 예상도급_당진78-연돌-개략공사비_0 태안78-연돌-공사설계서(2005082) 7" xfId="31197"/>
    <cellStyle name=" _품셈_CC-08 옥외탱크 기초(단가)_본관기초굴착 예상도급_당진78-연돌-개략공사비_0 태안78-연돌-공사설계서(2005082) 8" xfId="31198"/>
    <cellStyle name=" _품셈_CC-08 옥외탱크 기초(단가)_본관기초굴착 예상도급_당진78-연돌-개략공사비_0 태안78-연돌-공사설계서(2005082) 9" xfId="31199"/>
    <cellStyle name=" _품셈_CC-08 옥외탱크 기초(단가)_본관기초굴착 예상도급_당진78-연돌-개략공사비_1.0t 공사설계서(1021일)" xfId="3975"/>
    <cellStyle name=" _품셈_CC-08 옥외탱크 기초(단가)_본관기초굴착 예상도급_당진78-연돌-개략공사비_1.0t 공사설계서(1021일) 10" xfId="31200"/>
    <cellStyle name=" _품셈_CC-08 옥외탱크 기초(단가)_본관기초굴착 예상도급_당진78-연돌-개략공사비_1.0t 공사설계서(1021일) 2" xfId="3976"/>
    <cellStyle name=" _품셈_CC-08 옥외탱크 기초(단가)_본관기초굴착 예상도급_당진78-연돌-개략공사비_1.0t 공사설계서(1021일) 3" xfId="3977"/>
    <cellStyle name=" _품셈_CC-08 옥외탱크 기초(단가)_본관기초굴착 예상도급_당진78-연돌-개략공사비_1.0t 공사설계서(1021일) 4" xfId="18369"/>
    <cellStyle name=" _품셈_CC-08 옥외탱크 기초(단가)_본관기초굴착 예상도급_당진78-연돌-개략공사비_1.0t 공사설계서(1021일) 5" xfId="31201"/>
    <cellStyle name=" _품셈_CC-08 옥외탱크 기초(단가)_본관기초굴착 예상도급_당진78-연돌-개략공사비_1.0t 공사설계서(1021일) 6" xfId="31202"/>
    <cellStyle name=" _품셈_CC-08 옥외탱크 기초(단가)_본관기초굴착 예상도급_당진78-연돌-개략공사비_1.0t 공사설계서(1021일) 7" xfId="31203"/>
    <cellStyle name=" _품셈_CC-08 옥외탱크 기초(단가)_본관기초굴착 예상도급_당진78-연돌-개략공사비_1.0t 공사설계서(1021일) 8" xfId="31204"/>
    <cellStyle name=" _품셈_CC-08 옥외탱크 기초(단가)_본관기초굴착 예상도급_당진78-연돌-개략공사비_1.0t 공사설계서(1021일) 9" xfId="31205"/>
    <cellStyle name=" _품셈_CC-08 옥외탱크 기초(단가)_본관기초굴착 예상도급_당진78-연돌-개략공사비_태안78연돌공사설계서(2005099)C2" xfId="3978"/>
    <cellStyle name=" _품셈_CC-08 옥외탱크 기초(단가)_본관기초굴착 예상도급_당진78-연돌-개략공사비_태안78연돌공사설계서(2005099)C2 10" xfId="31206"/>
    <cellStyle name=" _품셈_CC-08 옥외탱크 기초(단가)_본관기초굴착 예상도급_당진78-연돌-개략공사비_태안78연돌공사설계서(2005099)C2 2" xfId="3979"/>
    <cellStyle name=" _품셈_CC-08 옥외탱크 기초(단가)_본관기초굴착 예상도급_당진78-연돌-개략공사비_태안78연돌공사설계서(2005099)C2 3" xfId="3980"/>
    <cellStyle name=" _품셈_CC-08 옥외탱크 기초(단가)_본관기초굴착 예상도급_당진78-연돌-개략공사비_태안78연돌공사설계서(2005099)C2 4" xfId="18370"/>
    <cellStyle name=" _품셈_CC-08 옥외탱크 기초(단가)_본관기초굴착 예상도급_당진78-연돌-개략공사비_태안78연돌공사설계서(2005099)C2 5" xfId="31207"/>
    <cellStyle name=" _품셈_CC-08 옥외탱크 기초(단가)_본관기초굴착 예상도급_당진78-연돌-개략공사비_태안78연돌공사설계서(2005099)C2 6" xfId="31208"/>
    <cellStyle name=" _품셈_CC-08 옥외탱크 기초(단가)_본관기초굴착 예상도급_당진78-연돌-개략공사비_태안78연돌공사설계서(2005099)C2 7" xfId="31209"/>
    <cellStyle name=" _품셈_CC-08 옥외탱크 기초(단가)_본관기초굴착 예상도급_당진78-연돌-개략공사비_태안78연돌공사설계서(2005099)C2 8" xfId="31210"/>
    <cellStyle name=" _품셈_CC-08 옥외탱크 기초(단가)_본관기초굴착 예상도급_당진78-연돌-개략공사비_태안78연돌공사설계서(2005099)C2 9" xfId="31211"/>
    <cellStyle name=" _품셈_CC-08 옥외탱크 기초(단가)_본관기초굴착 예상도급_연돌 현장타설말뚝(RCD)설계서" xfId="3981"/>
    <cellStyle name=" _품셈_CC-08 옥외탱크 기초(단가)_본관기초굴착 예상도급_연돌 현장타설말뚝(RCD)설계서 10" xfId="31212"/>
    <cellStyle name=" _품셈_CC-08 옥외탱크 기초(단가)_본관기초굴착 예상도급_연돌 현장타설말뚝(RCD)설계서 2" xfId="3982"/>
    <cellStyle name=" _품셈_CC-08 옥외탱크 기초(단가)_본관기초굴착 예상도급_연돌 현장타설말뚝(RCD)설계서 3" xfId="3983"/>
    <cellStyle name=" _품셈_CC-08 옥외탱크 기초(단가)_본관기초굴착 예상도급_연돌 현장타설말뚝(RCD)설계서 4" xfId="18371"/>
    <cellStyle name=" _품셈_CC-08 옥외탱크 기초(단가)_본관기초굴착 예상도급_연돌 현장타설말뚝(RCD)설계서 5" xfId="31213"/>
    <cellStyle name=" _품셈_CC-08 옥외탱크 기초(단가)_본관기초굴착 예상도급_연돌 현장타설말뚝(RCD)설계서 6" xfId="31214"/>
    <cellStyle name=" _품셈_CC-08 옥외탱크 기초(단가)_본관기초굴착 예상도급_연돌 현장타설말뚝(RCD)설계서 7" xfId="31215"/>
    <cellStyle name=" _품셈_CC-08 옥외탱크 기초(단가)_본관기초굴착 예상도급_연돌 현장타설말뚝(RCD)설계서 8" xfId="31216"/>
    <cellStyle name=" _품셈_CC-08 옥외탱크 기초(단가)_본관기초굴착 예상도급_연돌 현장타설말뚝(RCD)설계서 9" xfId="31217"/>
    <cellStyle name=" _품셈_CC-08 옥외탱크 기초(단가)_본관기초굴착 예상도급_연돌 현장타설말뚝(RCD)설계서_0 태안78-연돌-공사설계서(2005082)" xfId="3984"/>
    <cellStyle name=" _품셈_CC-08 옥외탱크 기초(단가)_본관기초굴착 예상도급_연돌 현장타설말뚝(RCD)설계서_0 태안78-연돌-공사설계서(2005082) 10" xfId="31218"/>
    <cellStyle name=" _품셈_CC-08 옥외탱크 기초(단가)_본관기초굴착 예상도급_연돌 현장타설말뚝(RCD)설계서_0 태안78-연돌-공사설계서(2005082) 2" xfId="3985"/>
    <cellStyle name=" _품셈_CC-08 옥외탱크 기초(단가)_본관기초굴착 예상도급_연돌 현장타설말뚝(RCD)설계서_0 태안78-연돌-공사설계서(2005082) 3" xfId="3986"/>
    <cellStyle name=" _품셈_CC-08 옥외탱크 기초(단가)_본관기초굴착 예상도급_연돌 현장타설말뚝(RCD)설계서_0 태안78-연돌-공사설계서(2005082) 4" xfId="18372"/>
    <cellStyle name=" _품셈_CC-08 옥외탱크 기초(단가)_본관기초굴착 예상도급_연돌 현장타설말뚝(RCD)설계서_0 태안78-연돌-공사설계서(2005082) 5" xfId="31219"/>
    <cellStyle name=" _품셈_CC-08 옥외탱크 기초(단가)_본관기초굴착 예상도급_연돌 현장타설말뚝(RCD)설계서_0 태안78-연돌-공사설계서(2005082) 6" xfId="31220"/>
    <cellStyle name=" _품셈_CC-08 옥외탱크 기초(단가)_본관기초굴착 예상도급_연돌 현장타설말뚝(RCD)설계서_0 태안78-연돌-공사설계서(2005082) 7" xfId="31221"/>
    <cellStyle name=" _품셈_CC-08 옥외탱크 기초(단가)_본관기초굴착 예상도급_연돌 현장타설말뚝(RCD)설계서_0 태안78-연돌-공사설계서(2005082) 8" xfId="31222"/>
    <cellStyle name=" _품셈_CC-08 옥외탱크 기초(단가)_본관기초굴착 예상도급_연돌 현장타설말뚝(RCD)설계서_0 태안78-연돌-공사설계서(2005082) 9" xfId="31223"/>
    <cellStyle name=" _품셈_CC-08 옥외탱크 기초(단가)_본관기초굴착 예상도급_연돌 현장타설말뚝(RCD)설계서_1.0t 공사설계서(1021일)" xfId="3987"/>
    <cellStyle name=" _품셈_CC-08 옥외탱크 기초(단가)_본관기초굴착 예상도급_연돌 현장타설말뚝(RCD)설계서_1.0t 공사설계서(1021일) 10" xfId="31224"/>
    <cellStyle name=" _품셈_CC-08 옥외탱크 기초(단가)_본관기초굴착 예상도급_연돌 현장타설말뚝(RCD)설계서_1.0t 공사설계서(1021일) 2" xfId="3988"/>
    <cellStyle name=" _품셈_CC-08 옥외탱크 기초(단가)_본관기초굴착 예상도급_연돌 현장타설말뚝(RCD)설계서_1.0t 공사설계서(1021일) 3" xfId="3989"/>
    <cellStyle name=" _품셈_CC-08 옥외탱크 기초(단가)_본관기초굴착 예상도급_연돌 현장타설말뚝(RCD)설계서_1.0t 공사설계서(1021일) 4" xfId="18373"/>
    <cellStyle name=" _품셈_CC-08 옥외탱크 기초(단가)_본관기초굴착 예상도급_연돌 현장타설말뚝(RCD)설계서_1.0t 공사설계서(1021일) 5" xfId="31225"/>
    <cellStyle name=" _품셈_CC-08 옥외탱크 기초(단가)_본관기초굴착 예상도급_연돌 현장타설말뚝(RCD)설계서_1.0t 공사설계서(1021일) 6" xfId="31226"/>
    <cellStyle name=" _품셈_CC-08 옥외탱크 기초(단가)_본관기초굴착 예상도급_연돌 현장타설말뚝(RCD)설계서_1.0t 공사설계서(1021일) 7" xfId="31227"/>
    <cellStyle name=" _품셈_CC-08 옥외탱크 기초(단가)_본관기초굴착 예상도급_연돌 현장타설말뚝(RCD)설계서_1.0t 공사설계서(1021일) 8" xfId="31228"/>
    <cellStyle name=" _품셈_CC-08 옥외탱크 기초(단가)_본관기초굴착 예상도급_연돌 현장타설말뚝(RCD)설계서_1.0t 공사설계서(1021일) 9" xfId="31229"/>
    <cellStyle name=" _품셈_CC-08 옥외탱크 기초(단가)_본관기초굴착 예상도급_연돌 현장타설말뚝(RCD)설계서_태안78연돌공사설계서(2005099)C2" xfId="3990"/>
    <cellStyle name=" _품셈_CC-08 옥외탱크 기초(단가)_본관기초굴착 예상도급_연돌 현장타설말뚝(RCD)설계서_태안78연돌공사설계서(2005099)C2 10" xfId="31230"/>
    <cellStyle name=" _품셈_CC-08 옥외탱크 기초(단가)_본관기초굴착 예상도급_연돌 현장타설말뚝(RCD)설계서_태안78연돌공사설계서(2005099)C2 2" xfId="3991"/>
    <cellStyle name=" _품셈_CC-08 옥외탱크 기초(단가)_본관기초굴착 예상도급_연돌 현장타설말뚝(RCD)설계서_태안78연돌공사설계서(2005099)C2 3" xfId="3992"/>
    <cellStyle name=" _품셈_CC-08 옥외탱크 기초(단가)_본관기초굴착 예상도급_연돌 현장타설말뚝(RCD)설계서_태안78연돌공사설계서(2005099)C2 4" xfId="18374"/>
    <cellStyle name=" _품셈_CC-08 옥외탱크 기초(단가)_본관기초굴착 예상도급_연돌 현장타설말뚝(RCD)설계서_태안78연돌공사설계서(2005099)C2 5" xfId="31231"/>
    <cellStyle name=" _품셈_CC-08 옥외탱크 기초(단가)_본관기초굴착 예상도급_연돌 현장타설말뚝(RCD)설계서_태안78연돌공사설계서(2005099)C2 6" xfId="31232"/>
    <cellStyle name=" _품셈_CC-08 옥외탱크 기초(단가)_본관기초굴착 예상도급_연돌 현장타설말뚝(RCD)설계서_태안78연돌공사설계서(2005099)C2 7" xfId="31233"/>
    <cellStyle name=" _품셈_CC-08 옥외탱크 기초(단가)_본관기초굴착 예상도급_연돌 현장타설말뚝(RCD)설계서_태안78연돌공사설계서(2005099)C2 8" xfId="31234"/>
    <cellStyle name=" _품셈_CC-08 옥외탱크 기초(단가)_본관기초굴착 예상도급_연돌 현장타설말뚝(RCD)설계서_태안78연돌공사설계서(2005099)C2 9" xfId="31235"/>
    <cellStyle name=" _품셈_CC-08 옥외탱크 기초(단가)_본관기초굴착(REV1)" xfId="3994"/>
    <cellStyle name=" _품셈_CC-08 옥외탱크 기초(단가)_본관기초굴착(남경)" xfId="3993"/>
    <cellStyle name=" _품셈_CC-08 옥외탱크 기초(단가)_사무실포장가실행" xfId="3995"/>
    <cellStyle name=" _품셈_CC-08 옥외탱크 기초(단가)_사무실포장가실행 10" xfId="31236"/>
    <cellStyle name=" _품셈_CC-08 옥외탱크 기초(단가)_사무실포장가실행 2" xfId="3996"/>
    <cellStyle name=" _품셈_CC-08 옥외탱크 기초(단가)_사무실포장가실행 3" xfId="3997"/>
    <cellStyle name=" _품셈_CC-08 옥외탱크 기초(단가)_사무실포장가실행 4" xfId="18375"/>
    <cellStyle name=" _품셈_CC-08 옥외탱크 기초(단가)_사무실포장가실행 5" xfId="31237"/>
    <cellStyle name=" _품셈_CC-08 옥외탱크 기초(단가)_사무실포장가실행 6" xfId="31238"/>
    <cellStyle name=" _품셈_CC-08 옥외탱크 기초(단가)_사무실포장가실행 7" xfId="31239"/>
    <cellStyle name=" _품셈_CC-08 옥외탱크 기초(단가)_사무실포장가실행 8" xfId="31240"/>
    <cellStyle name=" _품셈_CC-08 옥외탱크 기초(단가)_사무실포장가실행 9" xfId="31241"/>
    <cellStyle name=" _품셈_CC-08 옥외탱크 기초(단가)_설계변경조서(최종)(삼성)" xfId="3998"/>
    <cellStyle name=" _품셈_CC-08 옥외탱크 기초(단가)_소나무가이식 하도급대상금액대비" xfId="3999"/>
    <cellStyle name=" _품셈_CC-08 옥외탱크 기초(단가)_연돌 현장타설말뚝(RCD)설계서" xfId="4000"/>
    <cellStyle name=" _품셈_CC-08 옥외탱크 기초(단가)_연돌 현장타설말뚝(RCD)설계서 10" xfId="31242"/>
    <cellStyle name=" _품셈_CC-08 옥외탱크 기초(단가)_연돌 현장타설말뚝(RCD)설계서 2" xfId="4001"/>
    <cellStyle name=" _품셈_CC-08 옥외탱크 기초(단가)_연돌 현장타설말뚝(RCD)설계서 3" xfId="4002"/>
    <cellStyle name=" _품셈_CC-08 옥외탱크 기초(단가)_연돌 현장타설말뚝(RCD)설계서 4" xfId="18376"/>
    <cellStyle name=" _품셈_CC-08 옥외탱크 기초(단가)_연돌 현장타설말뚝(RCD)설계서 5" xfId="31243"/>
    <cellStyle name=" _품셈_CC-08 옥외탱크 기초(단가)_연돌 현장타설말뚝(RCD)설계서 6" xfId="31244"/>
    <cellStyle name=" _품셈_CC-08 옥외탱크 기초(단가)_연돌 현장타설말뚝(RCD)설계서 7" xfId="31245"/>
    <cellStyle name=" _품셈_CC-08 옥외탱크 기초(단가)_연돌 현장타설말뚝(RCD)설계서 8" xfId="31246"/>
    <cellStyle name=" _품셈_CC-08 옥외탱크 기초(단가)_연돌 현장타설말뚝(RCD)설계서 9" xfId="31247"/>
    <cellStyle name=" _품셈_CC-08 옥외탱크 기초(단가)_연돌 현장타설말뚝(RCD)설계서_0 태안78-연돌-공사설계서(2005082)" xfId="4003"/>
    <cellStyle name=" _품셈_CC-08 옥외탱크 기초(단가)_연돌 현장타설말뚝(RCD)설계서_0 태안78-연돌-공사설계서(2005082) 10" xfId="31248"/>
    <cellStyle name=" _품셈_CC-08 옥외탱크 기초(단가)_연돌 현장타설말뚝(RCD)설계서_0 태안78-연돌-공사설계서(2005082) 2" xfId="4004"/>
    <cellStyle name=" _품셈_CC-08 옥외탱크 기초(단가)_연돌 현장타설말뚝(RCD)설계서_0 태안78-연돌-공사설계서(2005082) 3" xfId="4005"/>
    <cellStyle name=" _품셈_CC-08 옥외탱크 기초(단가)_연돌 현장타설말뚝(RCD)설계서_0 태안78-연돌-공사설계서(2005082) 4" xfId="18377"/>
    <cellStyle name=" _품셈_CC-08 옥외탱크 기초(단가)_연돌 현장타설말뚝(RCD)설계서_0 태안78-연돌-공사설계서(2005082) 5" xfId="31249"/>
    <cellStyle name=" _품셈_CC-08 옥외탱크 기초(단가)_연돌 현장타설말뚝(RCD)설계서_0 태안78-연돌-공사설계서(2005082) 6" xfId="31250"/>
    <cellStyle name=" _품셈_CC-08 옥외탱크 기초(단가)_연돌 현장타설말뚝(RCD)설계서_0 태안78-연돌-공사설계서(2005082) 7" xfId="31251"/>
    <cellStyle name=" _품셈_CC-08 옥외탱크 기초(단가)_연돌 현장타설말뚝(RCD)설계서_0 태안78-연돌-공사설계서(2005082) 8" xfId="31252"/>
    <cellStyle name=" _품셈_CC-08 옥외탱크 기초(단가)_연돌 현장타설말뚝(RCD)설계서_0 태안78-연돌-공사설계서(2005082) 9" xfId="31253"/>
    <cellStyle name=" _품셈_CC-08 옥외탱크 기초(단가)_연돌 현장타설말뚝(RCD)설계서_1.0t 공사설계서(1021일)" xfId="4006"/>
    <cellStyle name=" _품셈_CC-08 옥외탱크 기초(단가)_연돌 현장타설말뚝(RCD)설계서_1.0t 공사설계서(1021일) 10" xfId="31254"/>
    <cellStyle name=" _품셈_CC-08 옥외탱크 기초(단가)_연돌 현장타설말뚝(RCD)설계서_1.0t 공사설계서(1021일) 2" xfId="4007"/>
    <cellStyle name=" _품셈_CC-08 옥외탱크 기초(단가)_연돌 현장타설말뚝(RCD)설계서_1.0t 공사설계서(1021일) 3" xfId="4008"/>
    <cellStyle name=" _품셈_CC-08 옥외탱크 기초(단가)_연돌 현장타설말뚝(RCD)설계서_1.0t 공사설계서(1021일) 4" xfId="18378"/>
    <cellStyle name=" _품셈_CC-08 옥외탱크 기초(단가)_연돌 현장타설말뚝(RCD)설계서_1.0t 공사설계서(1021일) 5" xfId="31255"/>
    <cellStyle name=" _품셈_CC-08 옥외탱크 기초(단가)_연돌 현장타설말뚝(RCD)설계서_1.0t 공사설계서(1021일) 6" xfId="31256"/>
    <cellStyle name=" _품셈_CC-08 옥외탱크 기초(단가)_연돌 현장타설말뚝(RCD)설계서_1.0t 공사설계서(1021일) 7" xfId="31257"/>
    <cellStyle name=" _품셈_CC-08 옥외탱크 기초(단가)_연돌 현장타설말뚝(RCD)설계서_1.0t 공사설계서(1021일) 8" xfId="31258"/>
    <cellStyle name=" _품셈_CC-08 옥외탱크 기초(단가)_연돌 현장타설말뚝(RCD)설계서_1.0t 공사설계서(1021일) 9" xfId="31259"/>
    <cellStyle name=" _품셈_CC-08 옥외탱크 기초(단가)_연돌 현장타설말뚝(RCD)설계서_태안78연돌공사설계서(2005099)C2" xfId="4009"/>
    <cellStyle name=" _품셈_CC-08 옥외탱크 기초(단가)_연돌 현장타설말뚝(RCD)설계서_태안78연돌공사설계서(2005099)C2 10" xfId="31260"/>
    <cellStyle name=" _품셈_CC-08 옥외탱크 기초(단가)_연돌 현장타설말뚝(RCD)설계서_태안78연돌공사설계서(2005099)C2 2" xfId="4010"/>
    <cellStyle name=" _품셈_CC-08 옥외탱크 기초(단가)_연돌 현장타설말뚝(RCD)설계서_태안78연돌공사설계서(2005099)C2 3" xfId="4011"/>
    <cellStyle name=" _품셈_CC-08 옥외탱크 기초(단가)_연돌 현장타설말뚝(RCD)설계서_태안78연돌공사설계서(2005099)C2 4" xfId="18379"/>
    <cellStyle name=" _품셈_CC-08 옥외탱크 기초(단가)_연돌 현장타설말뚝(RCD)설계서_태안78연돌공사설계서(2005099)C2 5" xfId="31261"/>
    <cellStyle name=" _품셈_CC-08 옥외탱크 기초(단가)_연돌 현장타설말뚝(RCD)설계서_태안78연돌공사설계서(2005099)C2 6" xfId="31262"/>
    <cellStyle name=" _품셈_CC-08 옥외탱크 기초(단가)_연돌 현장타설말뚝(RCD)설계서_태안78연돌공사설계서(2005099)C2 7" xfId="31263"/>
    <cellStyle name=" _품셈_CC-08 옥외탱크 기초(단가)_연돌 현장타설말뚝(RCD)설계서_태안78연돌공사설계서(2005099)C2 8" xfId="31264"/>
    <cellStyle name=" _품셈_CC-08 옥외탱크 기초(단가)_연돌 현장타설말뚝(RCD)설계서_태안78연돌공사설계서(2005099)C2 9" xfId="31265"/>
    <cellStyle name=" _품셈_CC-08 옥외탱크 기초(단가)_토웅0412월기성" xfId="4012"/>
    <cellStyle name=" _품셈_CC-08 옥외탱크 기초(단가)_한태견적의뢰" xfId="4013"/>
    <cellStyle name=" _품셈_CC-08 옥외탱크 기초(단가)_한태견적의뢰 10" xfId="31266"/>
    <cellStyle name=" _품셈_CC-08 옥외탱크 기초(단가)_한태견적의뢰 2" xfId="4014"/>
    <cellStyle name=" _품셈_CC-08 옥외탱크 기초(단가)_한태견적의뢰 3" xfId="4015"/>
    <cellStyle name=" _품셈_CC-08 옥외탱크 기초(단가)_한태견적의뢰 4" xfId="18380"/>
    <cellStyle name=" _품셈_CC-08 옥외탱크 기초(단가)_한태견적의뢰 5" xfId="31267"/>
    <cellStyle name=" _품셈_CC-08 옥외탱크 기초(단가)_한태견적의뢰 6" xfId="31268"/>
    <cellStyle name=" _품셈_CC-08 옥외탱크 기초(단가)_한태견적의뢰 7" xfId="31269"/>
    <cellStyle name=" _품셈_CC-08 옥외탱크 기초(단가)_한태견적의뢰 8" xfId="31270"/>
    <cellStyle name=" _품셈_CC-08 옥외탱크 기초(단가)_한태견적의뢰 9" xfId="31271"/>
    <cellStyle name=" _품셈_CC-10 구내도로 및 배수(단가)" xfId="4061"/>
    <cellStyle name=" _품셈_CC-10 구내도로 및 배수(단가) 10" xfId="31363"/>
    <cellStyle name=" _품셈_CC-10 구내도로 및 배수(단가) 2" xfId="4062"/>
    <cellStyle name=" _품셈_CC-10 구내도로 및 배수(단가) 3" xfId="4063"/>
    <cellStyle name=" _품셈_CC-10 구내도로 및 배수(단가) 4" xfId="18396"/>
    <cellStyle name=" _품셈_CC-10 구내도로 및 배수(단가) 5" xfId="31364"/>
    <cellStyle name=" _품셈_CC-10 구내도로 및 배수(단가) 6" xfId="31365"/>
    <cellStyle name=" _품셈_CC-10 구내도로 및 배수(단가) 7" xfId="31366"/>
    <cellStyle name=" _품셈_CC-10 구내도로 및 배수(단가) 8" xfId="31367"/>
    <cellStyle name=" _품셈_CC-10 구내도로 및 배수(단가) 9" xfId="31368"/>
    <cellStyle name=" _품셈_CC-10 구내도로 및 배수(단가)_1 당진78-연돌-공사설계서(REV.0 12.14-kopec)" xfId="4064"/>
    <cellStyle name=" _품셈_CC-10 구내도로 및 배수(단가)_1 당진78-연돌-공사설계서(REV.0 12.14-kopec) 10" xfId="31369"/>
    <cellStyle name=" _품셈_CC-10 구내도로 및 배수(단가)_1 당진78-연돌-공사설계서(REV.0 12.14-kopec) 2" xfId="4065"/>
    <cellStyle name=" _품셈_CC-10 구내도로 및 배수(단가)_1 당진78-연돌-공사설계서(REV.0 12.14-kopec) 3" xfId="4066"/>
    <cellStyle name=" _품셈_CC-10 구내도로 및 배수(단가)_1 당진78-연돌-공사설계서(REV.0 12.14-kopec) 4" xfId="18397"/>
    <cellStyle name=" _품셈_CC-10 구내도로 및 배수(단가)_1 당진78-연돌-공사설계서(REV.0 12.14-kopec) 5" xfId="31370"/>
    <cellStyle name=" _품셈_CC-10 구내도로 및 배수(단가)_1 당진78-연돌-공사설계서(REV.0 12.14-kopec) 6" xfId="31371"/>
    <cellStyle name=" _품셈_CC-10 구내도로 및 배수(단가)_1 당진78-연돌-공사설계서(REV.0 12.14-kopec) 7" xfId="31372"/>
    <cellStyle name=" _품셈_CC-10 구내도로 및 배수(단가)_1 당진78-연돌-공사설계서(REV.0 12.14-kopec) 8" xfId="31373"/>
    <cellStyle name=" _품셈_CC-10 구내도로 및 배수(단가)_1 당진78-연돌-공사설계서(REV.0 12.14-kopec) 9" xfId="31374"/>
    <cellStyle name=" _품셈_CC-10 구내도로 및 배수(단가)_1 당진78-연돌-공사설계서(REV.0 12.14-kopec)_0 태안78-연돌-공사설계서(2005082)" xfId="4067"/>
    <cellStyle name=" _품셈_CC-10 구내도로 및 배수(단가)_1 당진78-연돌-공사설계서(REV.0 12.14-kopec)_0 태안78-연돌-공사설계서(2005082) 10" xfId="31375"/>
    <cellStyle name=" _품셈_CC-10 구내도로 및 배수(단가)_1 당진78-연돌-공사설계서(REV.0 12.14-kopec)_0 태안78-연돌-공사설계서(2005082) 2" xfId="4068"/>
    <cellStyle name=" _품셈_CC-10 구내도로 및 배수(단가)_1 당진78-연돌-공사설계서(REV.0 12.14-kopec)_0 태안78-연돌-공사설계서(2005082) 3" xfId="4069"/>
    <cellStyle name=" _품셈_CC-10 구내도로 및 배수(단가)_1 당진78-연돌-공사설계서(REV.0 12.14-kopec)_0 태안78-연돌-공사설계서(2005082) 4" xfId="18398"/>
    <cellStyle name=" _품셈_CC-10 구내도로 및 배수(단가)_1 당진78-연돌-공사설계서(REV.0 12.14-kopec)_0 태안78-연돌-공사설계서(2005082) 5" xfId="31376"/>
    <cellStyle name=" _품셈_CC-10 구내도로 및 배수(단가)_1 당진78-연돌-공사설계서(REV.0 12.14-kopec)_0 태안78-연돌-공사설계서(2005082) 6" xfId="31377"/>
    <cellStyle name=" _품셈_CC-10 구내도로 및 배수(단가)_1 당진78-연돌-공사설계서(REV.0 12.14-kopec)_0 태안78-연돌-공사설계서(2005082) 7" xfId="31378"/>
    <cellStyle name=" _품셈_CC-10 구내도로 및 배수(단가)_1 당진78-연돌-공사설계서(REV.0 12.14-kopec)_0 태안78-연돌-공사설계서(2005082) 8" xfId="31379"/>
    <cellStyle name=" _품셈_CC-10 구내도로 및 배수(단가)_1 당진78-연돌-공사설계서(REV.0 12.14-kopec)_0 태안78-연돌-공사설계서(2005082) 9" xfId="31380"/>
    <cellStyle name=" _품셈_CC-10 구내도로 및 배수(단가)_1 당진78-연돌-공사설계서(REV.0 12.14-kopec)_1.0t 공사설계서(1021일)" xfId="4070"/>
    <cellStyle name=" _품셈_CC-10 구내도로 및 배수(단가)_1 당진78-연돌-공사설계서(REV.0 12.14-kopec)_1.0t 공사설계서(1021일) 10" xfId="31381"/>
    <cellStyle name=" _품셈_CC-10 구내도로 및 배수(단가)_1 당진78-연돌-공사설계서(REV.0 12.14-kopec)_1.0t 공사설계서(1021일) 2" xfId="4071"/>
    <cellStyle name=" _품셈_CC-10 구내도로 및 배수(단가)_1 당진78-연돌-공사설계서(REV.0 12.14-kopec)_1.0t 공사설계서(1021일) 3" xfId="4072"/>
    <cellStyle name=" _품셈_CC-10 구내도로 및 배수(단가)_1 당진78-연돌-공사설계서(REV.0 12.14-kopec)_1.0t 공사설계서(1021일) 4" xfId="18399"/>
    <cellStyle name=" _품셈_CC-10 구내도로 및 배수(단가)_1 당진78-연돌-공사설계서(REV.0 12.14-kopec)_1.0t 공사설계서(1021일) 5" xfId="31382"/>
    <cellStyle name=" _품셈_CC-10 구내도로 및 배수(단가)_1 당진78-연돌-공사설계서(REV.0 12.14-kopec)_1.0t 공사설계서(1021일) 6" xfId="31383"/>
    <cellStyle name=" _품셈_CC-10 구내도로 및 배수(단가)_1 당진78-연돌-공사설계서(REV.0 12.14-kopec)_1.0t 공사설계서(1021일) 7" xfId="31384"/>
    <cellStyle name=" _품셈_CC-10 구내도로 및 배수(단가)_1 당진78-연돌-공사설계서(REV.0 12.14-kopec)_1.0t 공사설계서(1021일) 8" xfId="31385"/>
    <cellStyle name=" _품셈_CC-10 구내도로 및 배수(단가)_1 당진78-연돌-공사설계서(REV.0 12.14-kopec)_1.0t 공사설계서(1021일) 9" xfId="31386"/>
    <cellStyle name=" _품셈_CC-10 구내도로 및 배수(단가)_1 당진78-연돌-공사설계서(REV.0 12.14-kopec)_태안78연돌공사설계서(2005099)C2" xfId="4073"/>
    <cellStyle name=" _품셈_CC-10 구내도로 및 배수(단가)_1 당진78-연돌-공사설계서(REV.0 12.14-kopec)_태안78연돌공사설계서(2005099)C2 10" xfId="31387"/>
    <cellStyle name=" _품셈_CC-10 구내도로 및 배수(단가)_1 당진78-연돌-공사설계서(REV.0 12.14-kopec)_태안78연돌공사설계서(2005099)C2 2" xfId="4074"/>
    <cellStyle name=" _품셈_CC-10 구내도로 및 배수(단가)_1 당진78-연돌-공사설계서(REV.0 12.14-kopec)_태안78연돌공사설계서(2005099)C2 3" xfId="4075"/>
    <cellStyle name=" _품셈_CC-10 구내도로 및 배수(단가)_1 당진78-연돌-공사설계서(REV.0 12.14-kopec)_태안78연돌공사설계서(2005099)C2 4" xfId="18400"/>
    <cellStyle name=" _품셈_CC-10 구내도로 및 배수(단가)_1 당진78-연돌-공사설계서(REV.0 12.14-kopec)_태안78연돌공사설계서(2005099)C2 5" xfId="31388"/>
    <cellStyle name=" _품셈_CC-10 구내도로 및 배수(단가)_1 당진78-연돌-공사설계서(REV.0 12.14-kopec)_태안78연돌공사설계서(2005099)C2 6" xfId="31389"/>
    <cellStyle name=" _품셈_CC-10 구내도로 및 배수(단가)_1 당진78-연돌-공사설계서(REV.0 12.14-kopec)_태안78연돌공사설계서(2005099)C2 7" xfId="31390"/>
    <cellStyle name=" _품셈_CC-10 구내도로 및 배수(단가)_1 당진78-연돌-공사설계서(REV.0 12.14-kopec)_태안78연돌공사설계서(2005099)C2 8" xfId="31391"/>
    <cellStyle name=" _품셈_CC-10 구내도로 및 배수(단가)_1 당진78-연돌-공사설계서(REV.0 12.14-kopec)_태안78연돌공사설계서(2005099)C2 9" xfId="31392"/>
    <cellStyle name=" _품셈_CC-10 구내도로 및 배수(단가)_1.0t 당진78-연돌-수량산출서(REV.0 12.27-kopec)" xfId="4076"/>
    <cellStyle name=" _품셈_CC-10 구내도로 및 배수(단가)_1.0t 당진78-연돌-수량산출서(REV.0 12.27-kopec) 10" xfId="31393"/>
    <cellStyle name=" _품셈_CC-10 구내도로 및 배수(단가)_1.0t 당진78-연돌-수량산출서(REV.0 12.27-kopec) 2" xfId="4077"/>
    <cellStyle name=" _품셈_CC-10 구내도로 및 배수(단가)_1.0t 당진78-연돌-수량산출서(REV.0 12.27-kopec) 3" xfId="4078"/>
    <cellStyle name=" _품셈_CC-10 구내도로 및 배수(단가)_1.0t 당진78-연돌-수량산출서(REV.0 12.27-kopec) 4" xfId="18401"/>
    <cellStyle name=" _품셈_CC-10 구내도로 및 배수(단가)_1.0t 당진78-연돌-수량산출서(REV.0 12.27-kopec) 5" xfId="31394"/>
    <cellStyle name=" _품셈_CC-10 구내도로 및 배수(단가)_1.0t 당진78-연돌-수량산출서(REV.0 12.27-kopec) 6" xfId="31395"/>
    <cellStyle name=" _품셈_CC-10 구내도로 및 배수(단가)_1.0t 당진78-연돌-수량산출서(REV.0 12.27-kopec) 7" xfId="31396"/>
    <cellStyle name=" _품셈_CC-10 구내도로 및 배수(단가)_1.0t 당진78-연돌-수량산출서(REV.0 12.27-kopec) 8" xfId="31397"/>
    <cellStyle name=" _품셈_CC-10 구내도로 및 배수(단가)_1.0t 당진78-연돌-수량산출서(REV.0 12.27-kopec) 9" xfId="31398"/>
    <cellStyle name=" _품셈_CC-10 구내도로 및 배수(단가)_1.0t 당진78-연돌-수량산출서(REV.0 12.27-kopec)_1.0t 공사설계서(1021일)" xfId="4079"/>
    <cellStyle name=" _품셈_CC-10 구내도로 및 배수(단가)_1.0t 당진78-연돌-수량산출서(REV.0 12.27-kopec)_1.0t 공사설계서(1021일) 10" xfId="31399"/>
    <cellStyle name=" _품셈_CC-10 구내도로 및 배수(단가)_1.0t 당진78-연돌-수량산출서(REV.0 12.27-kopec)_1.0t 공사설계서(1021일) 2" xfId="4080"/>
    <cellStyle name=" _품셈_CC-10 구내도로 및 배수(단가)_1.0t 당진78-연돌-수량산출서(REV.0 12.27-kopec)_1.0t 공사설계서(1021일) 3" xfId="4081"/>
    <cellStyle name=" _품셈_CC-10 구내도로 및 배수(단가)_1.0t 당진78-연돌-수량산출서(REV.0 12.27-kopec)_1.0t 공사설계서(1021일) 4" xfId="18402"/>
    <cellStyle name=" _품셈_CC-10 구내도로 및 배수(단가)_1.0t 당진78-연돌-수량산출서(REV.0 12.27-kopec)_1.0t 공사설계서(1021일) 5" xfId="31400"/>
    <cellStyle name=" _품셈_CC-10 구내도로 및 배수(단가)_1.0t 당진78-연돌-수량산출서(REV.0 12.27-kopec)_1.0t 공사설계서(1021일) 6" xfId="31401"/>
    <cellStyle name=" _품셈_CC-10 구내도로 및 배수(단가)_1.0t 당진78-연돌-수량산출서(REV.0 12.27-kopec)_1.0t 공사설계서(1021일) 7" xfId="31402"/>
    <cellStyle name=" _품셈_CC-10 구내도로 및 배수(단가)_1.0t 당진78-연돌-수량산출서(REV.0 12.27-kopec)_1.0t 공사설계서(1021일) 8" xfId="31403"/>
    <cellStyle name=" _품셈_CC-10 구내도로 및 배수(단가)_1.0t 당진78-연돌-수량산출서(REV.0 12.27-kopec)_1.0t 공사설계서(1021일) 9" xfId="31404"/>
    <cellStyle name=" _품셈_CC-10 구내도로 및 배수(단가)_2.관리동" xfId="31405"/>
    <cellStyle name=" _품셈_CC-10 구내도로 및 배수(단가)_CC-02 본관기초굴착 예상" xfId="4206"/>
    <cellStyle name=" _품셈_CC-10 구내도로 및 배수(단가)_CC-02 본관기초굴착 예상 10" xfId="31648"/>
    <cellStyle name=" _품셈_CC-10 구내도로 및 배수(단가)_CC-02 본관기초굴착 예상 2" xfId="4207"/>
    <cellStyle name=" _품셈_CC-10 구내도로 및 배수(단가)_CC-02 본관기초굴착 예상 3" xfId="4208"/>
    <cellStyle name=" _품셈_CC-10 구내도로 및 배수(단가)_CC-02 본관기초굴착 예상 4" xfId="18443"/>
    <cellStyle name=" _품셈_CC-10 구내도로 및 배수(단가)_CC-02 본관기초굴착 예상 5" xfId="31649"/>
    <cellStyle name=" _품셈_CC-10 구내도로 및 배수(단가)_CC-02 본관기초굴착 예상 6" xfId="31650"/>
    <cellStyle name=" _품셈_CC-10 구내도로 및 배수(단가)_CC-02 본관기초굴착 예상 7" xfId="31651"/>
    <cellStyle name=" _품셈_CC-10 구내도로 및 배수(단가)_CC-02 본관기초굴착 예상 8" xfId="31652"/>
    <cellStyle name=" _품셈_CC-10 구내도로 및 배수(단가)_CC-02 본관기초굴착 예상 9" xfId="31653"/>
    <cellStyle name=" _품셈_CC-10 구내도로 및 배수(단가)_CC-02 본관기초굴착 예상_1 당진78-연돌-공사설계서(REV.0 12.14-kopec)" xfId="4209"/>
    <cellStyle name=" _품셈_CC-10 구내도로 및 배수(단가)_CC-02 본관기초굴착 예상_1 당진78-연돌-공사설계서(REV.0 12.14-kopec) 10" xfId="31654"/>
    <cellStyle name=" _품셈_CC-10 구내도로 및 배수(단가)_CC-02 본관기초굴착 예상_1 당진78-연돌-공사설계서(REV.0 12.14-kopec) 2" xfId="4210"/>
    <cellStyle name=" _품셈_CC-10 구내도로 및 배수(단가)_CC-02 본관기초굴착 예상_1 당진78-연돌-공사설계서(REV.0 12.14-kopec) 3" xfId="4211"/>
    <cellStyle name=" _품셈_CC-10 구내도로 및 배수(단가)_CC-02 본관기초굴착 예상_1 당진78-연돌-공사설계서(REV.0 12.14-kopec) 4" xfId="18444"/>
    <cellStyle name=" _품셈_CC-10 구내도로 및 배수(단가)_CC-02 본관기초굴착 예상_1 당진78-연돌-공사설계서(REV.0 12.14-kopec) 5" xfId="31655"/>
    <cellStyle name=" _품셈_CC-10 구내도로 및 배수(단가)_CC-02 본관기초굴착 예상_1 당진78-연돌-공사설계서(REV.0 12.14-kopec) 6" xfId="31656"/>
    <cellStyle name=" _품셈_CC-10 구내도로 및 배수(단가)_CC-02 본관기초굴착 예상_1 당진78-연돌-공사설계서(REV.0 12.14-kopec) 7" xfId="31657"/>
    <cellStyle name=" _품셈_CC-10 구내도로 및 배수(단가)_CC-02 본관기초굴착 예상_1 당진78-연돌-공사설계서(REV.0 12.14-kopec) 8" xfId="31658"/>
    <cellStyle name=" _품셈_CC-10 구내도로 및 배수(단가)_CC-02 본관기초굴착 예상_1 당진78-연돌-공사설계서(REV.0 12.14-kopec) 9" xfId="31659"/>
    <cellStyle name=" _품셈_CC-10 구내도로 및 배수(단가)_CC-02 본관기초굴착 예상_1 당진78-연돌-공사설계서(REV.0 12.14-kopec)_0 태안78-연돌-공사설계서(2005082)" xfId="4212"/>
    <cellStyle name=" _품셈_CC-10 구내도로 및 배수(단가)_CC-02 본관기초굴착 예상_1 당진78-연돌-공사설계서(REV.0 12.14-kopec)_0 태안78-연돌-공사설계서(2005082) 10" xfId="31660"/>
    <cellStyle name=" _품셈_CC-10 구내도로 및 배수(단가)_CC-02 본관기초굴착 예상_1 당진78-연돌-공사설계서(REV.0 12.14-kopec)_0 태안78-연돌-공사설계서(2005082) 2" xfId="4213"/>
    <cellStyle name=" _품셈_CC-10 구내도로 및 배수(단가)_CC-02 본관기초굴착 예상_1 당진78-연돌-공사설계서(REV.0 12.14-kopec)_0 태안78-연돌-공사설계서(2005082) 3" xfId="4214"/>
    <cellStyle name=" _품셈_CC-10 구내도로 및 배수(단가)_CC-02 본관기초굴착 예상_1 당진78-연돌-공사설계서(REV.0 12.14-kopec)_0 태안78-연돌-공사설계서(2005082) 4" xfId="18445"/>
    <cellStyle name=" _품셈_CC-10 구내도로 및 배수(단가)_CC-02 본관기초굴착 예상_1 당진78-연돌-공사설계서(REV.0 12.14-kopec)_0 태안78-연돌-공사설계서(2005082) 5" xfId="31661"/>
    <cellStyle name=" _품셈_CC-10 구내도로 및 배수(단가)_CC-02 본관기초굴착 예상_1 당진78-연돌-공사설계서(REV.0 12.14-kopec)_0 태안78-연돌-공사설계서(2005082) 6" xfId="31662"/>
    <cellStyle name=" _품셈_CC-10 구내도로 및 배수(단가)_CC-02 본관기초굴착 예상_1 당진78-연돌-공사설계서(REV.0 12.14-kopec)_0 태안78-연돌-공사설계서(2005082) 7" xfId="31663"/>
    <cellStyle name=" _품셈_CC-10 구내도로 및 배수(단가)_CC-02 본관기초굴착 예상_1 당진78-연돌-공사설계서(REV.0 12.14-kopec)_0 태안78-연돌-공사설계서(2005082) 8" xfId="31664"/>
    <cellStyle name=" _품셈_CC-10 구내도로 및 배수(단가)_CC-02 본관기초굴착 예상_1 당진78-연돌-공사설계서(REV.0 12.14-kopec)_0 태안78-연돌-공사설계서(2005082) 9" xfId="31665"/>
    <cellStyle name=" _품셈_CC-10 구내도로 및 배수(단가)_CC-02 본관기초굴착 예상_1 당진78-연돌-공사설계서(REV.0 12.14-kopec)_1.0t 공사설계서(1021일)" xfId="4215"/>
    <cellStyle name=" _품셈_CC-10 구내도로 및 배수(단가)_CC-02 본관기초굴착 예상_1 당진78-연돌-공사설계서(REV.0 12.14-kopec)_1.0t 공사설계서(1021일) 10" xfId="31666"/>
    <cellStyle name=" _품셈_CC-10 구내도로 및 배수(단가)_CC-02 본관기초굴착 예상_1 당진78-연돌-공사설계서(REV.0 12.14-kopec)_1.0t 공사설계서(1021일) 2" xfId="4216"/>
    <cellStyle name=" _품셈_CC-10 구내도로 및 배수(단가)_CC-02 본관기초굴착 예상_1 당진78-연돌-공사설계서(REV.0 12.14-kopec)_1.0t 공사설계서(1021일) 3" xfId="4217"/>
    <cellStyle name=" _품셈_CC-10 구내도로 및 배수(단가)_CC-02 본관기초굴착 예상_1 당진78-연돌-공사설계서(REV.0 12.14-kopec)_1.0t 공사설계서(1021일) 4" xfId="18446"/>
    <cellStyle name=" _품셈_CC-10 구내도로 및 배수(단가)_CC-02 본관기초굴착 예상_1 당진78-연돌-공사설계서(REV.0 12.14-kopec)_1.0t 공사설계서(1021일) 5" xfId="31667"/>
    <cellStyle name=" _품셈_CC-10 구내도로 및 배수(단가)_CC-02 본관기초굴착 예상_1 당진78-연돌-공사설계서(REV.0 12.14-kopec)_1.0t 공사설계서(1021일) 6" xfId="31668"/>
    <cellStyle name=" _품셈_CC-10 구내도로 및 배수(단가)_CC-02 본관기초굴착 예상_1 당진78-연돌-공사설계서(REV.0 12.14-kopec)_1.0t 공사설계서(1021일) 7" xfId="31669"/>
    <cellStyle name=" _품셈_CC-10 구내도로 및 배수(단가)_CC-02 본관기초굴착 예상_1 당진78-연돌-공사설계서(REV.0 12.14-kopec)_1.0t 공사설계서(1021일) 8" xfId="31670"/>
    <cellStyle name=" _품셈_CC-10 구내도로 및 배수(단가)_CC-02 본관기초굴착 예상_1 당진78-연돌-공사설계서(REV.0 12.14-kopec)_1.0t 공사설계서(1021일) 9" xfId="31671"/>
    <cellStyle name=" _품셈_CC-10 구내도로 및 배수(단가)_CC-02 본관기초굴착 예상_1 당진78-연돌-공사설계서(REV.0 12.14-kopec)_태안78연돌공사설계서(2005099)C2" xfId="4218"/>
    <cellStyle name=" _품셈_CC-10 구내도로 및 배수(단가)_CC-02 본관기초굴착 예상_1 당진78-연돌-공사설계서(REV.0 12.14-kopec)_태안78연돌공사설계서(2005099)C2 10" xfId="31672"/>
    <cellStyle name=" _품셈_CC-10 구내도로 및 배수(단가)_CC-02 본관기초굴착 예상_1 당진78-연돌-공사설계서(REV.0 12.14-kopec)_태안78연돌공사설계서(2005099)C2 2" xfId="4219"/>
    <cellStyle name=" _품셈_CC-10 구내도로 및 배수(단가)_CC-02 본관기초굴착 예상_1 당진78-연돌-공사설계서(REV.0 12.14-kopec)_태안78연돌공사설계서(2005099)C2 3" xfId="4220"/>
    <cellStyle name=" _품셈_CC-10 구내도로 및 배수(단가)_CC-02 본관기초굴착 예상_1 당진78-연돌-공사설계서(REV.0 12.14-kopec)_태안78연돌공사설계서(2005099)C2 4" xfId="18447"/>
    <cellStyle name=" _품셈_CC-10 구내도로 및 배수(단가)_CC-02 본관기초굴착 예상_1 당진78-연돌-공사설계서(REV.0 12.14-kopec)_태안78연돌공사설계서(2005099)C2 5" xfId="31673"/>
    <cellStyle name=" _품셈_CC-10 구내도로 및 배수(단가)_CC-02 본관기초굴착 예상_1 당진78-연돌-공사설계서(REV.0 12.14-kopec)_태안78연돌공사설계서(2005099)C2 6" xfId="31674"/>
    <cellStyle name=" _품셈_CC-10 구내도로 및 배수(단가)_CC-02 본관기초굴착 예상_1 당진78-연돌-공사설계서(REV.0 12.14-kopec)_태안78연돌공사설계서(2005099)C2 7" xfId="31675"/>
    <cellStyle name=" _품셈_CC-10 구내도로 및 배수(단가)_CC-02 본관기초굴착 예상_1 당진78-연돌-공사설계서(REV.0 12.14-kopec)_태안78연돌공사설계서(2005099)C2 8" xfId="31676"/>
    <cellStyle name=" _품셈_CC-10 구내도로 및 배수(단가)_CC-02 본관기초굴착 예상_1 당진78-연돌-공사설계서(REV.0 12.14-kopec)_태안78연돌공사설계서(2005099)C2 9" xfId="31677"/>
    <cellStyle name=" _품셈_CC-10 구내도로 및 배수(단가)_CC-02 본관기초굴착 예상_1.0t 당진78-연돌-수량산출서(REV.0 12.27-kopec)" xfId="4221"/>
    <cellStyle name=" _품셈_CC-10 구내도로 및 배수(단가)_CC-02 본관기초굴착 예상_1.0t 당진78-연돌-수량산출서(REV.0 12.27-kopec) 10" xfId="31678"/>
    <cellStyle name=" _품셈_CC-10 구내도로 및 배수(단가)_CC-02 본관기초굴착 예상_1.0t 당진78-연돌-수량산출서(REV.0 12.27-kopec) 2" xfId="4222"/>
    <cellStyle name=" _품셈_CC-10 구내도로 및 배수(단가)_CC-02 본관기초굴착 예상_1.0t 당진78-연돌-수량산출서(REV.0 12.27-kopec) 3" xfId="4223"/>
    <cellStyle name=" _품셈_CC-10 구내도로 및 배수(단가)_CC-02 본관기초굴착 예상_1.0t 당진78-연돌-수량산출서(REV.0 12.27-kopec) 4" xfId="18448"/>
    <cellStyle name=" _품셈_CC-10 구내도로 및 배수(단가)_CC-02 본관기초굴착 예상_1.0t 당진78-연돌-수량산출서(REV.0 12.27-kopec) 5" xfId="31679"/>
    <cellStyle name=" _품셈_CC-10 구내도로 및 배수(단가)_CC-02 본관기초굴착 예상_1.0t 당진78-연돌-수량산출서(REV.0 12.27-kopec) 6" xfId="31680"/>
    <cellStyle name=" _품셈_CC-10 구내도로 및 배수(단가)_CC-02 본관기초굴착 예상_1.0t 당진78-연돌-수량산출서(REV.0 12.27-kopec) 7" xfId="31681"/>
    <cellStyle name=" _품셈_CC-10 구내도로 및 배수(단가)_CC-02 본관기초굴착 예상_1.0t 당진78-연돌-수량산출서(REV.0 12.27-kopec) 8" xfId="31682"/>
    <cellStyle name=" _품셈_CC-10 구내도로 및 배수(단가)_CC-02 본관기초굴착 예상_1.0t 당진78-연돌-수량산출서(REV.0 12.27-kopec) 9" xfId="31683"/>
    <cellStyle name=" _품셈_CC-10 구내도로 및 배수(단가)_CC-02 본관기초굴착 예상_1.0t 당진78-연돌-수량산출서(REV.0 12.27-kopec)_1.0t 공사설계서(1021일)" xfId="4224"/>
    <cellStyle name=" _품셈_CC-10 구내도로 및 배수(단가)_CC-02 본관기초굴착 예상_1.0t 당진78-연돌-수량산출서(REV.0 12.27-kopec)_1.0t 공사설계서(1021일) 10" xfId="31684"/>
    <cellStyle name=" _품셈_CC-10 구내도로 및 배수(단가)_CC-02 본관기초굴착 예상_1.0t 당진78-연돌-수량산출서(REV.0 12.27-kopec)_1.0t 공사설계서(1021일) 2" xfId="4225"/>
    <cellStyle name=" _품셈_CC-10 구내도로 및 배수(단가)_CC-02 본관기초굴착 예상_1.0t 당진78-연돌-수량산출서(REV.0 12.27-kopec)_1.0t 공사설계서(1021일) 3" xfId="4226"/>
    <cellStyle name=" _품셈_CC-10 구내도로 및 배수(단가)_CC-02 본관기초굴착 예상_1.0t 당진78-연돌-수량산출서(REV.0 12.27-kopec)_1.0t 공사설계서(1021일) 4" xfId="18449"/>
    <cellStyle name=" _품셈_CC-10 구내도로 및 배수(단가)_CC-02 본관기초굴착 예상_1.0t 당진78-연돌-수량산출서(REV.0 12.27-kopec)_1.0t 공사설계서(1021일) 5" xfId="31685"/>
    <cellStyle name=" _품셈_CC-10 구내도로 및 배수(단가)_CC-02 본관기초굴착 예상_1.0t 당진78-연돌-수량산출서(REV.0 12.27-kopec)_1.0t 공사설계서(1021일) 6" xfId="31686"/>
    <cellStyle name=" _품셈_CC-10 구내도로 및 배수(단가)_CC-02 본관기초굴착 예상_1.0t 당진78-연돌-수량산출서(REV.0 12.27-kopec)_1.0t 공사설계서(1021일) 7" xfId="31687"/>
    <cellStyle name=" _품셈_CC-10 구내도로 및 배수(단가)_CC-02 본관기초굴착 예상_1.0t 당진78-연돌-수량산출서(REV.0 12.27-kopec)_1.0t 공사설계서(1021일) 8" xfId="31688"/>
    <cellStyle name=" _품셈_CC-10 구내도로 및 배수(단가)_CC-02 본관기초굴착 예상_1.0t 당진78-연돌-수량산출서(REV.0 12.27-kopec)_1.0t 공사설계서(1021일) 9" xfId="31689"/>
    <cellStyle name=" _품셈_CC-10 구내도로 및 배수(단가)_CC-02 본관기초굴착 예상_2.관리동" xfId="31690"/>
    <cellStyle name=" _품셈_CC-10 구내도로 및 배수(단가)_CC-02 본관기초굴착 예상_당진78-연돌-개략공사비" xfId="4227"/>
    <cellStyle name=" _품셈_CC-10 구내도로 및 배수(단가)_CC-02 본관기초굴착 예상_당진78-연돌-개략공사비 10" xfId="31691"/>
    <cellStyle name=" _품셈_CC-10 구내도로 및 배수(단가)_CC-02 본관기초굴착 예상_당진78-연돌-개략공사비 2" xfId="4228"/>
    <cellStyle name=" _품셈_CC-10 구내도로 및 배수(단가)_CC-02 본관기초굴착 예상_당진78-연돌-개략공사비 3" xfId="4229"/>
    <cellStyle name=" _품셈_CC-10 구내도로 및 배수(단가)_CC-02 본관기초굴착 예상_당진78-연돌-개략공사비 4" xfId="18450"/>
    <cellStyle name=" _품셈_CC-10 구내도로 및 배수(단가)_CC-02 본관기초굴착 예상_당진78-연돌-개략공사비 5" xfId="31692"/>
    <cellStyle name=" _품셈_CC-10 구내도로 및 배수(단가)_CC-02 본관기초굴착 예상_당진78-연돌-개략공사비 6" xfId="31693"/>
    <cellStyle name=" _품셈_CC-10 구내도로 및 배수(단가)_CC-02 본관기초굴착 예상_당진78-연돌-개략공사비 7" xfId="31694"/>
    <cellStyle name=" _품셈_CC-10 구내도로 및 배수(단가)_CC-02 본관기초굴착 예상_당진78-연돌-개략공사비 8" xfId="31695"/>
    <cellStyle name=" _품셈_CC-10 구내도로 및 배수(단가)_CC-02 본관기초굴착 예상_당진78-연돌-개략공사비 9" xfId="31696"/>
    <cellStyle name=" _품셈_CC-10 구내도로 및 배수(단가)_CC-02 본관기초굴착 예상_당진78-연돌-개략공사비_0 태안78-연돌-공사설계서(2005082)" xfId="4230"/>
    <cellStyle name=" _품셈_CC-10 구내도로 및 배수(단가)_CC-02 본관기초굴착 예상_당진78-연돌-개략공사비_0 태안78-연돌-공사설계서(2005082) 10" xfId="31697"/>
    <cellStyle name=" _품셈_CC-10 구내도로 및 배수(단가)_CC-02 본관기초굴착 예상_당진78-연돌-개략공사비_0 태안78-연돌-공사설계서(2005082) 2" xfId="4231"/>
    <cellStyle name=" _품셈_CC-10 구내도로 및 배수(단가)_CC-02 본관기초굴착 예상_당진78-연돌-개략공사비_0 태안78-연돌-공사설계서(2005082) 3" xfId="4232"/>
    <cellStyle name=" _품셈_CC-10 구내도로 및 배수(단가)_CC-02 본관기초굴착 예상_당진78-연돌-개략공사비_0 태안78-연돌-공사설계서(2005082) 4" xfId="18451"/>
    <cellStyle name=" _품셈_CC-10 구내도로 및 배수(단가)_CC-02 본관기초굴착 예상_당진78-연돌-개략공사비_0 태안78-연돌-공사설계서(2005082) 5" xfId="31698"/>
    <cellStyle name=" _품셈_CC-10 구내도로 및 배수(단가)_CC-02 본관기초굴착 예상_당진78-연돌-개략공사비_0 태안78-연돌-공사설계서(2005082) 6" xfId="31699"/>
    <cellStyle name=" _품셈_CC-10 구내도로 및 배수(단가)_CC-02 본관기초굴착 예상_당진78-연돌-개략공사비_0 태안78-연돌-공사설계서(2005082) 7" xfId="31700"/>
    <cellStyle name=" _품셈_CC-10 구내도로 및 배수(단가)_CC-02 본관기초굴착 예상_당진78-연돌-개략공사비_0 태안78-연돌-공사설계서(2005082) 8" xfId="31701"/>
    <cellStyle name=" _품셈_CC-10 구내도로 및 배수(단가)_CC-02 본관기초굴착 예상_당진78-연돌-개략공사비_0 태안78-연돌-공사설계서(2005082) 9" xfId="31702"/>
    <cellStyle name=" _품셈_CC-10 구내도로 및 배수(단가)_CC-02 본관기초굴착 예상_당진78-연돌-개략공사비_1.0t 공사설계서(1021일)" xfId="4233"/>
    <cellStyle name=" _품셈_CC-10 구내도로 및 배수(단가)_CC-02 본관기초굴착 예상_당진78-연돌-개략공사비_1.0t 공사설계서(1021일) 10" xfId="31703"/>
    <cellStyle name=" _품셈_CC-10 구내도로 및 배수(단가)_CC-02 본관기초굴착 예상_당진78-연돌-개략공사비_1.0t 공사설계서(1021일) 2" xfId="4234"/>
    <cellStyle name=" _품셈_CC-10 구내도로 및 배수(단가)_CC-02 본관기초굴착 예상_당진78-연돌-개략공사비_1.0t 공사설계서(1021일) 3" xfId="4235"/>
    <cellStyle name=" _품셈_CC-10 구내도로 및 배수(단가)_CC-02 본관기초굴착 예상_당진78-연돌-개략공사비_1.0t 공사설계서(1021일) 4" xfId="18452"/>
    <cellStyle name=" _품셈_CC-10 구내도로 및 배수(단가)_CC-02 본관기초굴착 예상_당진78-연돌-개략공사비_1.0t 공사설계서(1021일) 5" xfId="31704"/>
    <cellStyle name=" _품셈_CC-10 구내도로 및 배수(단가)_CC-02 본관기초굴착 예상_당진78-연돌-개략공사비_1.0t 공사설계서(1021일) 6" xfId="31705"/>
    <cellStyle name=" _품셈_CC-10 구내도로 및 배수(단가)_CC-02 본관기초굴착 예상_당진78-연돌-개략공사비_1.0t 공사설계서(1021일) 7" xfId="31706"/>
    <cellStyle name=" _품셈_CC-10 구내도로 및 배수(단가)_CC-02 본관기초굴착 예상_당진78-연돌-개략공사비_1.0t 공사설계서(1021일) 8" xfId="31707"/>
    <cellStyle name=" _품셈_CC-10 구내도로 및 배수(단가)_CC-02 본관기초굴착 예상_당진78-연돌-개략공사비_1.0t 공사설계서(1021일) 9" xfId="31708"/>
    <cellStyle name=" _품셈_CC-10 구내도로 및 배수(단가)_CC-02 본관기초굴착 예상_당진78-연돌-개략공사비_태안78연돌공사설계서(2005099)C2" xfId="4236"/>
    <cellStyle name=" _품셈_CC-10 구내도로 및 배수(단가)_CC-02 본관기초굴착 예상_당진78-연돌-개략공사비_태안78연돌공사설계서(2005099)C2 10" xfId="31709"/>
    <cellStyle name=" _품셈_CC-10 구내도로 및 배수(단가)_CC-02 본관기초굴착 예상_당진78-연돌-개략공사비_태안78연돌공사설계서(2005099)C2 2" xfId="4237"/>
    <cellStyle name=" _품셈_CC-10 구내도로 및 배수(단가)_CC-02 본관기초굴착 예상_당진78-연돌-개략공사비_태안78연돌공사설계서(2005099)C2 3" xfId="4238"/>
    <cellStyle name=" _품셈_CC-10 구내도로 및 배수(단가)_CC-02 본관기초굴착 예상_당진78-연돌-개략공사비_태안78연돌공사설계서(2005099)C2 4" xfId="18453"/>
    <cellStyle name=" _품셈_CC-10 구내도로 및 배수(단가)_CC-02 본관기초굴착 예상_당진78-연돌-개략공사비_태안78연돌공사설계서(2005099)C2 5" xfId="31710"/>
    <cellStyle name=" _품셈_CC-10 구내도로 및 배수(단가)_CC-02 본관기초굴착 예상_당진78-연돌-개략공사비_태안78연돌공사설계서(2005099)C2 6" xfId="31711"/>
    <cellStyle name=" _품셈_CC-10 구내도로 및 배수(단가)_CC-02 본관기초굴착 예상_당진78-연돌-개략공사비_태안78연돌공사설계서(2005099)C2 7" xfId="31712"/>
    <cellStyle name=" _품셈_CC-10 구내도로 및 배수(단가)_CC-02 본관기초굴착 예상_당진78-연돌-개략공사비_태안78연돌공사설계서(2005099)C2 8" xfId="31713"/>
    <cellStyle name=" _품셈_CC-10 구내도로 및 배수(단가)_CC-02 본관기초굴착 예상_당진78-연돌-개략공사비_태안78연돌공사설계서(2005099)C2 9" xfId="31714"/>
    <cellStyle name=" _품셈_CC-10 구내도로 및 배수(단가)_CC-02 본관기초굴착 예상_연돌 현장타설말뚝(RCD)설계서" xfId="4239"/>
    <cellStyle name=" _품셈_CC-10 구내도로 및 배수(단가)_CC-02 본관기초굴착 예상_연돌 현장타설말뚝(RCD)설계서 10" xfId="31715"/>
    <cellStyle name=" _품셈_CC-10 구내도로 및 배수(단가)_CC-02 본관기초굴착 예상_연돌 현장타설말뚝(RCD)설계서 2" xfId="4240"/>
    <cellStyle name=" _품셈_CC-10 구내도로 및 배수(단가)_CC-02 본관기초굴착 예상_연돌 현장타설말뚝(RCD)설계서 3" xfId="4241"/>
    <cellStyle name=" _품셈_CC-10 구내도로 및 배수(단가)_CC-02 본관기초굴착 예상_연돌 현장타설말뚝(RCD)설계서 4" xfId="18454"/>
    <cellStyle name=" _품셈_CC-10 구내도로 및 배수(단가)_CC-02 본관기초굴착 예상_연돌 현장타설말뚝(RCD)설계서 5" xfId="31716"/>
    <cellStyle name=" _품셈_CC-10 구내도로 및 배수(단가)_CC-02 본관기초굴착 예상_연돌 현장타설말뚝(RCD)설계서 6" xfId="31717"/>
    <cellStyle name=" _품셈_CC-10 구내도로 및 배수(단가)_CC-02 본관기초굴착 예상_연돌 현장타설말뚝(RCD)설계서 7" xfId="31718"/>
    <cellStyle name=" _품셈_CC-10 구내도로 및 배수(단가)_CC-02 본관기초굴착 예상_연돌 현장타설말뚝(RCD)설계서 8" xfId="31719"/>
    <cellStyle name=" _품셈_CC-10 구내도로 및 배수(단가)_CC-02 본관기초굴착 예상_연돌 현장타설말뚝(RCD)설계서 9" xfId="31720"/>
    <cellStyle name=" _품셈_CC-10 구내도로 및 배수(단가)_CC-02 본관기초굴착 예상_연돌 현장타설말뚝(RCD)설계서_0 태안78-연돌-공사설계서(2005082)" xfId="4242"/>
    <cellStyle name=" _품셈_CC-10 구내도로 및 배수(단가)_CC-02 본관기초굴착 예상_연돌 현장타설말뚝(RCD)설계서_0 태안78-연돌-공사설계서(2005082) 10" xfId="31721"/>
    <cellStyle name=" _품셈_CC-10 구내도로 및 배수(단가)_CC-02 본관기초굴착 예상_연돌 현장타설말뚝(RCD)설계서_0 태안78-연돌-공사설계서(2005082) 2" xfId="4243"/>
    <cellStyle name=" _품셈_CC-10 구내도로 및 배수(단가)_CC-02 본관기초굴착 예상_연돌 현장타설말뚝(RCD)설계서_0 태안78-연돌-공사설계서(2005082) 3" xfId="4244"/>
    <cellStyle name=" _품셈_CC-10 구내도로 및 배수(단가)_CC-02 본관기초굴착 예상_연돌 현장타설말뚝(RCD)설계서_0 태안78-연돌-공사설계서(2005082) 4" xfId="18455"/>
    <cellStyle name=" _품셈_CC-10 구내도로 및 배수(단가)_CC-02 본관기초굴착 예상_연돌 현장타설말뚝(RCD)설계서_0 태안78-연돌-공사설계서(2005082) 5" xfId="31722"/>
    <cellStyle name=" _품셈_CC-10 구내도로 및 배수(단가)_CC-02 본관기초굴착 예상_연돌 현장타설말뚝(RCD)설계서_0 태안78-연돌-공사설계서(2005082) 6" xfId="31723"/>
    <cellStyle name=" _품셈_CC-10 구내도로 및 배수(단가)_CC-02 본관기초굴착 예상_연돌 현장타설말뚝(RCD)설계서_0 태안78-연돌-공사설계서(2005082) 7" xfId="31724"/>
    <cellStyle name=" _품셈_CC-10 구내도로 및 배수(단가)_CC-02 본관기초굴착 예상_연돌 현장타설말뚝(RCD)설계서_0 태안78-연돌-공사설계서(2005082) 8" xfId="31725"/>
    <cellStyle name=" _품셈_CC-10 구내도로 및 배수(단가)_CC-02 본관기초굴착 예상_연돌 현장타설말뚝(RCD)설계서_0 태안78-연돌-공사설계서(2005082) 9" xfId="31726"/>
    <cellStyle name=" _품셈_CC-10 구내도로 및 배수(단가)_CC-02 본관기초굴착 예상_연돌 현장타설말뚝(RCD)설계서_1.0t 공사설계서(1021일)" xfId="4245"/>
    <cellStyle name=" _품셈_CC-10 구내도로 및 배수(단가)_CC-02 본관기초굴착 예상_연돌 현장타설말뚝(RCD)설계서_1.0t 공사설계서(1021일) 10" xfId="31727"/>
    <cellStyle name=" _품셈_CC-10 구내도로 및 배수(단가)_CC-02 본관기초굴착 예상_연돌 현장타설말뚝(RCD)설계서_1.0t 공사설계서(1021일) 2" xfId="4246"/>
    <cellStyle name=" _품셈_CC-10 구내도로 및 배수(단가)_CC-02 본관기초굴착 예상_연돌 현장타설말뚝(RCD)설계서_1.0t 공사설계서(1021일) 3" xfId="4247"/>
    <cellStyle name=" _품셈_CC-10 구내도로 및 배수(단가)_CC-02 본관기초굴착 예상_연돌 현장타설말뚝(RCD)설계서_1.0t 공사설계서(1021일) 4" xfId="18456"/>
    <cellStyle name=" _품셈_CC-10 구내도로 및 배수(단가)_CC-02 본관기초굴착 예상_연돌 현장타설말뚝(RCD)설계서_1.0t 공사설계서(1021일) 5" xfId="31728"/>
    <cellStyle name=" _품셈_CC-10 구내도로 및 배수(단가)_CC-02 본관기초굴착 예상_연돌 현장타설말뚝(RCD)설계서_1.0t 공사설계서(1021일) 6" xfId="31729"/>
    <cellStyle name=" _품셈_CC-10 구내도로 및 배수(단가)_CC-02 본관기초굴착 예상_연돌 현장타설말뚝(RCD)설계서_1.0t 공사설계서(1021일) 7" xfId="31730"/>
    <cellStyle name=" _품셈_CC-10 구내도로 및 배수(단가)_CC-02 본관기초굴착 예상_연돌 현장타설말뚝(RCD)설계서_1.0t 공사설계서(1021일) 8" xfId="31731"/>
    <cellStyle name=" _품셈_CC-10 구내도로 및 배수(단가)_CC-02 본관기초굴착 예상_연돌 현장타설말뚝(RCD)설계서_1.0t 공사설계서(1021일) 9" xfId="31732"/>
    <cellStyle name=" _품셈_CC-10 구내도로 및 배수(단가)_CC-02 본관기초굴착 예상_연돌 현장타설말뚝(RCD)설계서_태안78연돌공사설계서(2005099)C2" xfId="4248"/>
    <cellStyle name=" _품셈_CC-10 구내도로 및 배수(단가)_CC-02 본관기초굴착 예상_연돌 현장타설말뚝(RCD)설계서_태안78연돌공사설계서(2005099)C2 10" xfId="31733"/>
    <cellStyle name=" _품셈_CC-10 구내도로 및 배수(단가)_CC-02 본관기초굴착 예상_연돌 현장타설말뚝(RCD)설계서_태안78연돌공사설계서(2005099)C2 2" xfId="4249"/>
    <cellStyle name=" _품셈_CC-10 구내도로 및 배수(단가)_CC-02 본관기초굴착 예상_연돌 현장타설말뚝(RCD)설계서_태안78연돌공사설계서(2005099)C2 3" xfId="4250"/>
    <cellStyle name=" _품셈_CC-10 구내도로 및 배수(단가)_CC-02 본관기초굴착 예상_연돌 현장타설말뚝(RCD)설계서_태안78연돌공사설계서(2005099)C2 4" xfId="18457"/>
    <cellStyle name=" _품셈_CC-10 구내도로 및 배수(단가)_CC-02 본관기초굴착 예상_연돌 현장타설말뚝(RCD)설계서_태안78연돌공사설계서(2005099)C2 5" xfId="31734"/>
    <cellStyle name=" _품셈_CC-10 구내도로 및 배수(단가)_CC-02 본관기초굴착 예상_연돌 현장타설말뚝(RCD)설계서_태안78연돌공사설계서(2005099)C2 6" xfId="31735"/>
    <cellStyle name=" _품셈_CC-10 구내도로 및 배수(단가)_CC-02 본관기초굴착 예상_연돌 현장타설말뚝(RCD)설계서_태안78연돌공사설계서(2005099)C2 7" xfId="31736"/>
    <cellStyle name=" _품셈_CC-10 구내도로 및 배수(단가)_CC-02 본관기초굴착 예상_연돌 현장타설말뚝(RCD)설계서_태안78연돌공사설계서(2005099)C2 8" xfId="31737"/>
    <cellStyle name=" _품셈_CC-10 구내도로 및 배수(단가)_CC-02 본관기초굴착 예상_연돌 현장타설말뚝(RCD)설계서_태안78연돌공사설계서(2005099)C2 9" xfId="31738"/>
    <cellStyle name=" _품셈_CC-10 구내도로 및 배수(단가)_개산분 실행" xfId="4082"/>
    <cellStyle name=" _품셈_CC-10 구내도로 및 배수(단가)_당진78-연돌-개략공사비" xfId="4083"/>
    <cellStyle name=" _품셈_CC-10 구내도로 및 배수(단가)_당진78-연돌-개략공사비 10" xfId="31406"/>
    <cellStyle name=" _품셈_CC-10 구내도로 및 배수(단가)_당진78-연돌-개략공사비 2" xfId="4084"/>
    <cellStyle name=" _품셈_CC-10 구내도로 및 배수(단가)_당진78-연돌-개략공사비 3" xfId="4085"/>
    <cellStyle name=" _품셈_CC-10 구내도로 및 배수(단가)_당진78-연돌-개략공사비 4" xfId="18403"/>
    <cellStyle name=" _품셈_CC-10 구내도로 및 배수(단가)_당진78-연돌-개략공사비 5" xfId="31407"/>
    <cellStyle name=" _품셈_CC-10 구내도로 및 배수(단가)_당진78-연돌-개략공사비 6" xfId="31408"/>
    <cellStyle name=" _품셈_CC-10 구내도로 및 배수(단가)_당진78-연돌-개략공사비 7" xfId="31409"/>
    <cellStyle name=" _품셈_CC-10 구내도로 및 배수(단가)_당진78-연돌-개략공사비 8" xfId="31410"/>
    <cellStyle name=" _품셈_CC-10 구내도로 및 배수(단가)_당진78-연돌-개략공사비 9" xfId="31411"/>
    <cellStyle name=" _품셈_CC-10 구내도로 및 배수(단가)_당진78-연돌-개략공사비_0 태안78-연돌-공사설계서(2005082)" xfId="4086"/>
    <cellStyle name=" _품셈_CC-10 구내도로 및 배수(단가)_당진78-연돌-개략공사비_0 태안78-연돌-공사설계서(2005082) 10" xfId="31412"/>
    <cellStyle name=" _품셈_CC-10 구내도로 및 배수(단가)_당진78-연돌-개략공사비_0 태안78-연돌-공사설계서(2005082) 2" xfId="4087"/>
    <cellStyle name=" _품셈_CC-10 구내도로 및 배수(단가)_당진78-연돌-개략공사비_0 태안78-연돌-공사설계서(2005082) 3" xfId="4088"/>
    <cellStyle name=" _품셈_CC-10 구내도로 및 배수(단가)_당진78-연돌-개략공사비_0 태안78-연돌-공사설계서(2005082) 4" xfId="18404"/>
    <cellStyle name=" _품셈_CC-10 구내도로 및 배수(단가)_당진78-연돌-개략공사비_0 태안78-연돌-공사설계서(2005082) 5" xfId="31413"/>
    <cellStyle name=" _품셈_CC-10 구내도로 및 배수(단가)_당진78-연돌-개략공사비_0 태안78-연돌-공사설계서(2005082) 6" xfId="31414"/>
    <cellStyle name=" _품셈_CC-10 구내도로 및 배수(단가)_당진78-연돌-개략공사비_0 태안78-연돌-공사설계서(2005082) 7" xfId="31415"/>
    <cellStyle name=" _품셈_CC-10 구내도로 및 배수(단가)_당진78-연돌-개략공사비_0 태안78-연돌-공사설계서(2005082) 8" xfId="31416"/>
    <cellStyle name=" _품셈_CC-10 구내도로 및 배수(단가)_당진78-연돌-개략공사비_0 태안78-연돌-공사설계서(2005082) 9" xfId="31417"/>
    <cellStyle name=" _품셈_CC-10 구내도로 및 배수(단가)_당진78-연돌-개략공사비_1.0t 공사설계서(1021일)" xfId="4089"/>
    <cellStyle name=" _품셈_CC-10 구내도로 및 배수(단가)_당진78-연돌-개략공사비_1.0t 공사설계서(1021일) 10" xfId="31418"/>
    <cellStyle name=" _품셈_CC-10 구내도로 및 배수(단가)_당진78-연돌-개략공사비_1.0t 공사설계서(1021일) 2" xfId="4090"/>
    <cellStyle name=" _품셈_CC-10 구내도로 및 배수(단가)_당진78-연돌-개략공사비_1.0t 공사설계서(1021일) 3" xfId="4091"/>
    <cellStyle name=" _품셈_CC-10 구내도로 및 배수(단가)_당진78-연돌-개략공사비_1.0t 공사설계서(1021일) 4" xfId="18405"/>
    <cellStyle name=" _품셈_CC-10 구내도로 및 배수(단가)_당진78-연돌-개략공사비_1.0t 공사설계서(1021일) 5" xfId="31419"/>
    <cellStyle name=" _품셈_CC-10 구내도로 및 배수(단가)_당진78-연돌-개략공사비_1.0t 공사설계서(1021일) 6" xfId="31420"/>
    <cellStyle name=" _품셈_CC-10 구내도로 및 배수(단가)_당진78-연돌-개략공사비_1.0t 공사설계서(1021일) 7" xfId="31421"/>
    <cellStyle name=" _품셈_CC-10 구내도로 및 배수(단가)_당진78-연돌-개략공사비_1.0t 공사설계서(1021일) 8" xfId="31422"/>
    <cellStyle name=" _품셈_CC-10 구내도로 및 배수(단가)_당진78-연돌-개략공사비_1.0t 공사설계서(1021일) 9" xfId="31423"/>
    <cellStyle name=" _품셈_CC-10 구내도로 및 배수(단가)_당진78-연돌-개략공사비_태안78연돌공사설계서(2005099)C2" xfId="4092"/>
    <cellStyle name=" _품셈_CC-10 구내도로 및 배수(단가)_당진78-연돌-개략공사비_태안78연돌공사설계서(2005099)C2 10" xfId="31424"/>
    <cellStyle name=" _품셈_CC-10 구내도로 및 배수(단가)_당진78-연돌-개략공사비_태안78연돌공사설계서(2005099)C2 2" xfId="4093"/>
    <cellStyle name=" _품셈_CC-10 구내도로 및 배수(단가)_당진78-연돌-개략공사비_태안78연돌공사설계서(2005099)C2 3" xfId="4094"/>
    <cellStyle name=" _품셈_CC-10 구내도로 및 배수(단가)_당진78-연돌-개략공사비_태안78연돌공사설계서(2005099)C2 4" xfId="18406"/>
    <cellStyle name=" _품셈_CC-10 구내도로 및 배수(단가)_당진78-연돌-개략공사비_태안78연돌공사설계서(2005099)C2 5" xfId="31425"/>
    <cellStyle name=" _품셈_CC-10 구내도로 및 배수(단가)_당진78-연돌-개략공사비_태안78연돌공사설계서(2005099)C2 6" xfId="31426"/>
    <cellStyle name=" _품셈_CC-10 구내도로 및 배수(단가)_당진78-연돌-개략공사비_태안78연돌공사설계서(2005099)C2 7" xfId="31427"/>
    <cellStyle name=" _품셈_CC-10 구내도로 및 배수(단가)_당진78-연돌-개략공사비_태안78연돌공사설계서(2005099)C2 8" xfId="31428"/>
    <cellStyle name=" _품셈_CC-10 구내도로 및 배수(단가)_당진78-연돌-개략공사비_태안78연돌공사설계서(2005099)C2 9" xfId="31429"/>
    <cellStyle name=" _품셈_CC-10 구내도로 및 배수(단가)_본관기초 가실행" xfId="4095"/>
    <cellStyle name=" _품셈_CC-10 구내도로 및 배수(단가)_본관기초 가실행 10" xfId="31430"/>
    <cellStyle name=" _품셈_CC-10 구내도로 및 배수(단가)_본관기초 가실행 2" xfId="4096"/>
    <cellStyle name=" _품셈_CC-10 구내도로 및 배수(단가)_본관기초 가실행 3" xfId="4097"/>
    <cellStyle name=" _품셈_CC-10 구내도로 및 배수(단가)_본관기초 가실행 4" xfId="18407"/>
    <cellStyle name=" _품셈_CC-10 구내도로 및 배수(단가)_본관기초 가실행 5" xfId="31431"/>
    <cellStyle name=" _품셈_CC-10 구내도로 및 배수(단가)_본관기초 가실행 6" xfId="31432"/>
    <cellStyle name=" _품셈_CC-10 구내도로 및 배수(단가)_본관기초 가실행 7" xfId="31433"/>
    <cellStyle name=" _품셈_CC-10 구내도로 및 배수(단가)_본관기초 가실행 8" xfId="31434"/>
    <cellStyle name=" _품셈_CC-10 구내도로 및 배수(단가)_본관기초 가실행 9" xfId="31435"/>
    <cellStyle name=" _품셈_CC-10 구내도로 및 배수(단가)_본관기초 가실행_1 당진78-연돌-공사설계서(REV.0 12.14-kopec)" xfId="4098"/>
    <cellStyle name=" _품셈_CC-10 구내도로 및 배수(단가)_본관기초 가실행_1 당진78-연돌-공사설계서(REV.0 12.14-kopec) 10" xfId="31436"/>
    <cellStyle name=" _품셈_CC-10 구내도로 및 배수(단가)_본관기초 가실행_1 당진78-연돌-공사설계서(REV.0 12.14-kopec) 2" xfId="4099"/>
    <cellStyle name=" _품셈_CC-10 구내도로 및 배수(단가)_본관기초 가실행_1 당진78-연돌-공사설계서(REV.0 12.14-kopec) 3" xfId="4100"/>
    <cellStyle name=" _품셈_CC-10 구내도로 및 배수(단가)_본관기초 가실행_1 당진78-연돌-공사설계서(REV.0 12.14-kopec) 4" xfId="18408"/>
    <cellStyle name=" _품셈_CC-10 구내도로 및 배수(단가)_본관기초 가실행_1 당진78-연돌-공사설계서(REV.0 12.14-kopec) 5" xfId="31437"/>
    <cellStyle name=" _품셈_CC-10 구내도로 및 배수(단가)_본관기초 가실행_1 당진78-연돌-공사설계서(REV.0 12.14-kopec) 6" xfId="31438"/>
    <cellStyle name=" _품셈_CC-10 구내도로 및 배수(단가)_본관기초 가실행_1 당진78-연돌-공사설계서(REV.0 12.14-kopec) 7" xfId="31439"/>
    <cellStyle name=" _품셈_CC-10 구내도로 및 배수(단가)_본관기초 가실행_1 당진78-연돌-공사설계서(REV.0 12.14-kopec) 8" xfId="31440"/>
    <cellStyle name=" _품셈_CC-10 구내도로 및 배수(단가)_본관기초 가실행_1 당진78-연돌-공사설계서(REV.0 12.14-kopec) 9" xfId="31441"/>
    <cellStyle name=" _품셈_CC-10 구내도로 및 배수(단가)_본관기초 가실행_1 당진78-연돌-공사설계서(REV.0 12.14-kopec)_0 태안78-연돌-공사설계서(2005082)" xfId="4101"/>
    <cellStyle name=" _품셈_CC-10 구내도로 및 배수(단가)_본관기초 가실행_1 당진78-연돌-공사설계서(REV.0 12.14-kopec)_0 태안78-연돌-공사설계서(2005082) 10" xfId="31442"/>
    <cellStyle name=" _품셈_CC-10 구내도로 및 배수(단가)_본관기초 가실행_1 당진78-연돌-공사설계서(REV.0 12.14-kopec)_0 태안78-연돌-공사설계서(2005082) 2" xfId="4102"/>
    <cellStyle name=" _품셈_CC-10 구내도로 및 배수(단가)_본관기초 가실행_1 당진78-연돌-공사설계서(REV.0 12.14-kopec)_0 태안78-연돌-공사설계서(2005082) 3" xfId="4103"/>
    <cellStyle name=" _품셈_CC-10 구내도로 및 배수(단가)_본관기초 가실행_1 당진78-연돌-공사설계서(REV.0 12.14-kopec)_0 태안78-연돌-공사설계서(2005082) 4" xfId="18409"/>
    <cellStyle name=" _품셈_CC-10 구내도로 및 배수(단가)_본관기초 가실행_1 당진78-연돌-공사설계서(REV.0 12.14-kopec)_0 태안78-연돌-공사설계서(2005082) 5" xfId="31443"/>
    <cellStyle name=" _품셈_CC-10 구내도로 및 배수(단가)_본관기초 가실행_1 당진78-연돌-공사설계서(REV.0 12.14-kopec)_0 태안78-연돌-공사설계서(2005082) 6" xfId="31444"/>
    <cellStyle name=" _품셈_CC-10 구내도로 및 배수(단가)_본관기초 가실행_1 당진78-연돌-공사설계서(REV.0 12.14-kopec)_0 태안78-연돌-공사설계서(2005082) 7" xfId="31445"/>
    <cellStyle name=" _품셈_CC-10 구내도로 및 배수(단가)_본관기초 가실행_1 당진78-연돌-공사설계서(REV.0 12.14-kopec)_0 태안78-연돌-공사설계서(2005082) 8" xfId="31446"/>
    <cellStyle name=" _품셈_CC-10 구내도로 및 배수(단가)_본관기초 가실행_1 당진78-연돌-공사설계서(REV.0 12.14-kopec)_0 태안78-연돌-공사설계서(2005082) 9" xfId="31447"/>
    <cellStyle name=" _품셈_CC-10 구내도로 및 배수(단가)_본관기초 가실행_1 당진78-연돌-공사설계서(REV.0 12.14-kopec)_1.0t 공사설계서(1021일)" xfId="4104"/>
    <cellStyle name=" _품셈_CC-10 구내도로 및 배수(단가)_본관기초 가실행_1 당진78-연돌-공사설계서(REV.0 12.14-kopec)_1.0t 공사설계서(1021일) 10" xfId="31448"/>
    <cellStyle name=" _품셈_CC-10 구내도로 및 배수(단가)_본관기초 가실행_1 당진78-연돌-공사설계서(REV.0 12.14-kopec)_1.0t 공사설계서(1021일) 2" xfId="4105"/>
    <cellStyle name=" _품셈_CC-10 구내도로 및 배수(단가)_본관기초 가실행_1 당진78-연돌-공사설계서(REV.0 12.14-kopec)_1.0t 공사설계서(1021일) 3" xfId="4106"/>
    <cellStyle name=" _품셈_CC-10 구내도로 및 배수(단가)_본관기초 가실행_1 당진78-연돌-공사설계서(REV.0 12.14-kopec)_1.0t 공사설계서(1021일) 4" xfId="18410"/>
    <cellStyle name=" _품셈_CC-10 구내도로 및 배수(단가)_본관기초 가실행_1 당진78-연돌-공사설계서(REV.0 12.14-kopec)_1.0t 공사설계서(1021일) 5" xfId="31449"/>
    <cellStyle name=" _품셈_CC-10 구내도로 및 배수(단가)_본관기초 가실행_1 당진78-연돌-공사설계서(REV.0 12.14-kopec)_1.0t 공사설계서(1021일) 6" xfId="31450"/>
    <cellStyle name=" _품셈_CC-10 구내도로 및 배수(단가)_본관기초 가실행_1 당진78-연돌-공사설계서(REV.0 12.14-kopec)_1.0t 공사설계서(1021일) 7" xfId="31451"/>
    <cellStyle name=" _품셈_CC-10 구내도로 및 배수(단가)_본관기초 가실행_1 당진78-연돌-공사설계서(REV.0 12.14-kopec)_1.0t 공사설계서(1021일) 8" xfId="31452"/>
    <cellStyle name=" _품셈_CC-10 구내도로 및 배수(단가)_본관기초 가실행_1 당진78-연돌-공사설계서(REV.0 12.14-kopec)_1.0t 공사설계서(1021일) 9" xfId="31453"/>
    <cellStyle name=" _품셈_CC-10 구내도로 및 배수(단가)_본관기초 가실행_1 당진78-연돌-공사설계서(REV.0 12.14-kopec)_태안78연돌공사설계서(2005099)C2" xfId="4107"/>
    <cellStyle name=" _품셈_CC-10 구내도로 및 배수(단가)_본관기초 가실행_1 당진78-연돌-공사설계서(REV.0 12.14-kopec)_태안78연돌공사설계서(2005099)C2 10" xfId="31454"/>
    <cellStyle name=" _품셈_CC-10 구내도로 및 배수(단가)_본관기초 가실행_1 당진78-연돌-공사설계서(REV.0 12.14-kopec)_태안78연돌공사설계서(2005099)C2 2" xfId="4108"/>
    <cellStyle name=" _품셈_CC-10 구내도로 및 배수(단가)_본관기초 가실행_1 당진78-연돌-공사설계서(REV.0 12.14-kopec)_태안78연돌공사설계서(2005099)C2 3" xfId="4109"/>
    <cellStyle name=" _품셈_CC-10 구내도로 및 배수(단가)_본관기초 가실행_1 당진78-연돌-공사설계서(REV.0 12.14-kopec)_태안78연돌공사설계서(2005099)C2 4" xfId="18411"/>
    <cellStyle name=" _품셈_CC-10 구내도로 및 배수(단가)_본관기초 가실행_1 당진78-연돌-공사설계서(REV.0 12.14-kopec)_태안78연돌공사설계서(2005099)C2 5" xfId="31455"/>
    <cellStyle name=" _품셈_CC-10 구내도로 및 배수(단가)_본관기초 가실행_1 당진78-연돌-공사설계서(REV.0 12.14-kopec)_태안78연돌공사설계서(2005099)C2 6" xfId="31456"/>
    <cellStyle name=" _품셈_CC-10 구내도로 및 배수(단가)_본관기초 가실행_1 당진78-연돌-공사설계서(REV.0 12.14-kopec)_태안78연돌공사설계서(2005099)C2 7" xfId="31457"/>
    <cellStyle name=" _품셈_CC-10 구내도로 및 배수(단가)_본관기초 가실행_1 당진78-연돌-공사설계서(REV.0 12.14-kopec)_태안78연돌공사설계서(2005099)C2 8" xfId="31458"/>
    <cellStyle name=" _품셈_CC-10 구내도로 및 배수(단가)_본관기초 가실행_1 당진78-연돌-공사설계서(REV.0 12.14-kopec)_태안78연돌공사설계서(2005099)C2 9" xfId="31459"/>
    <cellStyle name=" _품셈_CC-10 구내도로 및 배수(단가)_본관기초 가실행_1.0t 당진78-연돌-수량산출서(REV.0 12.27-kopec)" xfId="4110"/>
    <cellStyle name=" _품셈_CC-10 구내도로 및 배수(단가)_본관기초 가실행_1.0t 당진78-연돌-수량산출서(REV.0 12.27-kopec) 10" xfId="31460"/>
    <cellStyle name=" _품셈_CC-10 구내도로 및 배수(단가)_본관기초 가실행_1.0t 당진78-연돌-수량산출서(REV.0 12.27-kopec) 2" xfId="4111"/>
    <cellStyle name=" _품셈_CC-10 구내도로 및 배수(단가)_본관기초 가실행_1.0t 당진78-연돌-수량산출서(REV.0 12.27-kopec) 3" xfId="4112"/>
    <cellStyle name=" _품셈_CC-10 구내도로 및 배수(단가)_본관기초 가실행_1.0t 당진78-연돌-수량산출서(REV.0 12.27-kopec) 4" xfId="18412"/>
    <cellStyle name=" _품셈_CC-10 구내도로 및 배수(단가)_본관기초 가실행_1.0t 당진78-연돌-수량산출서(REV.0 12.27-kopec) 5" xfId="31461"/>
    <cellStyle name=" _품셈_CC-10 구내도로 및 배수(단가)_본관기초 가실행_1.0t 당진78-연돌-수량산출서(REV.0 12.27-kopec) 6" xfId="31462"/>
    <cellStyle name=" _품셈_CC-10 구내도로 및 배수(단가)_본관기초 가실행_1.0t 당진78-연돌-수량산출서(REV.0 12.27-kopec) 7" xfId="31463"/>
    <cellStyle name=" _품셈_CC-10 구내도로 및 배수(단가)_본관기초 가실행_1.0t 당진78-연돌-수량산출서(REV.0 12.27-kopec) 8" xfId="31464"/>
    <cellStyle name=" _품셈_CC-10 구내도로 및 배수(단가)_본관기초 가실행_1.0t 당진78-연돌-수량산출서(REV.0 12.27-kopec) 9" xfId="31465"/>
    <cellStyle name=" _품셈_CC-10 구내도로 및 배수(단가)_본관기초 가실행_1.0t 당진78-연돌-수량산출서(REV.0 12.27-kopec)_1.0t 공사설계서(1021일)" xfId="4113"/>
    <cellStyle name=" _품셈_CC-10 구내도로 및 배수(단가)_본관기초 가실행_1.0t 당진78-연돌-수량산출서(REV.0 12.27-kopec)_1.0t 공사설계서(1021일) 10" xfId="31466"/>
    <cellStyle name=" _품셈_CC-10 구내도로 및 배수(단가)_본관기초 가실행_1.0t 당진78-연돌-수량산출서(REV.0 12.27-kopec)_1.0t 공사설계서(1021일) 2" xfId="4114"/>
    <cellStyle name=" _품셈_CC-10 구내도로 및 배수(단가)_본관기초 가실행_1.0t 당진78-연돌-수량산출서(REV.0 12.27-kopec)_1.0t 공사설계서(1021일) 3" xfId="4115"/>
    <cellStyle name=" _품셈_CC-10 구내도로 및 배수(단가)_본관기초 가실행_1.0t 당진78-연돌-수량산출서(REV.0 12.27-kopec)_1.0t 공사설계서(1021일) 4" xfId="18413"/>
    <cellStyle name=" _품셈_CC-10 구내도로 및 배수(단가)_본관기초 가실행_1.0t 당진78-연돌-수량산출서(REV.0 12.27-kopec)_1.0t 공사설계서(1021일) 5" xfId="31467"/>
    <cellStyle name=" _품셈_CC-10 구내도로 및 배수(단가)_본관기초 가실행_1.0t 당진78-연돌-수량산출서(REV.0 12.27-kopec)_1.0t 공사설계서(1021일) 6" xfId="31468"/>
    <cellStyle name=" _품셈_CC-10 구내도로 및 배수(단가)_본관기초 가실행_1.0t 당진78-연돌-수량산출서(REV.0 12.27-kopec)_1.0t 공사설계서(1021일) 7" xfId="31469"/>
    <cellStyle name=" _품셈_CC-10 구내도로 및 배수(단가)_본관기초 가실행_1.0t 당진78-연돌-수량산출서(REV.0 12.27-kopec)_1.0t 공사설계서(1021일) 8" xfId="31470"/>
    <cellStyle name=" _품셈_CC-10 구내도로 및 배수(단가)_본관기초 가실행_1.0t 당진78-연돌-수량산출서(REV.0 12.27-kopec)_1.0t 공사설계서(1021일) 9" xfId="31471"/>
    <cellStyle name=" _품셈_CC-10 구내도로 및 배수(단가)_본관기초 가실행_2.관리동" xfId="31472"/>
    <cellStyle name=" _품셈_CC-10 구내도로 및 배수(단가)_본관기초 가실행_당진78-연돌-개략공사비" xfId="4116"/>
    <cellStyle name=" _품셈_CC-10 구내도로 및 배수(단가)_본관기초 가실행_당진78-연돌-개략공사비 10" xfId="31473"/>
    <cellStyle name=" _품셈_CC-10 구내도로 및 배수(단가)_본관기초 가실행_당진78-연돌-개략공사비 2" xfId="4117"/>
    <cellStyle name=" _품셈_CC-10 구내도로 및 배수(단가)_본관기초 가실행_당진78-연돌-개략공사비 3" xfId="4118"/>
    <cellStyle name=" _품셈_CC-10 구내도로 및 배수(단가)_본관기초 가실행_당진78-연돌-개략공사비 4" xfId="18414"/>
    <cellStyle name=" _품셈_CC-10 구내도로 및 배수(단가)_본관기초 가실행_당진78-연돌-개략공사비 5" xfId="31474"/>
    <cellStyle name=" _품셈_CC-10 구내도로 및 배수(단가)_본관기초 가실행_당진78-연돌-개략공사비 6" xfId="31475"/>
    <cellStyle name=" _품셈_CC-10 구내도로 및 배수(단가)_본관기초 가실행_당진78-연돌-개략공사비 7" xfId="31476"/>
    <cellStyle name=" _품셈_CC-10 구내도로 및 배수(단가)_본관기초 가실행_당진78-연돌-개략공사비 8" xfId="31477"/>
    <cellStyle name=" _품셈_CC-10 구내도로 및 배수(단가)_본관기초 가실행_당진78-연돌-개략공사비 9" xfId="31478"/>
    <cellStyle name=" _품셈_CC-10 구내도로 및 배수(단가)_본관기초 가실행_당진78-연돌-개략공사비_0 태안78-연돌-공사설계서(2005082)" xfId="4119"/>
    <cellStyle name=" _품셈_CC-10 구내도로 및 배수(단가)_본관기초 가실행_당진78-연돌-개략공사비_0 태안78-연돌-공사설계서(2005082) 10" xfId="31479"/>
    <cellStyle name=" _품셈_CC-10 구내도로 및 배수(단가)_본관기초 가실행_당진78-연돌-개략공사비_0 태안78-연돌-공사설계서(2005082) 2" xfId="4120"/>
    <cellStyle name=" _품셈_CC-10 구내도로 및 배수(단가)_본관기초 가실행_당진78-연돌-개략공사비_0 태안78-연돌-공사설계서(2005082) 3" xfId="4121"/>
    <cellStyle name=" _품셈_CC-10 구내도로 및 배수(단가)_본관기초 가실행_당진78-연돌-개략공사비_0 태안78-연돌-공사설계서(2005082) 4" xfId="18415"/>
    <cellStyle name=" _품셈_CC-10 구내도로 및 배수(단가)_본관기초 가실행_당진78-연돌-개략공사비_0 태안78-연돌-공사설계서(2005082) 5" xfId="31480"/>
    <cellStyle name=" _품셈_CC-10 구내도로 및 배수(단가)_본관기초 가실행_당진78-연돌-개략공사비_0 태안78-연돌-공사설계서(2005082) 6" xfId="31481"/>
    <cellStyle name=" _품셈_CC-10 구내도로 및 배수(단가)_본관기초 가실행_당진78-연돌-개략공사비_0 태안78-연돌-공사설계서(2005082) 7" xfId="31482"/>
    <cellStyle name=" _품셈_CC-10 구내도로 및 배수(단가)_본관기초 가실행_당진78-연돌-개략공사비_0 태안78-연돌-공사설계서(2005082) 8" xfId="31483"/>
    <cellStyle name=" _품셈_CC-10 구내도로 및 배수(단가)_본관기초 가실행_당진78-연돌-개략공사비_0 태안78-연돌-공사설계서(2005082) 9" xfId="31484"/>
    <cellStyle name=" _품셈_CC-10 구내도로 및 배수(단가)_본관기초 가실행_당진78-연돌-개략공사비_1.0t 공사설계서(1021일)" xfId="4122"/>
    <cellStyle name=" _품셈_CC-10 구내도로 및 배수(단가)_본관기초 가실행_당진78-연돌-개략공사비_1.0t 공사설계서(1021일) 10" xfId="31485"/>
    <cellStyle name=" _품셈_CC-10 구내도로 및 배수(단가)_본관기초 가실행_당진78-연돌-개략공사비_1.0t 공사설계서(1021일) 2" xfId="4123"/>
    <cellStyle name=" _품셈_CC-10 구내도로 및 배수(단가)_본관기초 가실행_당진78-연돌-개략공사비_1.0t 공사설계서(1021일) 3" xfId="4124"/>
    <cellStyle name=" _품셈_CC-10 구내도로 및 배수(단가)_본관기초 가실행_당진78-연돌-개략공사비_1.0t 공사설계서(1021일) 4" xfId="18416"/>
    <cellStyle name=" _품셈_CC-10 구내도로 및 배수(단가)_본관기초 가실행_당진78-연돌-개략공사비_1.0t 공사설계서(1021일) 5" xfId="31486"/>
    <cellStyle name=" _품셈_CC-10 구내도로 및 배수(단가)_본관기초 가실행_당진78-연돌-개략공사비_1.0t 공사설계서(1021일) 6" xfId="31487"/>
    <cellStyle name=" _품셈_CC-10 구내도로 및 배수(단가)_본관기초 가실행_당진78-연돌-개략공사비_1.0t 공사설계서(1021일) 7" xfId="31488"/>
    <cellStyle name=" _품셈_CC-10 구내도로 및 배수(단가)_본관기초 가실행_당진78-연돌-개략공사비_1.0t 공사설계서(1021일) 8" xfId="31489"/>
    <cellStyle name=" _품셈_CC-10 구내도로 및 배수(단가)_본관기초 가실행_당진78-연돌-개략공사비_1.0t 공사설계서(1021일) 9" xfId="31490"/>
    <cellStyle name=" _품셈_CC-10 구내도로 및 배수(단가)_본관기초 가실행_당진78-연돌-개략공사비_태안78연돌공사설계서(2005099)C2" xfId="4125"/>
    <cellStyle name=" _품셈_CC-10 구내도로 및 배수(단가)_본관기초 가실행_당진78-연돌-개략공사비_태안78연돌공사설계서(2005099)C2 10" xfId="31491"/>
    <cellStyle name=" _품셈_CC-10 구내도로 및 배수(단가)_본관기초 가실행_당진78-연돌-개략공사비_태안78연돌공사설계서(2005099)C2 2" xfId="4126"/>
    <cellStyle name=" _품셈_CC-10 구내도로 및 배수(단가)_본관기초 가실행_당진78-연돌-개략공사비_태안78연돌공사설계서(2005099)C2 3" xfId="4127"/>
    <cellStyle name=" _품셈_CC-10 구내도로 및 배수(단가)_본관기초 가실행_당진78-연돌-개략공사비_태안78연돌공사설계서(2005099)C2 4" xfId="18417"/>
    <cellStyle name=" _품셈_CC-10 구내도로 및 배수(단가)_본관기초 가실행_당진78-연돌-개략공사비_태안78연돌공사설계서(2005099)C2 5" xfId="31492"/>
    <cellStyle name=" _품셈_CC-10 구내도로 및 배수(단가)_본관기초 가실행_당진78-연돌-개략공사비_태안78연돌공사설계서(2005099)C2 6" xfId="31493"/>
    <cellStyle name=" _품셈_CC-10 구내도로 및 배수(단가)_본관기초 가실행_당진78-연돌-개략공사비_태안78연돌공사설계서(2005099)C2 7" xfId="31494"/>
    <cellStyle name=" _품셈_CC-10 구내도로 및 배수(단가)_본관기초 가실행_당진78-연돌-개략공사비_태안78연돌공사설계서(2005099)C2 8" xfId="31495"/>
    <cellStyle name=" _품셈_CC-10 구내도로 및 배수(단가)_본관기초 가실행_당진78-연돌-개략공사비_태안78연돌공사설계서(2005099)C2 9" xfId="31496"/>
    <cellStyle name=" _품셈_CC-10 구내도로 및 배수(단가)_본관기초 가실행_연돌 현장타설말뚝(RCD)설계서" xfId="4128"/>
    <cellStyle name=" _품셈_CC-10 구내도로 및 배수(단가)_본관기초 가실행_연돌 현장타설말뚝(RCD)설계서 10" xfId="31497"/>
    <cellStyle name=" _품셈_CC-10 구내도로 및 배수(단가)_본관기초 가실행_연돌 현장타설말뚝(RCD)설계서 2" xfId="4129"/>
    <cellStyle name=" _품셈_CC-10 구내도로 및 배수(단가)_본관기초 가실행_연돌 현장타설말뚝(RCD)설계서 3" xfId="4130"/>
    <cellStyle name=" _품셈_CC-10 구내도로 및 배수(단가)_본관기초 가실행_연돌 현장타설말뚝(RCD)설계서 4" xfId="18418"/>
    <cellStyle name=" _품셈_CC-10 구내도로 및 배수(단가)_본관기초 가실행_연돌 현장타설말뚝(RCD)설계서 5" xfId="31498"/>
    <cellStyle name=" _품셈_CC-10 구내도로 및 배수(단가)_본관기초 가실행_연돌 현장타설말뚝(RCD)설계서 6" xfId="31499"/>
    <cellStyle name=" _품셈_CC-10 구내도로 및 배수(단가)_본관기초 가실행_연돌 현장타설말뚝(RCD)설계서 7" xfId="31500"/>
    <cellStyle name=" _품셈_CC-10 구내도로 및 배수(단가)_본관기초 가실행_연돌 현장타설말뚝(RCD)설계서 8" xfId="31501"/>
    <cellStyle name=" _품셈_CC-10 구내도로 및 배수(단가)_본관기초 가실행_연돌 현장타설말뚝(RCD)설계서 9" xfId="31502"/>
    <cellStyle name=" _품셈_CC-10 구내도로 및 배수(단가)_본관기초 가실행_연돌 현장타설말뚝(RCD)설계서_0 태안78-연돌-공사설계서(2005082)" xfId="4131"/>
    <cellStyle name=" _품셈_CC-10 구내도로 및 배수(단가)_본관기초 가실행_연돌 현장타설말뚝(RCD)설계서_0 태안78-연돌-공사설계서(2005082) 10" xfId="31503"/>
    <cellStyle name=" _품셈_CC-10 구내도로 및 배수(단가)_본관기초 가실행_연돌 현장타설말뚝(RCD)설계서_0 태안78-연돌-공사설계서(2005082) 2" xfId="4132"/>
    <cellStyle name=" _품셈_CC-10 구내도로 및 배수(단가)_본관기초 가실행_연돌 현장타설말뚝(RCD)설계서_0 태안78-연돌-공사설계서(2005082) 3" xfId="4133"/>
    <cellStyle name=" _품셈_CC-10 구내도로 및 배수(단가)_본관기초 가실행_연돌 현장타설말뚝(RCD)설계서_0 태안78-연돌-공사설계서(2005082) 4" xfId="18419"/>
    <cellStyle name=" _품셈_CC-10 구내도로 및 배수(단가)_본관기초 가실행_연돌 현장타설말뚝(RCD)설계서_0 태안78-연돌-공사설계서(2005082) 5" xfId="31504"/>
    <cellStyle name=" _품셈_CC-10 구내도로 및 배수(단가)_본관기초 가실행_연돌 현장타설말뚝(RCD)설계서_0 태안78-연돌-공사설계서(2005082) 6" xfId="31505"/>
    <cellStyle name=" _품셈_CC-10 구내도로 및 배수(단가)_본관기초 가실행_연돌 현장타설말뚝(RCD)설계서_0 태안78-연돌-공사설계서(2005082) 7" xfId="31506"/>
    <cellStyle name=" _품셈_CC-10 구내도로 및 배수(단가)_본관기초 가실행_연돌 현장타설말뚝(RCD)설계서_0 태안78-연돌-공사설계서(2005082) 8" xfId="31507"/>
    <cellStyle name=" _품셈_CC-10 구내도로 및 배수(단가)_본관기초 가실행_연돌 현장타설말뚝(RCD)설계서_0 태안78-연돌-공사설계서(2005082) 9" xfId="31508"/>
    <cellStyle name=" _품셈_CC-10 구내도로 및 배수(단가)_본관기초 가실행_연돌 현장타설말뚝(RCD)설계서_1.0t 공사설계서(1021일)" xfId="4134"/>
    <cellStyle name=" _품셈_CC-10 구내도로 및 배수(단가)_본관기초 가실행_연돌 현장타설말뚝(RCD)설계서_1.0t 공사설계서(1021일) 10" xfId="31509"/>
    <cellStyle name=" _품셈_CC-10 구내도로 및 배수(단가)_본관기초 가실행_연돌 현장타설말뚝(RCD)설계서_1.0t 공사설계서(1021일) 2" xfId="4135"/>
    <cellStyle name=" _품셈_CC-10 구내도로 및 배수(단가)_본관기초 가실행_연돌 현장타설말뚝(RCD)설계서_1.0t 공사설계서(1021일) 3" xfId="4136"/>
    <cellStyle name=" _품셈_CC-10 구내도로 및 배수(단가)_본관기초 가실행_연돌 현장타설말뚝(RCD)설계서_1.0t 공사설계서(1021일) 4" xfId="18420"/>
    <cellStyle name=" _품셈_CC-10 구내도로 및 배수(단가)_본관기초 가실행_연돌 현장타설말뚝(RCD)설계서_1.0t 공사설계서(1021일) 5" xfId="31510"/>
    <cellStyle name=" _품셈_CC-10 구내도로 및 배수(단가)_본관기초 가실행_연돌 현장타설말뚝(RCD)설계서_1.0t 공사설계서(1021일) 6" xfId="31511"/>
    <cellStyle name=" _품셈_CC-10 구내도로 및 배수(단가)_본관기초 가실행_연돌 현장타설말뚝(RCD)설계서_1.0t 공사설계서(1021일) 7" xfId="31512"/>
    <cellStyle name=" _품셈_CC-10 구내도로 및 배수(단가)_본관기초 가실행_연돌 현장타설말뚝(RCD)설계서_1.0t 공사설계서(1021일) 8" xfId="31513"/>
    <cellStyle name=" _품셈_CC-10 구내도로 및 배수(단가)_본관기초 가실행_연돌 현장타설말뚝(RCD)설계서_1.0t 공사설계서(1021일) 9" xfId="31514"/>
    <cellStyle name=" _품셈_CC-10 구내도로 및 배수(단가)_본관기초 가실행_연돌 현장타설말뚝(RCD)설계서_태안78연돌공사설계서(2005099)C2" xfId="4137"/>
    <cellStyle name=" _품셈_CC-10 구내도로 및 배수(단가)_본관기초 가실행_연돌 현장타설말뚝(RCD)설계서_태안78연돌공사설계서(2005099)C2 10" xfId="31515"/>
    <cellStyle name=" _품셈_CC-10 구내도로 및 배수(단가)_본관기초 가실행_연돌 현장타설말뚝(RCD)설계서_태안78연돌공사설계서(2005099)C2 2" xfId="4138"/>
    <cellStyle name=" _품셈_CC-10 구내도로 및 배수(단가)_본관기초 가실행_연돌 현장타설말뚝(RCD)설계서_태안78연돌공사설계서(2005099)C2 3" xfId="4139"/>
    <cellStyle name=" _품셈_CC-10 구내도로 및 배수(단가)_본관기초 가실행_연돌 현장타설말뚝(RCD)설계서_태안78연돌공사설계서(2005099)C2 4" xfId="18421"/>
    <cellStyle name=" _품셈_CC-10 구내도로 및 배수(단가)_본관기초 가실행_연돌 현장타설말뚝(RCD)설계서_태안78연돌공사설계서(2005099)C2 5" xfId="31516"/>
    <cellStyle name=" _품셈_CC-10 구내도로 및 배수(단가)_본관기초 가실행_연돌 현장타설말뚝(RCD)설계서_태안78연돌공사설계서(2005099)C2 6" xfId="31517"/>
    <cellStyle name=" _품셈_CC-10 구내도로 및 배수(단가)_본관기초 가실행_연돌 현장타설말뚝(RCD)설계서_태안78연돌공사설계서(2005099)C2 7" xfId="31518"/>
    <cellStyle name=" _품셈_CC-10 구내도로 및 배수(단가)_본관기초 가실행_연돌 현장타설말뚝(RCD)설계서_태안78연돌공사설계서(2005099)C2 8" xfId="31519"/>
    <cellStyle name=" _품셈_CC-10 구내도로 및 배수(단가)_본관기초 가실행_연돌 현장타설말뚝(RCD)설계서_태안78연돌공사설계서(2005099)C2 9" xfId="31520"/>
    <cellStyle name=" _품셈_CC-10 구내도로 및 배수(단가)_본관기초굴착 예상도급" xfId="4140"/>
    <cellStyle name=" _품셈_CC-10 구내도로 및 배수(단가)_본관기초굴착 예상도급 10" xfId="31521"/>
    <cellStyle name=" _품셈_CC-10 구내도로 및 배수(단가)_본관기초굴착 예상도급 2" xfId="4141"/>
    <cellStyle name=" _품셈_CC-10 구내도로 및 배수(단가)_본관기초굴착 예상도급 3" xfId="4142"/>
    <cellStyle name=" _품셈_CC-10 구내도로 및 배수(단가)_본관기초굴착 예상도급 4" xfId="18422"/>
    <cellStyle name=" _품셈_CC-10 구내도로 및 배수(단가)_본관기초굴착 예상도급 5" xfId="31522"/>
    <cellStyle name=" _품셈_CC-10 구내도로 및 배수(단가)_본관기초굴착 예상도급 6" xfId="31523"/>
    <cellStyle name=" _품셈_CC-10 구내도로 및 배수(단가)_본관기초굴착 예상도급 7" xfId="31524"/>
    <cellStyle name=" _품셈_CC-10 구내도로 및 배수(단가)_본관기초굴착 예상도급 8" xfId="31525"/>
    <cellStyle name=" _품셈_CC-10 구내도로 및 배수(단가)_본관기초굴착 예상도급 9" xfId="31526"/>
    <cellStyle name=" _품셈_CC-10 구내도로 및 배수(단가)_본관기초굴착 예상도급_1 당진78-연돌-공사설계서(REV.0 12.14-kopec)" xfId="4143"/>
    <cellStyle name=" _품셈_CC-10 구내도로 및 배수(단가)_본관기초굴착 예상도급_1 당진78-연돌-공사설계서(REV.0 12.14-kopec) 10" xfId="31527"/>
    <cellStyle name=" _품셈_CC-10 구내도로 및 배수(단가)_본관기초굴착 예상도급_1 당진78-연돌-공사설계서(REV.0 12.14-kopec) 2" xfId="4144"/>
    <cellStyle name=" _품셈_CC-10 구내도로 및 배수(단가)_본관기초굴착 예상도급_1 당진78-연돌-공사설계서(REV.0 12.14-kopec) 3" xfId="4145"/>
    <cellStyle name=" _품셈_CC-10 구내도로 및 배수(단가)_본관기초굴착 예상도급_1 당진78-연돌-공사설계서(REV.0 12.14-kopec) 4" xfId="18423"/>
    <cellStyle name=" _품셈_CC-10 구내도로 및 배수(단가)_본관기초굴착 예상도급_1 당진78-연돌-공사설계서(REV.0 12.14-kopec) 5" xfId="31528"/>
    <cellStyle name=" _품셈_CC-10 구내도로 및 배수(단가)_본관기초굴착 예상도급_1 당진78-연돌-공사설계서(REV.0 12.14-kopec) 6" xfId="31529"/>
    <cellStyle name=" _품셈_CC-10 구내도로 및 배수(단가)_본관기초굴착 예상도급_1 당진78-연돌-공사설계서(REV.0 12.14-kopec) 7" xfId="31530"/>
    <cellStyle name=" _품셈_CC-10 구내도로 및 배수(단가)_본관기초굴착 예상도급_1 당진78-연돌-공사설계서(REV.0 12.14-kopec) 8" xfId="31531"/>
    <cellStyle name=" _품셈_CC-10 구내도로 및 배수(단가)_본관기초굴착 예상도급_1 당진78-연돌-공사설계서(REV.0 12.14-kopec) 9" xfId="31532"/>
    <cellStyle name=" _품셈_CC-10 구내도로 및 배수(단가)_본관기초굴착 예상도급_1 당진78-연돌-공사설계서(REV.0 12.14-kopec)_0 태안78-연돌-공사설계서(2005082)" xfId="4146"/>
    <cellStyle name=" _품셈_CC-10 구내도로 및 배수(단가)_본관기초굴착 예상도급_1 당진78-연돌-공사설계서(REV.0 12.14-kopec)_0 태안78-연돌-공사설계서(2005082) 10" xfId="31533"/>
    <cellStyle name=" _품셈_CC-10 구내도로 및 배수(단가)_본관기초굴착 예상도급_1 당진78-연돌-공사설계서(REV.0 12.14-kopec)_0 태안78-연돌-공사설계서(2005082) 2" xfId="4147"/>
    <cellStyle name=" _품셈_CC-10 구내도로 및 배수(단가)_본관기초굴착 예상도급_1 당진78-연돌-공사설계서(REV.0 12.14-kopec)_0 태안78-연돌-공사설계서(2005082) 3" xfId="4148"/>
    <cellStyle name=" _품셈_CC-10 구내도로 및 배수(단가)_본관기초굴착 예상도급_1 당진78-연돌-공사설계서(REV.0 12.14-kopec)_0 태안78-연돌-공사설계서(2005082) 4" xfId="18424"/>
    <cellStyle name=" _품셈_CC-10 구내도로 및 배수(단가)_본관기초굴착 예상도급_1 당진78-연돌-공사설계서(REV.0 12.14-kopec)_0 태안78-연돌-공사설계서(2005082) 5" xfId="31534"/>
    <cellStyle name=" _품셈_CC-10 구내도로 및 배수(단가)_본관기초굴착 예상도급_1 당진78-연돌-공사설계서(REV.0 12.14-kopec)_0 태안78-연돌-공사설계서(2005082) 6" xfId="31535"/>
    <cellStyle name=" _품셈_CC-10 구내도로 및 배수(단가)_본관기초굴착 예상도급_1 당진78-연돌-공사설계서(REV.0 12.14-kopec)_0 태안78-연돌-공사설계서(2005082) 7" xfId="31536"/>
    <cellStyle name=" _품셈_CC-10 구내도로 및 배수(단가)_본관기초굴착 예상도급_1 당진78-연돌-공사설계서(REV.0 12.14-kopec)_0 태안78-연돌-공사설계서(2005082) 8" xfId="31537"/>
    <cellStyle name=" _품셈_CC-10 구내도로 및 배수(단가)_본관기초굴착 예상도급_1 당진78-연돌-공사설계서(REV.0 12.14-kopec)_0 태안78-연돌-공사설계서(2005082) 9" xfId="31538"/>
    <cellStyle name=" _품셈_CC-10 구내도로 및 배수(단가)_본관기초굴착 예상도급_1 당진78-연돌-공사설계서(REV.0 12.14-kopec)_1.0t 공사설계서(1021일)" xfId="4149"/>
    <cellStyle name=" _품셈_CC-10 구내도로 및 배수(단가)_본관기초굴착 예상도급_1 당진78-연돌-공사설계서(REV.0 12.14-kopec)_1.0t 공사설계서(1021일) 10" xfId="31539"/>
    <cellStyle name=" _품셈_CC-10 구내도로 및 배수(단가)_본관기초굴착 예상도급_1 당진78-연돌-공사설계서(REV.0 12.14-kopec)_1.0t 공사설계서(1021일) 2" xfId="4150"/>
    <cellStyle name=" _품셈_CC-10 구내도로 및 배수(단가)_본관기초굴착 예상도급_1 당진78-연돌-공사설계서(REV.0 12.14-kopec)_1.0t 공사설계서(1021일) 3" xfId="4151"/>
    <cellStyle name=" _품셈_CC-10 구내도로 및 배수(단가)_본관기초굴착 예상도급_1 당진78-연돌-공사설계서(REV.0 12.14-kopec)_1.0t 공사설계서(1021일) 4" xfId="18425"/>
    <cellStyle name=" _품셈_CC-10 구내도로 및 배수(단가)_본관기초굴착 예상도급_1 당진78-연돌-공사설계서(REV.0 12.14-kopec)_1.0t 공사설계서(1021일) 5" xfId="31540"/>
    <cellStyle name=" _품셈_CC-10 구내도로 및 배수(단가)_본관기초굴착 예상도급_1 당진78-연돌-공사설계서(REV.0 12.14-kopec)_1.0t 공사설계서(1021일) 6" xfId="31541"/>
    <cellStyle name=" _품셈_CC-10 구내도로 및 배수(단가)_본관기초굴착 예상도급_1 당진78-연돌-공사설계서(REV.0 12.14-kopec)_1.0t 공사설계서(1021일) 7" xfId="31542"/>
    <cellStyle name=" _품셈_CC-10 구내도로 및 배수(단가)_본관기초굴착 예상도급_1 당진78-연돌-공사설계서(REV.0 12.14-kopec)_1.0t 공사설계서(1021일) 8" xfId="31543"/>
    <cellStyle name=" _품셈_CC-10 구내도로 및 배수(단가)_본관기초굴착 예상도급_1 당진78-연돌-공사설계서(REV.0 12.14-kopec)_1.0t 공사설계서(1021일) 9" xfId="31544"/>
    <cellStyle name=" _품셈_CC-10 구내도로 및 배수(단가)_본관기초굴착 예상도급_1 당진78-연돌-공사설계서(REV.0 12.14-kopec)_태안78연돌공사설계서(2005099)C2" xfId="4152"/>
    <cellStyle name=" _품셈_CC-10 구내도로 및 배수(단가)_본관기초굴착 예상도급_1 당진78-연돌-공사설계서(REV.0 12.14-kopec)_태안78연돌공사설계서(2005099)C2 10" xfId="31545"/>
    <cellStyle name=" _품셈_CC-10 구내도로 및 배수(단가)_본관기초굴착 예상도급_1 당진78-연돌-공사설계서(REV.0 12.14-kopec)_태안78연돌공사설계서(2005099)C2 2" xfId="4153"/>
    <cellStyle name=" _품셈_CC-10 구내도로 및 배수(단가)_본관기초굴착 예상도급_1 당진78-연돌-공사설계서(REV.0 12.14-kopec)_태안78연돌공사설계서(2005099)C2 3" xfId="4154"/>
    <cellStyle name=" _품셈_CC-10 구내도로 및 배수(단가)_본관기초굴착 예상도급_1 당진78-연돌-공사설계서(REV.0 12.14-kopec)_태안78연돌공사설계서(2005099)C2 4" xfId="18426"/>
    <cellStyle name=" _품셈_CC-10 구내도로 및 배수(단가)_본관기초굴착 예상도급_1 당진78-연돌-공사설계서(REV.0 12.14-kopec)_태안78연돌공사설계서(2005099)C2 5" xfId="31546"/>
    <cellStyle name=" _품셈_CC-10 구내도로 및 배수(단가)_본관기초굴착 예상도급_1 당진78-연돌-공사설계서(REV.0 12.14-kopec)_태안78연돌공사설계서(2005099)C2 6" xfId="31547"/>
    <cellStyle name=" _품셈_CC-10 구내도로 및 배수(단가)_본관기초굴착 예상도급_1 당진78-연돌-공사설계서(REV.0 12.14-kopec)_태안78연돌공사설계서(2005099)C2 7" xfId="31548"/>
    <cellStyle name=" _품셈_CC-10 구내도로 및 배수(단가)_본관기초굴착 예상도급_1 당진78-연돌-공사설계서(REV.0 12.14-kopec)_태안78연돌공사설계서(2005099)C2 8" xfId="31549"/>
    <cellStyle name=" _품셈_CC-10 구내도로 및 배수(단가)_본관기초굴착 예상도급_1 당진78-연돌-공사설계서(REV.0 12.14-kopec)_태안78연돌공사설계서(2005099)C2 9" xfId="31550"/>
    <cellStyle name=" _품셈_CC-10 구내도로 및 배수(단가)_본관기초굴착 예상도급_1.0t 당진78-연돌-수량산출서(REV.0 12.27-kopec)" xfId="4155"/>
    <cellStyle name=" _품셈_CC-10 구내도로 및 배수(단가)_본관기초굴착 예상도급_1.0t 당진78-연돌-수량산출서(REV.0 12.27-kopec) 10" xfId="31551"/>
    <cellStyle name=" _품셈_CC-10 구내도로 및 배수(단가)_본관기초굴착 예상도급_1.0t 당진78-연돌-수량산출서(REV.0 12.27-kopec) 2" xfId="4156"/>
    <cellStyle name=" _품셈_CC-10 구내도로 및 배수(단가)_본관기초굴착 예상도급_1.0t 당진78-연돌-수량산출서(REV.0 12.27-kopec) 3" xfId="4157"/>
    <cellStyle name=" _품셈_CC-10 구내도로 및 배수(단가)_본관기초굴착 예상도급_1.0t 당진78-연돌-수량산출서(REV.0 12.27-kopec) 4" xfId="18427"/>
    <cellStyle name=" _품셈_CC-10 구내도로 및 배수(단가)_본관기초굴착 예상도급_1.0t 당진78-연돌-수량산출서(REV.0 12.27-kopec) 5" xfId="31552"/>
    <cellStyle name=" _품셈_CC-10 구내도로 및 배수(단가)_본관기초굴착 예상도급_1.0t 당진78-연돌-수량산출서(REV.0 12.27-kopec) 6" xfId="31553"/>
    <cellStyle name=" _품셈_CC-10 구내도로 및 배수(단가)_본관기초굴착 예상도급_1.0t 당진78-연돌-수량산출서(REV.0 12.27-kopec) 7" xfId="31554"/>
    <cellStyle name=" _품셈_CC-10 구내도로 및 배수(단가)_본관기초굴착 예상도급_1.0t 당진78-연돌-수량산출서(REV.0 12.27-kopec) 8" xfId="31555"/>
    <cellStyle name=" _품셈_CC-10 구내도로 및 배수(단가)_본관기초굴착 예상도급_1.0t 당진78-연돌-수량산출서(REV.0 12.27-kopec) 9" xfId="31556"/>
    <cellStyle name=" _품셈_CC-10 구내도로 및 배수(단가)_본관기초굴착 예상도급_1.0t 당진78-연돌-수량산출서(REV.0 12.27-kopec)_1.0t 공사설계서(1021일)" xfId="4158"/>
    <cellStyle name=" _품셈_CC-10 구내도로 및 배수(단가)_본관기초굴착 예상도급_1.0t 당진78-연돌-수량산출서(REV.0 12.27-kopec)_1.0t 공사설계서(1021일) 10" xfId="31557"/>
    <cellStyle name=" _품셈_CC-10 구내도로 및 배수(단가)_본관기초굴착 예상도급_1.0t 당진78-연돌-수량산출서(REV.0 12.27-kopec)_1.0t 공사설계서(1021일) 2" xfId="4159"/>
    <cellStyle name=" _품셈_CC-10 구내도로 및 배수(단가)_본관기초굴착 예상도급_1.0t 당진78-연돌-수량산출서(REV.0 12.27-kopec)_1.0t 공사설계서(1021일) 3" xfId="4160"/>
    <cellStyle name=" _품셈_CC-10 구내도로 및 배수(단가)_본관기초굴착 예상도급_1.0t 당진78-연돌-수량산출서(REV.0 12.27-kopec)_1.0t 공사설계서(1021일) 4" xfId="18428"/>
    <cellStyle name=" _품셈_CC-10 구내도로 및 배수(단가)_본관기초굴착 예상도급_1.0t 당진78-연돌-수량산출서(REV.0 12.27-kopec)_1.0t 공사설계서(1021일) 5" xfId="31558"/>
    <cellStyle name=" _품셈_CC-10 구내도로 및 배수(단가)_본관기초굴착 예상도급_1.0t 당진78-연돌-수량산출서(REV.0 12.27-kopec)_1.0t 공사설계서(1021일) 6" xfId="31559"/>
    <cellStyle name=" _품셈_CC-10 구내도로 및 배수(단가)_본관기초굴착 예상도급_1.0t 당진78-연돌-수량산출서(REV.0 12.27-kopec)_1.0t 공사설계서(1021일) 7" xfId="31560"/>
    <cellStyle name=" _품셈_CC-10 구내도로 및 배수(단가)_본관기초굴착 예상도급_1.0t 당진78-연돌-수량산출서(REV.0 12.27-kopec)_1.0t 공사설계서(1021일) 8" xfId="31561"/>
    <cellStyle name=" _품셈_CC-10 구내도로 및 배수(단가)_본관기초굴착 예상도급_1.0t 당진78-연돌-수량산출서(REV.0 12.27-kopec)_1.0t 공사설계서(1021일) 9" xfId="31562"/>
    <cellStyle name=" _품셈_CC-10 구내도로 및 배수(단가)_본관기초굴착 예상도급_2.관리동" xfId="31563"/>
    <cellStyle name=" _품셈_CC-10 구내도로 및 배수(단가)_본관기초굴착 예상도급_당진78-연돌-개략공사비" xfId="4161"/>
    <cellStyle name=" _품셈_CC-10 구내도로 및 배수(단가)_본관기초굴착 예상도급_당진78-연돌-개략공사비 10" xfId="31564"/>
    <cellStyle name=" _품셈_CC-10 구내도로 및 배수(단가)_본관기초굴착 예상도급_당진78-연돌-개략공사비 2" xfId="4162"/>
    <cellStyle name=" _품셈_CC-10 구내도로 및 배수(단가)_본관기초굴착 예상도급_당진78-연돌-개략공사비 3" xfId="4163"/>
    <cellStyle name=" _품셈_CC-10 구내도로 및 배수(단가)_본관기초굴착 예상도급_당진78-연돌-개략공사비 4" xfId="18429"/>
    <cellStyle name=" _품셈_CC-10 구내도로 및 배수(단가)_본관기초굴착 예상도급_당진78-연돌-개략공사비 5" xfId="31565"/>
    <cellStyle name=" _품셈_CC-10 구내도로 및 배수(단가)_본관기초굴착 예상도급_당진78-연돌-개략공사비 6" xfId="31566"/>
    <cellStyle name=" _품셈_CC-10 구내도로 및 배수(단가)_본관기초굴착 예상도급_당진78-연돌-개략공사비 7" xfId="31567"/>
    <cellStyle name=" _품셈_CC-10 구내도로 및 배수(단가)_본관기초굴착 예상도급_당진78-연돌-개략공사비 8" xfId="31568"/>
    <cellStyle name=" _품셈_CC-10 구내도로 및 배수(단가)_본관기초굴착 예상도급_당진78-연돌-개략공사비 9" xfId="31569"/>
    <cellStyle name=" _품셈_CC-10 구내도로 및 배수(단가)_본관기초굴착 예상도급_당진78-연돌-개략공사비_0 태안78-연돌-공사설계서(2005082)" xfId="4164"/>
    <cellStyle name=" _품셈_CC-10 구내도로 및 배수(단가)_본관기초굴착 예상도급_당진78-연돌-개략공사비_0 태안78-연돌-공사설계서(2005082) 10" xfId="31570"/>
    <cellStyle name=" _품셈_CC-10 구내도로 및 배수(단가)_본관기초굴착 예상도급_당진78-연돌-개략공사비_0 태안78-연돌-공사설계서(2005082) 2" xfId="4165"/>
    <cellStyle name=" _품셈_CC-10 구내도로 및 배수(단가)_본관기초굴착 예상도급_당진78-연돌-개략공사비_0 태안78-연돌-공사설계서(2005082) 3" xfId="4166"/>
    <cellStyle name=" _품셈_CC-10 구내도로 및 배수(단가)_본관기초굴착 예상도급_당진78-연돌-개략공사비_0 태안78-연돌-공사설계서(2005082) 4" xfId="18430"/>
    <cellStyle name=" _품셈_CC-10 구내도로 및 배수(단가)_본관기초굴착 예상도급_당진78-연돌-개략공사비_0 태안78-연돌-공사설계서(2005082) 5" xfId="31571"/>
    <cellStyle name=" _품셈_CC-10 구내도로 및 배수(단가)_본관기초굴착 예상도급_당진78-연돌-개략공사비_0 태안78-연돌-공사설계서(2005082) 6" xfId="31572"/>
    <cellStyle name=" _품셈_CC-10 구내도로 및 배수(단가)_본관기초굴착 예상도급_당진78-연돌-개략공사비_0 태안78-연돌-공사설계서(2005082) 7" xfId="31573"/>
    <cellStyle name=" _품셈_CC-10 구내도로 및 배수(단가)_본관기초굴착 예상도급_당진78-연돌-개략공사비_0 태안78-연돌-공사설계서(2005082) 8" xfId="31574"/>
    <cellStyle name=" _품셈_CC-10 구내도로 및 배수(단가)_본관기초굴착 예상도급_당진78-연돌-개략공사비_0 태안78-연돌-공사설계서(2005082) 9" xfId="31575"/>
    <cellStyle name=" _품셈_CC-10 구내도로 및 배수(단가)_본관기초굴착 예상도급_당진78-연돌-개략공사비_1.0t 공사설계서(1021일)" xfId="4167"/>
    <cellStyle name=" _품셈_CC-10 구내도로 및 배수(단가)_본관기초굴착 예상도급_당진78-연돌-개략공사비_1.0t 공사설계서(1021일) 10" xfId="31576"/>
    <cellStyle name=" _품셈_CC-10 구내도로 및 배수(단가)_본관기초굴착 예상도급_당진78-연돌-개략공사비_1.0t 공사설계서(1021일) 2" xfId="4168"/>
    <cellStyle name=" _품셈_CC-10 구내도로 및 배수(단가)_본관기초굴착 예상도급_당진78-연돌-개략공사비_1.0t 공사설계서(1021일) 3" xfId="4169"/>
    <cellStyle name=" _품셈_CC-10 구내도로 및 배수(단가)_본관기초굴착 예상도급_당진78-연돌-개략공사비_1.0t 공사설계서(1021일) 4" xfId="18431"/>
    <cellStyle name=" _품셈_CC-10 구내도로 및 배수(단가)_본관기초굴착 예상도급_당진78-연돌-개략공사비_1.0t 공사설계서(1021일) 5" xfId="31577"/>
    <cellStyle name=" _품셈_CC-10 구내도로 및 배수(단가)_본관기초굴착 예상도급_당진78-연돌-개략공사비_1.0t 공사설계서(1021일) 6" xfId="31578"/>
    <cellStyle name=" _품셈_CC-10 구내도로 및 배수(단가)_본관기초굴착 예상도급_당진78-연돌-개략공사비_1.0t 공사설계서(1021일) 7" xfId="31579"/>
    <cellStyle name=" _품셈_CC-10 구내도로 및 배수(단가)_본관기초굴착 예상도급_당진78-연돌-개략공사비_1.0t 공사설계서(1021일) 8" xfId="31580"/>
    <cellStyle name=" _품셈_CC-10 구내도로 및 배수(단가)_본관기초굴착 예상도급_당진78-연돌-개략공사비_1.0t 공사설계서(1021일) 9" xfId="31581"/>
    <cellStyle name=" _품셈_CC-10 구내도로 및 배수(단가)_본관기초굴착 예상도급_당진78-연돌-개략공사비_태안78연돌공사설계서(2005099)C2" xfId="4170"/>
    <cellStyle name=" _품셈_CC-10 구내도로 및 배수(단가)_본관기초굴착 예상도급_당진78-연돌-개략공사비_태안78연돌공사설계서(2005099)C2 10" xfId="31582"/>
    <cellStyle name=" _품셈_CC-10 구내도로 및 배수(단가)_본관기초굴착 예상도급_당진78-연돌-개략공사비_태안78연돌공사설계서(2005099)C2 2" xfId="4171"/>
    <cellStyle name=" _품셈_CC-10 구내도로 및 배수(단가)_본관기초굴착 예상도급_당진78-연돌-개략공사비_태안78연돌공사설계서(2005099)C2 3" xfId="4172"/>
    <cellStyle name=" _품셈_CC-10 구내도로 및 배수(단가)_본관기초굴착 예상도급_당진78-연돌-개략공사비_태안78연돌공사설계서(2005099)C2 4" xfId="18432"/>
    <cellStyle name=" _품셈_CC-10 구내도로 및 배수(단가)_본관기초굴착 예상도급_당진78-연돌-개략공사비_태안78연돌공사설계서(2005099)C2 5" xfId="31583"/>
    <cellStyle name=" _품셈_CC-10 구내도로 및 배수(단가)_본관기초굴착 예상도급_당진78-연돌-개략공사비_태안78연돌공사설계서(2005099)C2 6" xfId="31584"/>
    <cellStyle name=" _품셈_CC-10 구내도로 및 배수(단가)_본관기초굴착 예상도급_당진78-연돌-개략공사비_태안78연돌공사설계서(2005099)C2 7" xfId="31585"/>
    <cellStyle name=" _품셈_CC-10 구내도로 및 배수(단가)_본관기초굴착 예상도급_당진78-연돌-개략공사비_태안78연돌공사설계서(2005099)C2 8" xfId="31586"/>
    <cellStyle name=" _품셈_CC-10 구내도로 및 배수(단가)_본관기초굴착 예상도급_당진78-연돌-개략공사비_태안78연돌공사설계서(2005099)C2 9" xfId="31587"/>
    <cellStyle name=" _품셈_CC-10 구내도로 및 배수(단가)_본관기초굴착 예상도급_연돌 현장타설말뚝(RCD)설계서" xfId="4173"/>
    <cellStyle name=" _품셈_CC-10 구내도로 및 배수(단가)_본관기초굴착 예상도급_연돌 현장타설말뚝(RCD)설계서 10" xfId="31588"/>
    <cellStyle name=" _품셈_CC-10 구내도로 및 배수(단가)_본관기초굴착 예상도급_연돌 현장타설말뚝(RCD)설계서 2" xfId="4174"/>
    <cellStyle name=" _품셈_CC-10 구내도로 및 배수(단가)_본관기초굴착 예상도급_연돌 현장타설말뚝(RCD)설계서 3" xfId="4175"/>
    <cellStyle name=" _품셈_CC-10 구내도로 및 배수(단가)_본관기초굴착 예상도급_연돌 현장타설말뚝(RCD)설계서 4" xfId="18433"/>
    <cellStyle name=" _품셈_CC-10 구내도로 및 배수(단가)_본관기초굴착 예상도급_연돌 현장타설말뚝(RCD)설계서 5" xfId="31589"/>
    <cellStyle name=" _품셈_CC-10 구내도로 및 배수(단가)_본관기초굴착 예상도급_연돌 현장타설말뚝(RCD)설계서 6" xfId="31590"/>
    <cellStyle name=" _품셈_CC-10 구내도로 및 배수(단가)_본관기초굴착 예상도급_연돌 현장타설말뚝(RCD)설계서 7" xfId="31591"/>
    <cellStyle name=" _품셈_CC-10 구내도로 및 배수(단가)_본관기초굴착 예상도급_연돌 현장타설말뚝(RCD)설계서 8" xfId="31592"/>
    <cellStyle name=" _품셈_CC-10 구내도로 및 배수(단가)_본관기초굴착 예상도급_연돌 현장타설말뚝(RCD)설계서 9" xfId="31593"/>
    <cellStyle name=" _품셈_CC-10 구내도로 및 배수(단가)_본관기초굴착 예상도급_연돌 현장타설말뚝(RCD)설계서_0 태안78-연돌-공사설계서(2005082)" xfId="4176"/>
    <cellStyle name=" _품셈_CC-10 구내도로 및 배수(단가)_본관기초굴착 예상도급_연돌 현장타설말뚝(RCD)설계서_0 태안78-연돌-공사설계서(2005082) 10" xfId="31594"/>
    <cellStyle name=" _품셈_CC-10 구내도로 및 배수(단가)_본관기초굴착 예상도급_연돌 현장타설말뚝(RCD)설계서_0 태안78-연돌-공사설계서(2005082) 2" xfId="4177"/>
    <cellStyle name=" _품셈_CC-10 구내도로 및 배수(단가)_본관기초굴착 예상도급_연돌 현장타설말뚝(RCD)설계서_0 태안78-연돌-공사설계서(2005082) 3" xfId="4178"/>
    <cellStyle name=" _품셈_CC-10 구내도로 및 배수(단가)_본관기초굴착 예상도급_연돌 현장타설말뚝(RCD)설계서_0 태안78-연돌-공사설계서(2005082) 4" xfId="18434"/>
    <cellStyle name=" _품셈_CC-10 구내도로 및 배수(단가)_본관기초굴착 예상도급_연돌 현장타설말뚝(RCD)설계서_0 태안78-연돌-공사설계서(2005082) 5" xfId="31595"/>
    <cellStyle name=" _품셈_CC-10 구내도로 및 배수(단가)_본관기초굴착 예상도급_연돌 현장타설말뚝(RCD)설계서_0 태안78-연돌-공사설계서(2005082) 6" xfId="31596"/>
    <cellStyle name=" _품셈_CC-10 구내도로 및 배수(단가)_본관기초굴착 예상도급_연돌 현장타설말뚝(RCD)설계서_0 태안78-연돌-공사설계서(2005082) 7" xfId="31597"/>
    <cellStyle name=" _품셈_CC-10 구내도로 및 배수(단가)_본관기초굴착 예상도급_연돌 현장타설말뚝(RCD)설계서_0 태안78-연돌-공사설계서(2005082) 8" xfId="31598"/>
    <cellStyle name=" _품셈_CC-10 구내도로 및 배수(단가)_본관기초굴착 예상도급_연돌 현장타설말뚝(RCD)설계서_0 태안78-연돌-공사설계서(2005082) 9" xfId="31599"/>
    <cellStyle name=" _품셈_CC-10 구내도로 및 배수(단가)_본관기초굴착 예상도급_연돌 현장타설말뚝(RCD)설계서_1.0t 공사설계서(1021일)" xfId="4179"/>
    <cellStyle name=" _품셈_CC-10 구내도로 및 배수(단가)_본관기초굴착 예상도급_연돌 현장타설말뚝(RCD)설계서_1.0t 공사설계서(1021일) 10" xfId="31600"/>
    <cellStyle name=" _품셈_CC-10 구내도로 및 배수(단가)_본관기초굴착 예상도급_연돌 현장타설말뚝(RCD)설계서_1.0t 공사설계서(1021일) 2" xfId="4180"/>
    <cellStyle name=" _품셈_CC-10 구내도로 및 배수(단가)_본관기초굴착 예상도급_연돌 현장타설말뚝(RCD)설계서_1.0t 공사설계서(1021일) 3" xfId="4181"/>
    <cellStyle name=" _품셈_CC-10 구내도로 및 배수(단가)_본관기초굴착 예상도급_연돌 현장타설말뚝(RCD)설계서_1.0t 공사설계서(1021일) 4" xfId="18435"/>
    <cellStyle name=" _품셈_CC-10 구내도로 및 배수(단가)_본관기초굴착 예상도급_연돌 현장타설말뚝(RCD)설계서_1.0t 공사설계서(1021일) 5" xfId="31601"/>
    <cellStyle name=" _품셈_CC-10 구내도로 및 배수(단가)_본관기초굴착 예상도급_연돌 현장타설말뚝(RCD)설계서_1.0t 공사설계서(1021일) 6" xfId="31602"/>
    <cellStyle name=" _품셈_CC-10 구내도로 및 배수(단가)_본관기초굴착 예상도급_연돌 현장타설말뚝(RCD)설계서_1.0t 공사설계서(1021일) 7" xfId="31603"/>
    <cellStyle name=" _품셈_CC-10 구내도로 및 배수(단가)_본관기초굴착 예상도급_연돌 현장타설말뚝(RCD)설계서_1.0t 공사설계서(1021일) 8" xfId="31604"/>
    <cellStyle name=" _품셈_CC-10 구내도로 및 배수(단가)_본관기초굴착 예상도급_연돌 현장타설말뚝(RCD)설계서_1.0t 공사설계서(1021일) 9" xfId="31605"/>
    <cellStyle name=" _품셈_CC-10 구내도로 및 배수(단가)_본관기초굴착 예상도급_연돌 현장타설말뚝(RCD)설계서_태안78연돌공사설계서(2005099)C2" xfId="4182"/>
    <cellStyle name=" _품셈_CC-10 구내도로 및 배수(단가)_본관기초굴착 예상도급_연돌 현장타설말뚝(RCD)설계서_태안78연돌공사설계서(2005099)C2 10" xfId="31606"/>
    <cellStyle name=" _품셈_CC-10 구내도로 및 배수(단가)_본관기초굴착 예상도급_연돌 현장타설말뚝(RCD)설계서_태안78연돌공사설계서(2005099)C2 2" xfId="4183"/>
    <cellStyle name=" _품셈_CC-10 구내도로 및 배수(단가)_본관기초굴착 예상도급_연돌 현장타설말뚝(RCD)설계서_태안78연돌공사설계서(2005099)C2 3" xfId="4184"/>
    <cellStyle name=" _품셈_CC-10 구내도로 및 배수(단가)_본관기초굴착 예상도급_연돌 현장타설말뚝(RCD)설계서_태안78연돌공사설계서(2005099)C2 4" xfId="18436"/>
    <cellStyle name=" _품셈_CC-10 구내도로 및 배수(단가)_본관기초굴착 예상도급_연돌 현장타설말뚝(RCD)설계서_태안78연돌공사설계서(2005099)C2 5" xfId="31607"/>
    <cellStyle name=" _품셈_CC-10 구내도로 및 배수(단가)_본관기초굴착 예상도급_연돌 현장타설말뚝(RCD)설계서_태안78연돌공사설계서(2005099)C2 6" xfId="31608"/>
    <cellStyle name=" _품셈_CC-10 구내도로 및 배수(단가)_본관기초굴착 예상도급_연돌 현장타설말뚝(RCD)설계서_태안78연돌공사설계서(2005099)C2 7" xfId="31609"/>
    <cellStyle name=" _품셈_CC-10 구내도로 및 배수(단가)_본관기초굴착 예상도급_연돌 현장타설말뚝(RCD)설계서_태안78연돌공사설계서(2005099)C2 8" xfId="31610"/>
    <cellStyle name=" _품셈_CC-10 구내도로 및 배수(단가)_본관기초굴착 예상도급_연돌 현장타설말뚝(RCD)설계서_태안78연돌공사설계서(2005099)C2 9" xfId="31611"/>
    <cellStyle name=" _품셈_CC-10 구내도로 및 배수(단가)_본관기초굴착(REV1)" xfId="4186"/>
    <cellStyle name=" _품셈_CC-10 구내도로 및 배수(단가)_본관기초굴착(남경)" xfId="4185"/>
    <cellStyle name=" _품셈_CC-10 구내도로 및 배수(단가)_사무실포장가실행" xfId="4187"/>
    <cellStyle name=" _품셈_CC-10 구내도로 및 배수(단가)_사무실포장가실행 10" xfId="31612"/>
    <cellStyle name=" _품셈_CC-10 구내도로 및 배수(단가)_사무실포장가실행 2" xfId="4188"/>
    <cellStyle name=" _품셈_CC-10 구내도로 및 배수(단가)_사무실포장가실행 3" xfId="4189"/>
    <cellStyle name=" _품셈_CC-10 구내도로 및 배수(단가)_사무실포장가실행 4" xfId="18437"/>
    <cellStyle name=" _품셈_CC-10 구내도로 및 배수(단가)_사무실포장가실행 5" xfId="31613"/>
    <cellStyle name=" _품셈_CC-10 구내도로 및 배수(단가)_사무실포장가실행 6" xfId="31614"/>
    <cellStyle name=" _품셈_CC-10 구내도로 및 배수(단가)_사무실포장가실행 7" xfId="31615"/>
    <cellStyle name=" _품셈_CC-10 구내도로 및 배수(단가)_사무실포장가실행 8" xfId="31616"/>
    <cellStyle name=" _품셈_CC-10 구내도로 및 배수(단가)_사무실포장가실행 9" xfId="31617"/>
    <cellStyle name=" _품셈_CC-10 구내도로 및 배수(단가)_소나무가이식 하도급대상금액대비" xfId="4190"/>
    <cellStyle name=" _품셈_CC-10 구내도로 및 배수(단가)_연돌 현장타설말뚝(RCD)설계서" xfId="4191"/>
    <cellStyle name=" _품셈_CC-10 구내도로 및 배수(단가)_연돌 현장타설말뚝(RCD)설계서 10" xfId="31618"/>
    <cellStyle name=" _품셈_CC-10 구내도로 및 배수(단가)_연돌 현장타설말뚝(RCD)설계서 2" xfId="4192"/>
    <cellStyle name=" _품셈_CC-10 구내도로 및 배수(단가)_연돌 현장타설말뚝(RCD)설계서 3" xfId="4193"/>
    <cellStyle name=" _품셈_CC-10 구내도로 및 배수(단가)_연돌 현장타설말뚝(RCD)설계서 4" xfId="18438"/>
    <cellStyle name=" _품셈_CC-10 구내도로 및 배수(단가)_연돌 현장타설말뚝(RCD)설계서 5" xfId="31619"/>
    <cellStyle name=" _품셈_CC-10 구내도로 및 배수(단가)_연돌 현장타설말뚝(RCD)설계서 6" xfId="31620"/>
    <cellStyle name=" _품셈_CC-10 구내도로 및 배수(단가)_연돌 현장타설말뚝(RCD)설계서 7" xfId="31621"/>
    <cellStyle name=" _품셈_CC-10 구내도로 및 배수(단가)_연돌 현장타설말뚝(RCD)설계서 8" xfId="31622"/>
    <cellStyle name=" _품셈_CC-10 구내도로 및 배수(단가)_연돌 현장타설말뚝(RCD)설계서 9" xfId="31623"/>
    <cellStyle name=" _품셈_CC-10 구내도로 및 배수(단가)_연돌 현장타설말뚝(RCD)설계서_0 태안78-연돌-공사설계서(2005082)" xfId="4194"/>
    <cellStyle name=" _품셈_CC-10 구내도로 및 배수(단가)_연돌 현장타설말뚝(RCD)설계서_0 태안78-연돌-공사설계서(2005082) 10" xfId="31624"/>
    <cellStyle name=" _품셈_CC-10 구내도로 및 배수(단가)_연돌 현장타설말뚝(RCD)설계서_0 태안78-연돌-공사설계서(2005082) 2" xfId="4195"/>
    <cellStyle name=" _품셈_CC-10 구내도로 및 배수(단가)_연돌 현장타설말뚝(RCD)설계서_0 태안78-연돌-공사설계서(2005082) 3" xfId="4196"/>
    <cellStyle name=" _품셈_CC-10 구내도로 및 배수(단가)_연돌 현장타설말뚝(RCD)설계서_0 태안78-연돌-공사설계서(2005082) 4" xfId="18439"/>
    <cellStyle name=" _품셈_CC-10 구내도로 및 배수(단가)_연돌 현장타설말뚝(RCD)설계서_0 태안78-연돌-공사설계서(2005082) 5" xfId="31625"/>
    <cellStyle name=" _품셈_CC-10 구내도로 및 배수(단가)_연돌 현장타설말뚝(RCD)설계서_0 태안78-연돌-공사설계서(2005082) 6" xfId="31626"/>
    <cellStyle name=" _품셈_CC-10 구내도로 및 배수(단가)_연돌 현장타설말뚝(RCD)설계서_0 태안78-연돌-공사설계서(2005082) 7" xfId="31627"/>
    <cellStyle name=" _품셈_CC-10 구내도로 및 배수(단가)_연돌 현장타설말뚝(RCD)설계서_0 태안78-연돌-공사설계서(2005082) 8" xfId="31628"/>
    <cellStyle name=" _품셈_CC-10 구내도로 및 배수(단가)_연돌 현장타설말뚝(RCD)설계서_0 태안78-연돌-공사설계서(2005082) 9" xfId="31629"/>
    <cellStyle name=" _품셈_CC-10 구내도로 및 배수(단가)_연돌 현장타설말뚝(RCD)설계서_1.0t 공사설계서(1021일)" xfId="4197"/>
    <cellStyle name=" _품셈_CC-10 구내도로 및 배수(단가)_연돌 현장타설말뚝(RCD)설계서_1.0t 공사설계서(1021일) 10" xfId="31630"/>
    <cellStyle name=" _품셈_CC-10 구내도로 및 배수(단가)_연돌 현장타설말뚝(RCD)설계서_1.0t 공사설계서(1021일) 2" xfId="4198"/>
    <cellStyle name=" _품셈_CC-10 구내도로 및 배수(단가)_연돌 현장타설말뚝(RCD)설계서_1.0t 공사설계서(1021일) 3" xfId="4199"/>
    <cellStyle name=" _품셈_CC-10 구내도로 및 배수(단가)_연돌 현장타설말뚝(RCD)설계서_1.0t 공사설계서(1021일) 4" xfId="18440"/>
    <cellStyle name=" _품셈_CC-10 구내도로 및 배수(단가)_연돌 현장타설말뚝(RCD)설계서_1.0t 공사설계서(1021일) 5" xfId="31631"/>
    <cellStyle name=" _품셈_CC-10 구내도로 및 배수(단가)_연돌 현장타설말뚝(RCD)설계서_1.0t 공사설계서(1021일) 6" xfId="31632"/>
    <cellStyle name=" _품셈_CC-10 구내도로 및 배수(단가)_연돌 현장타설말뚝(RCD)설계서_1.0t 공사설계서(1021일) 7" xfId="31633"/>
    <cellStyle name=" _품셈_CC-10 구내도로 및 배수(단가)_연돌 현장타설말뚝(RCD)설계서_1.0t 공사설계서(1021일) 8" xfId="31634"/>
    <cellStyle name=" _품셈_CC-10 구내도로 및 배수(단가)_연돌 현장타설말뚝(RCD)설계서_1.0t 공사설계서(1021일) 9" xfId="31635"/>
    <cellStyle name=" _품셈_CC-10 구내도로 및 배수(단가)_연돌 현장타설말뚝(RCD)설계서_태안78연돌공사설계서(2005099)C2" xfId="4200"/>
    <cellStyle name=" _품셈_CC-10 구내도로 및 배수(단가)_연돌 현장타설말뚝(RCD)설계서_태안78연돌공사설계서(2005099)C2 10" xfId="31636"/>
    <cellStyle name=" _품셈_CC-10 구내도로 및 배수(단가)_연돌 현장타설말뚝(RCD)설계서_태안78연돌공사설계서(2005099)C2 2" xfId="4201"/>
    <cellStyle name=" _품셈_CC-10 구내도로 및 배수(단가)_연돌 현장타설말뚝(RCD)설계서_태안78연돌공사설계서(2005099)C2 3" xfId="4202"/>
    <cellStyle name=" _품셈_CC-10 구내도로 및 배수(단가)_연돌 현장타설말뚝(RCD)설계서_태안78연돌공사설계서(2005099)C2 4" xfId="18441"/>
    <cellStyle name=" _품셈_CC-10 구내도로 및 배수(단가)_연돌 현장타설말뚝(RCD)설계서_태안78연돌공사설계서(2005099)C2 5" xfId="31637"/>
    <cellStyle name=" _품셈_CC-10 구내도로 및 배수(단가)_연돌 현장타설말뚝(RCD)설계서_태안78연돌공사설계서(2005099)C2 6" xfId="31638"/>
    <cellStyle name=" _품셈_CC-10 구내도로 및 배수(단가)_연돌 현장타설말뚝(RCD)설계서_태안78연돌공사설계서(2005099)C2 7" xfId="31639"/>
    <cellStyle name=" _품셈_CC-10 구내도로 및 배수(단가)_연돌 현장타설말뚝(RCD)설계서_태안78연돌공사설계서(2005099)C2 8" xfId="31640"/>
    <cellStyle name=" _품셈_CC-10 구내도로 및 배수(단가)_연돌 현장타설말뚝(RCD)설계서_태안78연돌공사설계서(2005099)C2 9" xfId="31641"/>
    <cellStyle name=" _품셈_CC-10 구내도로 및 배수(단가)_한태견적의뢰" xfId="4203"/>
    <cellStyle name=" _품셈_CC-10 구내도로 및 배수(단가)_한태견적의뢰 10" xfId="31642"/>
    <cellStyle name=" _품셈_CC-10 구내도로 및 배수(단가)_한태견적의뢰 2" xfId="4204"/>
    <cellStyle name=" _품셈_CC-10 구내도로 및 배수(단가)_한태견적의뢰 3" xfId="4205"/>
    <cellStyle name=" _품셈_CC-10 구내도로 및 배수(단가)_한태견적의뢰 4" xfId="18442"/>
    <cellStyle name=" _품셈_CC-10 구내도로 및 배수(단가)_한태견적의뢰 5" xfId="31643"/>
    <cellStyle name=" _품셈_CC-10 구내도로 및 배수(단가)_한태견적의뢰 6" xfId="31644"/>
    <cellStyle name=" _품셈_CC-10 구내도로 및 배수(단가)_한태견적의뢰 7" xfId="31645"/>
    <cellStyle name=" _품셈_CC-10 구내도로 및 배수(단가)_한태견적의뢰 8" xfId="31646"/>
    <cellStyle name=" _품셈_CC-10 구내도로 및 배수(단가)_한태견적의뢰 9" xfId="31647"/>
    <cellStyle name=" _품셈_CC-16 조경공사(05.10사정)" xfId="31739"/>
    <cellStyle name=" _품셈_CC-16 조경공사(05.10청구예정)" xfId="31740"/>
    <cellStyle name=" _품셈_CC-16조경공사(05.09사정)" xfId="31741"/>
    <cellStyle name=" _품셈_FO_pipe_rack(최종수정)" xfId="21574"/>
    <cellStyle name=" _품셈_HVAC 내역서_송부분_080130_삭제분" xfId="31742"/>
    <cellStyle name=" _품셈_MC10-06_종합창고신축공사_소화" xfId="31743"/>
    <cellStyle name=" _품셈_SLP침사지" xfId="4251"/>
    <cellStyle name=" _품셈_YH34 운탄_구조물 수량" xfId="4252"/>
    <cellStyle name=" _품셈_YH34 운탄설비 내역서" xfId="4253"/>
    <cellStyle name=" _품셈_가설숙소 공사비 내역서(B1~B6)" xfId="27759"/>
    <cellStyle name=" _품셈_가설숙소 공사비 내역서(B1~B6)_1-온배수 양식장 가설계서" xfId="27760"/>
    <cellStyle name=" _품셈_가설숙소 공사비 내역서(B1~B6)_경상정비 가설계서(12.07)" xfId="27761"/>
    <cellStyle name=" _품셈_가설숙소 공사비 내역서(B1~B6)_경상정비 설계서(최종결재본)" xfId="27762"/>
    <cellStyle name=" _품셈_가설숙소 공사비 내역서(B1~B6)_경상정비 설계서(최종분11월19)" xfId="27763"/>
    <cellStyle name=" _품셈_가설숙소 공사비 내역서(B1~B6)_부품" xfId="27764"/>
    <cellStyle name=" _품셈_가압장설계서(토목)" xfId="27765"/>
    <cellStyle name=" _품셈_개산분 실행" xfId="2195"/>
    <cellStyle name=" _품셈_건축_개산_보령78" xfId="27766"/>
    <cellStyle name=" _품셈_건축내역" xfId="27767"/>
    <cellStyle name=" _품셈_건축내역-공종분개" xfId="27768"/>
    <cellStyle name=" _품셈_건축실행(보령78)" xfId="27769"/>
    <cellStyle name=" _품셈_견적대비표" xfId="2196"/>
    <cellStyle name=" _품셈_견적대비표(REV2)" xfId="2197"/>
    <cellStyle name=" _품셈_견적대비표_2006년1차" xfId="2198"/>
    <cellStyle name=" _품셈_견적대비표_견적대비표(REV2)" xfId="2199"/>
    <cellStyle name=" _품셈_견적대비표_토웅0412월기성" xfId="2200"/>
    <cellStyle name=" _품셈_계약내역서(CC-16)" xfId="27770"/>
    <cellStyle name=" _품셈_계장-견적서" xfId="17814"/>
    <cellStyle name=" _품셈_계장-견적서_계장-견적서(re.1)" xfId="17815"/>
    <cellStyle name=" _품셈_계장-견적서_계장-견적서(re.1)_믿음견적(8월)-믿음부사장님 계약(내부자료)" xfId="17816"/>
    <cellStyle name=" _품셈_계장-견적서_믿음견적(8월)-믿음부사장님 계약(내부자료)" xfId="17817"/>
    <cellStyle name=" _품셈_고압전동기 정비건물 가설계서" xfId="27771"/>
    <cellStyle name=" _품셈_고압전동기 정비건물(RevC)" xfId="27773"/>
    <cellStyle name=" _품셈_고압전동기 정비건물(현장검토)" xfId="27772"/>
    <cellStyle name=" _품셈_공내역서" xfId="2201"/>
    <cellStyle name=" _품셈_공내역서 10" xfId="27774"/>
    <cellStyle name=" _품셈_공내역서 2" xfId="2202"/>
    <cellStyle name=" _품셈_공내역서 3" xfId="2203"/>
    <cellStyle name=" _품셈_공내역서 4" xfId="17818"/>
    <cellStyle name=" _품셈_공내역서 5" xfId="27775"/>
    <cellStyle name=" _품셈_공내역서 6" xfId="27776"/>
    <cellStyle name=" _품셈_공내역서 7" xfId="27777"/>
    <cellStyle name=" _품셈_공내역서 8" xfId="27778"/>
    <cellStyle name=" _품셈_공내역서 9" xfId="27779"/>
    <cellStyle name=" _품셈_공사비대비표(중산-수정)" xfId="27780"/>
    <cellStyle name=" _품셈_공사비대비표(중산-수정)_1-온배수 양식장 가설계서" xfId="27781"/>
    <cellStyle name=" _품셈_공사비대비표(중산-수정)_경상정비 가설계서(12.07)" xfId="27782"/>
    <cellStyle name=" _품셈_공사비대비표(중산-수정)_경상정비 설계서(최종결재본)" xfId="27783"/>
    <cellStyle name=" _품셈_공사비대비표(중산-수정)_경상정비 설계서(최종분11월19)" xfId="27784"/>
    <cellStyle name=" _품셈_공사비대비표(중산-수정)_부품" xfId="27785"/>
    <cellStyle name=" _품셈_공사비집계표" xfId="27786"/>
    <cellStyle name=" _품셈_공사비집계표_1-온배수 양식장 가설계서" xfId="27787"/>
    <cellStyle name=" _품셈_공사비집계표_AC-14(최종수정)" xfId="27792"/>
    <cellStyle name=" _품셈_공사비집계표_AC-14(최종수정)_1-온배수 양식장 가설계서" xfId="27793"/>
    <cellStyle name=" _품셈_공사비집계표_AC-14(최종수정)_경상정비 가설계서(12.07)" xfId="27794"/>
    <cellStyle name=" _품셈_공사비집계표_AC-14(최종수정)_경상정비 설계서(최종결재본)" xfId="27795"/>
    <cellStyle name=" _품셈_공사비집계표_AC-14(최종수정)_경상정비 설계서(최종분11월19)" xfId="27796"/>
    <cellStyle name=" _품셈_공사비집계표_AC-14(최종수정)_발전설비 보수공사" xfId="27797"/>
    <cellStyle name=" _품셈_공사비집계표_AC-14(최종수정)_발전설비 보수공사_1-온배수 양식장 가설계서" xfId="27798"/>
    <cellStyle name=" _품셈_공사비집계표_AC-14(최종수정)_발전설비 보수공사_경상정비 가설계서(12.07)" xfId="27799"/>
    <cellStyle name=" _품셈_공사비집계표_AC-14(최종수정)_발전설비 보수공사_경상정비 설계서(최종결재본)" xfId="27800"/>
    <cellStyle name=" _품셈_공사비집계표_AC-14(최종수정)_발전설비 보수공사_경상정비 설계서(최종분11월19)" xfId="27801"/>
    <cellStyle name=" _품셈_공사비집계표_AC-14(최종수정)_발전설비 보수공사_부품" xfId="27802"/>
    <cellStyle name=" _품셈_공사비집계표_AC-14(최종수정)_부품" xfId="27803"/>
    <cellStyle name=" _품셈_공사비집계표_경상정비 가설계서(12.07)" xfId="27788"/>
    <cellStyle name=" _품셈_공사비집계표_경상정비 설계서(최종결재본)" xfId="27789"/>
    <cellStyle name=" _품셈_공사비집계표_경상정비 설계서(최종분11월19)" xfId="27790"/>
    <cellStyle name=" _품셈_공사비집계표_부품" xfId="27791"/>
    <cellStyle name=" _품셈_관리동 개략공사비" xfId="2204"/>
    <cellStyle name=" _품셈_구내도로 및 배수(단가)" xfId="2205"/>
    <cellStyle name=" _품셈_구내도로 및 배수(단가)_당진화력준설설계서(REV.A)" xfId="2206"/>
    <cellStyle name=" _품셈_구내도로 및 배수(단가)_별표" xfId="2207"/>
    <cellStyle name=" _품셈_구내도로 및 배수(단가)_자재단가" xfId="2208"/>
    <cellStyle name=" _품셈_구내도로 및 배수-비교" xfId="2209"/>
    <cellStyle name=" _품셈_구내도로 설계변경조서(최종)" xfId="27804"/>
    <cellStyle name=" _품셈_굴착품(건축)" xfId="27805"/>
    <cellStyle name=" _품셈_굴착품(건축)_1-온배수 양식장 가설계서" xfId="27806"/>
    <cellStyle name=" _품셈_굴착품(건축)_경상정비 가설계서(12.07)" xfId="27807"/>
    <cellStyle name=" _품셈_굴착품(건축)_경상정비 설계서(최종결재본)" xfId="27808"/>
    <cellStyle name=" _품셈_굴착품(건축)_경상정비 설계서(최종분11월19)" xfId="27809"/>
    <cellStyle name=" _품셈_굴착품(건축)_부품" xfId="27810"/>
    <cellStyle name=" _품셈_그래브준설 수량분개 토적표" xfId="27811"/>
    <cellStyle name=" _품셈_내역서_단가확정_집계" xfId="2210"/>
    <cellStyle name=" _품셈_냉각수배수로-비교" xfId="2211"/>
    <cellStyle name=" _품셈_냉각수취수펌프구조물-비교" xfId="2212"/>
    <cellStyle name=" _품셈_단가산출근거" xfId="2213"/>
    <cellStyle name=" _품셈_당진78-연돌-개략공사비" xfId="2214"/>
    <cellStyle name=" _품셈_당진78-연돌-개략공사비 10" xfId="27812"/>
    <cellStyle name=" _품셈_당진78-연돌-개략공사비 2" xfId="2215"/>
    <cellStyle name=" _품셈_당진78-연돌-개략공사비 3" xfId="2216"/>
    <cellStyle name=" _품셈_당진78-연돌-개략공사비 4" xfId="17819"/>
    <cellStyle name=" _품셈_당진78-연돌-개략공사비 5" xfId="27813"/>
    <cellStyle name=" _품셈_당진78-연돌-개략공사비 6" xfId="27814"/>
    <cellStyle name=" _품셈_당진78-연돌-개략공사비 7" xfId="27815"/>
    <cellStyle name=" _품셈_당진78-연돌-개략공사비 8" xfId="27816"/>
    <cellStyle name=" _품셈_당진78-연돌-개략공사비 9" xfId="27817"/>
    <cellStyle name=" _품셈_당진78-연돌-개략공사비(1105)" xfId="2217"/>
    <cellStyle name=" _품셈_당진78-연돌-개략공사비_0 태안78-연돌-공사설계서(2005082)" xfId="2218"/>
    <cellStyle name=" _품셈_당진78-연돌-개략공사비_0 태안78-연돌-공사설계서(2005082) 10" xfId="27818"/>
    <cellStyle name=" _품셈_당진78-연돌-개략공사비_0 태안78-연돌-공사설계서(2005082) 2" xfId="2219"/>
    <cellStyle name=" _품셈_당진78-연돌-개략공사비_0 태안78-연돌-공사설계서(2005082) 3" xfId="2220"/>
    <cellStyle name=" _품셈_당진78-연돌-개략공사비_0 태안78-연돌-공사설계서(2005082) 4" xfId="17820"/>
    <cellStyle name=" _품셈_당진78-연돌-개략공사비_0 태안78-연돌-공사설계서(2005082) 5" xfId="27819"/>
    <cellStyle name=" _품셈_당진78-연돌-개략공사비_0 태안78-연돌-공사설계서(2005082) 6" xfId="27820"/>
    <cellStyle name=" _품셈_당진78-연돌-개략공사비_0 태안78-연돌-공사설계서(2005082) 7" xfId="27821"/>
    <cellStyle name=" _품셈_당진78-연돌-개략공사비_0 태안78-연돌-공사설계서(2005082) 8" xfId="27822"/>
    <cellStyle name=" _품셈_당진78-연돌-개략공사비_0 태안78-연돌-공사설계서(2005082) 9" xfId="27823"/>
    <cellStyle name=" _품셈_당진78-연돌-개략공사비_1.0t 공사설계서(1021일)" xfId="2221"/>
    <cellStyle name=" _품셈_당진78-연돌-개략공사비_1.0t 공사설계서(1021일) 10" xfId="27824"/>
    <cellStyle name=" _품셈_당진78-연돌-개략공사비_1.0t 공사설계서(1021일) 2" xfId="2222"/>
    <cellStyle name=" _품셈_당진78-연돌-개략공사비_1.0t 공사설계서(1021일) 3" xfId="2223"/>
    <cellStyle name=" _품셈_당진78-연돌-개략공사비_1.0t 공사설계서(1021일) 4" xfId="17821"/>
    <cellStyle name=" _품셈_당진78-연돌-개략공사비_1.0t 공사설계서(1021일) 5" xfId="27825"/>
    <cellStyle name=" _품셈_당진78-연돌-개략공사비_1.0t 공사설계서(1021일) 6" xfId="27826"/>
    <cellStyle name=" _품셈_당진78-연돌-개략공사비_1.0t 공사설계서(1021일) 7" xfId="27827"/>
    <cellStyle name=" _품셈_당진78-연돌-개략공사비_1.0t 공사설계서(1021일) 8" xfId="27828"/>
    <cellStyle name=" _품셈_당진78-연돌-개략공사비_1.0t 공사설계서(1021일) 9" xfId="27829"/>
    <cellStyle name=" _품셈_당진78-연돌-개략공사비_태안78연돌공사설계서(2005099)C2" xfId="2224"/>
    <cellStyle name=" _품셈_당진78-연돌-개략공사비_태안78연돌공사설계서(2005099)C2 10" xfId="27830"/>
    <cellStyle name=" _품셈_당진78-연돌-개략공사비_태안78연돌공사설계서(2005099)C2 2" xfId="2225"/>
    <cellStyle name=" _품셈_당진78-연돌-개략공사비_태안78연돌공사설계서(2005099)C2 3" xfId="2226"/>
    <cellStyle name=" _품셈_당진78-연돌-개략공사비_태안78연돌공사설계서(2005099)C2 4" xfId="17822"/>
    <cellStyle name=" _품셈_당진78-연돌-개략공사비_태안78연돌공사설계서(2005099)C2 5" xfId="27831"/>
    <cellStyle name=" _품셈_당진78-연돌-개략공사비_태안78연돌공사설계서(2005099)C2 6" xfId="27832"/>
    <cellStyle name=" _품셈_당진78-연돌-개략공사비_태안78연돌공사설계서(2005099)C2 7" xfId="27833"/>
    <cellStyle name=" _품셈_당진78-연돌-개략공사비_태안78연돌공사설계서(2005099)C2 8" xfId="27834"/>
    <cellStyle name=" _품셈_당진78-연돌-개략공사비_태안78연돌공사설계서(2005099)C2 9" xfId="27835"/>
    <cellStyle name=" _품셈_당진9,10-터빈기초 공사내역서" xfId="2227"/>
    <cellStyle name=" _품셈_당진화력준설설계서(REV.A)" xfId="2228"/>
    <cellStyle name=" _품셈_대림" xfId="27836"/>
    <cellStyle name=" _품셈_두중내역서(단가확정분)" xfId="42268"/>
    <cellStyle name=" _품셈_두중내역서(단가확정분)_설계변경(최종)" xfId="42269"/>
    <cellStyle name=" _품셈_믿음견적(8월)-믿음부사장님 계약(내부자료)" xfId="17823"/>
    <cellStyle name=" _품셈_발전설비 보수공사" xfId="27837"/>
    <cellStyle name=" _품셈_발전설비 보수공사_1-온배수 양식장 가설계서" xfId="27838"/>
    <cellStyle name=" _품셈_발전설비 보수공사_경상정비 가설계서(12.07)" xfId="27839"/>
    <cellStyle name=" _품셈_발전설비 보수공사_경상정비 설계서(최종결재본)" xfId="27840"/>
    <cellStyle name=" _품셈_발전설비 보수공사_경상정비 설계서(최종분11월19)" xfId="27841"/>
    <cellStyle name=" _품셈_발전설비 보수공사_부품" xfId="27842"/>
    <cellStyle name=" _품셈_변경내역(20041122)" xfId="2229"/>
    <cellStyle name=" _품셈_변경집행승인요청(대양,1차변경) (050620)" xfId="2230"/>
    <cellStyle name=" _품셈_변경집행승인요청(대양,준설토투기장) (05.12.09)" xfId="2231"/>
    <cellStyle name=" _품셈_변경집행승인요청(대양,준설토투기장) (06.02.06)" xfId="2232"/>
    <cellStyle name=" _품셈_변전소개략공사비(0726)" xfId="2233"/>
    <cellStyle name=" _품셈_변전소개략공사비(0726) 10" xfId="27843"/>
    <cellStyle name=" _품셈_변전소개략공사비(0726) 2" xfId="2234"/>
    <cellStyle name=" _품셈_변전소개략공사비(0726) 3" xfId="2235"/>
    <cellStyle name=" _품셈_변전소개략공사비(0726) 4" xfId="17824"/>
    <cellStyle name=" _품셈_변전소개략공사비(0726) 5" xfId="27844"/>
    <cellStyle name=" _품셈_변전소개략공사비(0726) 6" xfId="27845"/>
    <cellStyle name=" _품셈_변전소개략공사비(0726) 7" xfId="27846"/>
    <cellStyle name=" _품셈_변전소개략공사비(0726) 8" xfId="27847"/>
    <cellStyle name=" _품셈_변전소개략공사비(0726) 9" xfId="27848"/>
    <cellStyle name=" _품셈_별표" xfId="2236"/>
    <cellStyle name=" _품셈_본관기초 가실행" xfId="2237"/>
    <cellStyle name=" _품셈_본관기초 가실행 10" xfId="27849"/>
    <cellStyle name=" _품셈_본관기초 가실행 2" xfId="2238"/>
    <cellStyle name=" _품셈_본관기초 가실행 3" xfId="2239"/>
    <cellStyle name=" _품셈_본관기초 가실행 4" xfId="17825"/>
    <cellStyle name=" _품셈_본관기초 가실행 5" xfId="27850"/>
    <cellStyle name=" _품셈_본관기초 가실행 6" xfId="27851"/>
    <cellStyle name=" _품셈_본관기초 가실행 7" xfId="27852"/>
    <cellStyle name=" _품셈_본관기초 가실행 8" xfId="27853"/>
    <cellStyle name=" _품셈_본관기초 가실행 9" xfId="27854"/>
    <cellStyle name=" _품셈_본관기초 가실행_1 당진78-연돌-공사설계서(REV.0 12.14-kopec)" xfId="2240"/>
    <cellStyle name=" _품셈_본관기초 가실행_1 당진78-연돌-공사설계서(REV.0 12.14-kopec) 10" xfId="27855"/>
    <cellStyle name=" _품셈_본관기초 가실행_1 당진78-연돌-공사설계서(REV.0 12.14-kopec) 2" xfId="2241"/>
    <cellStyle name=" _품셈_본관기초 가실행_1 당진78-연돌-공사설계서(REV.0 12.14-kopec) 3" xfId="2242"/>
    <cellStyle name=" _품셈_본관기초 가실행_1 당진78-연돌-공사설계서(REV.0 12.14-kopec) 4" xfId="17826"/>
    <cellStyle name=" _품셈_본관기초 가실행_1 당진78-연돌-공사설계서(REV.0 12.14-kopec) 5" xfId="27856"/>
    <cellStyle name=" _품셈_본관기초 가실행_1 당진78-연돌-공사설계서(REV.0 12.14-kopec) 6" xfId="27857"/>
    <cellStyle name=" _품셈_본관기초 가실행_1 당진78-연돌-공사설계서(REV.0 12.14-kopec) 7" xfId="27858"/>
    <cellStyle name=" _품셈_본관기초 가실행_1 당진78-연돌-공사설계서(REV.0 12.14-kopec) 8" xfId="27859"/>
    <cellStyle name=" _품셈_본관기초 가실행_1 당진78-연돌-공사설계서(REV.0 12.14-kopec) 9" xfId="27860"/>
    <cellStyle name=" _품셈_본관기초 가실행_1 당진78-연돌-공사설계서(REV.0 12.14-kopec)_0 태안78-연돌-공사설계서(2005082)" xfId="2243"/>
    <cellStyle name=" _품셈_본관기초 가실행_1 당진78-연돌-공사설계서(REV.0 12.14-kopec)_0 태안78-연돌-공사설계서(2005082) 10" xfId="27861"/>
    <cellStyle name=" _품셈_본관기초 가실행_1 당진78-연돌-공사설계서(REV.0 12.14-kopec)_0 태안78-연돌-공사설계서(2005082) 2" xfId="2244"/>
    <cellStyle name=" _품셈_본관기초 가실행_1 당진78-연돌-공사설계서(REV.0 12.14-kopec)_0 태안78-연돌-공사설계서(2005082) 3" xfId="2245"/>
    <cellStyle name=" _품셈_본관기초 가실행_1 당진78-연돌-공사설계서(REV.0 12.14-kopec)_0 태안78-연돌-공사설계서(2005082) 4" xfId="17827"/>
    <cellStyle name=" _품셈_본관기초 가실행_1 당진78-연돌-공사설계서(REV.0 12.14-kopec)_0 태안78-연돌-공사설계서(2005082) 5" xfId="27862"/>
    <cellStyle name=" _품셈_본관기초 가실행_1 당진78-연돌-공사설계서(REV.0 12.14-kopec)_0 태안78-연돌-공사설계서(2005082) 6" xfId="27863"/>
    <cellStyle name=" _품셈_본관기초 가실행_1 당진78-연돌-공사설계서(REV.0 12.14-kopec)_0 태안78-연돌-공사설계서(2005082) 7" xfId="27864"/>
    <cellStyle name=" _품셈_본관기초 가실행_1 당진78-연돌-공사설계서(REV.0 12.14-kopec)_0 태안78-연돌-공사설계서(2005082) 8" xfId="27865"/>
    <cellStyle name=" _품셈_본관기초 가실행_1 당진78-연돌-공사설계서(REV.0 12.14-kopec)_0 태안78-연돌-공사설계서(2005082) 9" xfId="27866"/>
    <cellStyle name=" _품셈_본관기초 가실행_1 당진78-연돌-공사설계서(REV.0 12.14-kopec)_1.0t 공사설계서(1021일)" xfId="2246"/>
    <cellStyle name=" _품셈_본관기초 가실행_1 당진78-연돌-공사설계서(REV.0 12.14-kopec)_1.0t 공사설계서(1021일) 10" xfId="27867"/>
    <cellStyle name=" _품셈_본관기초 가실행_1 당진78-연돌-공사설계서(REV.0 12.14-kopec)_1.0t 공사설계서(1021일) 2" xfId="2247"/>
    <cellStyle name=" _품셈_본관기초 가실행_1 당진78-연돌-공사설계서(REV.0 12.14-kopec)_1.0t 공사설계서(1021일) 3" xfId="2248"/>
    <cellStyle name=" _품셈_본관기초 가실행_1 당진78-연돌-공사설계서(REV.0 12.14-kopec)_1.0t 공사설계서(1021일) 4" xfId="17828"/>
    <cellStyle name=" _품셈_본관기초 가실행_1 당진78-연돌-공사설계서(REV.0 12.14-kopec)_1.0t 공사설계서(1021일) 5" xfId="27868"/>
    <cellStyle name=" _품셈_본관기초 가실행_1 당진78-연돌-공사설계서(REV.0 12.14-kopec)_1.0t 공사설계서(1021일) 6" xfId="27869"/>
    <cellStyle name=" _품셈_본관기초 가실행_1 당진78-연돌-공사설계서(REV.0 12.14-kopec)_1.0t 공사설계서(1021일) 7" xfId="27870"/>
    <cellStyle name=" _품셈_본관기초 가실행_1 당진78-연돌-공사설계서(REV.0 12.14-kopec)_1.0t 공사설계서(1021일) 8" xfId="27871"/>
    <cellStyle name=" _품셈_본관기초 가실행_1 당진78-연돌-공사설계서(REV.0 12.14-kopec)_1.0t 공사설계서(1021일) 9" xfId="27872"/>
    <cellStyle name=" _품셈_본관기초 가실행_1 당진78-연돌-공사설계서(REV.0 12.14-kopec)_태안78연돌공사설계서(2005099)C2" xfId="2249"/>
    <cellStyle name=" _품셈_본관기초 가실행_1 당진78-연돌-공사설계서(REV.0 12.14-kopec)_태안78연돌공사설계서(2005099)C2 10" xfId="27873"/>
    <cellStyle name=" _품셈_본관기초 가실행_1 당진78-연돌-공사설계서(REV.0 12.14-kopec)_태안78연돌공사설계서(2005099)C2 2" xfId="2250"/>
    <cellStyle name=" _품셈_본관기초 가실행_1 당진78-연돌-공사설계서(REV.0 12.14-kopec)_태안78연돌공사설계서(2005099)C2 3" xfId="2251"/>
    <cellStyle name=" _품셈_본관기초 가실행_1 당진78-연돌-공사설계서(REV.0 12.14-kopec)_태안78연돌공사설계서(2005099)C2 4" xfId="17829"/>
    <cellStyle name=" _품셈_본관기초 가실행_1 당진78-연돌-공사설계서(REV.0 12.14-kopec)_태안78연돌공사설계서(2005099)C2 5" xfId="27874"/>
    <cellStyle name=" _품셈_본관기초 가실행_1 당진78-연돌-공사설계서(REV.0 12.14-kopec)_태안78연돌공사설계서(2005099)C2 6" xfId="27875"/>
    <cellStyle name=" _품셈_본관기초 가실행_1 당진78-연돌-공사설계서(REV.0 12.14-kopec)_태안78연돌공사설계서(2005099)C2 7" xfId="27876"/>
    <cellStyle name=" _품셈_본관기초 가실행_1 당진78-연돌-공사설계서(REV.0 12.14-kopec)_태안78연돌공사설계서(2005099)C2 8" xfId="27877"/>
    <cellStyle name=" _품셈_본관기초 가실행_1 당진78-연돌-공사설계서(REV.0 12.14-kopec)_태안78연돌공사설계서(2005099)C2 9" xfId="27878"/>
    <cellStyle name=" _품셈_본관기초 가실행_1.0t 당진78-연돌-수량산출서(REV.0 12.27-kopec)" xfId="2252"/>
    <cellStyle name=" _품셈_본관기초 가실행_1.0t 당진78-연돌-수량산출서(REV.0 12.27-kopec) 10" xfId="27879"/>
    <cellStyle name=" _품셈_본관기초 가실행_1.0t 당진78-연돌-수량산출서(REV.0 12.27-kopec) 2" xfId="2253"/>
    <cellStyle name=" _품셈_본관기초 가실행_1.0t 당진78-연돌-수량산출서(REV.0 12.27-kopec) 3" xfId="2254"/>
    <cellStyle name=" _품셈_본관기초 가실행_1.0t 당진78-연돌-수량산출서(REV.0 12.27-kopec) 4" xfId="17830"/>
    <cellStyle name=" _품셈_본관기초 가실행_1.0t 당진78-연돌-수량산출서(REV.0 12.27-kopec) 5" xfId="27880"/>
    <cellStyle name=" _품셈_본관기초 가실행_1.0t 당진78-연돌-수량산출서(REV.0 12.27-kopec) 6" xfId="27881"/>
    <cellStyle name=" _품셈_본관기초 가실행_1.0t 당진78-연돌-수량산출서(REV.0 12.27-kopec) 7" xfId="27882"/>
    <cellStyle name=" _품셈_본관기초 가실행_1.0t 당진78-연돌-수량산출서(REV.0 12.27-kopec) 8" xfId="27883"/>
    <cellStyle name=" _품셈_본관기초 가실행_1.0t 당진78-연돌-수량산출서(REV.0 12.27-kopec) 9" xfId="27884"/>
    <cellStyle name=" _품셈_본관기초 가실행_1.0t 당진78-연돌-수량산출서(REV.0 12.27-kopec)_1.0t 공사설계서(1021일)" xfId="2255"/>
    <cellStyle name=" _품셈_본관기초 가실행_1.0t 당진78-연돌-수량산출서(REV.0 12.27-kopec)_1.0t 공사설계서(1021일) 10" xfId="27885"/>
    <cellStyle name=" _품셈_본관기초 가실행_1.0t 당진78-연돌-수량산출서(REV.0 12.27-kopec)_1.0t 공사설계서(1021일) 2" xfId="2256"/>
    <cellStyle name=" _품셈_본관기초 가실행_1.0t 당진78-연돌-수량산출서(REV.0 12.27-kopec)_1.0t 공사설계서(1021일) 3" xfId="2257"/>
    <cellStyle name=" _품셈_본관기초 가실행_1.0t 당진78-연돌-수량산출서(REV.0 12.27-kopec)_1.0t 공사설계서(1021일) 4" xfId="17831"/>
    <cellStyle name=" _품셈_본관기초 가실행_1.0t 당진78-연돌-수량산출서(REV.0 12.27-kopec)_1.0t 공사설계서(1021일) 5" xfId="27886"/>
    <cellStyle name=" _품셈_본관기초 가실행_1.0t 당진78-연돌-수량산출서(REV.0 12.27-kopec)_1.0t 공사설계서(1021일) 6" xfId="27887"/>
    <cellStyle name=" _품셈_본관기초 가실행_1.0t 당진78-연돌-수량산출서(REV.0 12.27-kopec)_1.0t 공사설계서(1021일) 7" xfId="27888"/>
    <cellStyle name=" _품셈_본관기초 가실행_1.0t 당진78-연돌-수량산출서(REV.0 12.27-kopec)_1.0t 공사설계서(1021일) 8" xfId="27889"/>
    <cellStyle name=" _품셈_본관기초 가실행_1.0t 당진78-연돌-수량산출서(REV.0 12.27-kopec)_1.0t 공사설계서(1021일) 9" xfId="27890"/>
    <cellStyle name=" _품셈_본관기초 가실행_2.관리동" xfId="27891"/>
    <cellStyle name=" _품셈_본관기초 가실행_당진78-연돌-개략공사비" xfId="2258"/>
    <cellStyle name=" _품셈_본관기초 가실행_당진78-연돌-개략공사비 10" xfId="27892"/>
    <cellStyle name=" _품셈_본관기초 가실행_당진78-연돌-개략공사비 2" xfId="2259"/>
    <cellStyle name=" _품셈_본관기초 가실행_당진78-연돌-개략공사비 3" xfId="2260"/>
    <cellStyle name=" _품셈_본관기초 가실행_당진78-연돌-개략공사비 4" xfId="17832"/>
    <cellStyle name=" _품셈_본관기초 가실행_당진78-연돌-개략공사비 5" xfId="27893"/>
    <cellStyle name=" _품셈_본관기초 가실행_당진78-연돌-개략공사비 6" xfId="27894"/>
    <cellStyle name=" _품셈_본관기초 가실행_당진78-연돌-개략공사비 7" xfId="27895"/>
    <cellStyle name=" _품셈_본관기초 가실행_당진78-연돌-개략공사비 8" xfId="27896"/>
    <cellStyle name=" _품셈_본관기초 가실행_당진78-연돌-개략공사비 9" xfId="27897"/>
    <cellStyle name=" _품셈_본관기초 가실행_당진78-연돌-개략공사비_0 태안78-연돌-공사설계서(2005082)" xfId="2261"/>
    <cellStyle name=" _품셈_본관기초 가실행_당진78-연돌-개략공사비_0 태안78-연돌-공사설계서(2005082) 10" xfId="27898"/>
    <cellStyle name=" _품셈_본관기초 가실행_당진78-연돌-개략공사비_0 태안78-연돌-공사설계서(2005082) 2" xfId="2262"/>
    <cellStyle name=" _품셈_본관기초 가실행_당진78-연돌-개략공사비_0 태안78-연돌-공사설계서(2005082) 3" xfId="2263"/>
    <cellStyle name=" _품셈_본관기초 가실행_당진78-연돌-개략공사비_0 태안78-연돌-공사설계서(2005082) 4" xfId="17833"/>
    <cellStyle name=" _품셈_본관기초 가실행_당진78-연돌-개략공사비_0 태안78-연돌-공사설계서(2005082) 5" xfId="27899"/>
    <cellStyle name=" _품셈_본관기초 가실행_당진78-연돌-개략공사비_0 태안78-연돌-공사설계서(2005082) 6" xfId="27900"/>
    <cellStyle name=" _품셈_본관기초 가실행_당진78-연돌-개략공사비_0 태안78-연돌-공사설계서(2005082) 7" xfId="27901"/>
    <cellStyle name=" _품셈_본관기초 가실행_당진78-연돌-개략공사비_0 태안78-연돌-공사설계서(2005082) 8" xfId="27902"/>
    <cellStyle name=" _품셈_본관기초 가실행_당진78-연돌-개략공사비_0 태안78-연돌-공사설계서(2005082) 9" xfId="27903"/>
    <cellStyle name=" _품셈_본관기초 가실행_당진78-연돌-개략공사비_1.0t 공사설계서(1021일)" xfId="2264"/>
    <cellStyle name=" _품셈_본관기초 가실행_당진78-연돌-개략공사비_1.0t 공사설계서(1021일) 10" xfId="27904"/>
    <cellStyle name=" _품셈_본관기초 가실행_당진78-연돌-개략공사비_1.0t 공사설계서(1021일) 2" xfId="2265"/>
    <cellStyle name=" _품셈_본관기초 가실행_당진78-연돌-개략공사비_1.0t 공사설계서(1021일) 3" xfId="2266"/>
    <cellStyle name=" _품셈_본관기초 가실행_당진78-연돌-개략공사비_1.0t 공사설계서(1021일) 4" xfId="17834"/>
    <cellStyle name=" _품셈_본관기초 가실행_당진78-연돌-개략공사비_1.0t 공사설계서(1021일) 5" xfId="27905"/>
    <cellStyle name=" _품셈_본관기초 가실행_당진78-연돌-개략공사비_1.0t 공사설계서(1021일) 6" xfId="27906"/>
    <cellStyle name=" _품셈_본관기초 가실행_당진78-연돌-개략공사비_1.0t 공사설계서(1021일) 7" xfId="27907"/>
    <cellStyle name=" _품셈_본관기초 가실행_당진78-연돌-개략공사비_1.0t 공사설계서(1021일) 8" xfId="27908"/>
    <cellStyle name=" _품셈_본관기초 가실행_당진78-연돌-개략공사비_1.0t 공사설계서(1021일) 9" xfId="27909"/>
    <cellStyle name=" _품셈_본관기초 가실행_당진78-연돌-개략공사비_태안78연돌공사설계서(2005099)C2" xfId="2267"/>
    <cellStyle name=" _품셈_본관기초 가실행_당진78-연돌-개략공사비_태안78연돌공사설계서(2005099)C2 10" xfId="27910"/>
    <cellStyle name=" _품셈_본관기초 가실행_당진78-연돌-개략공사비_태안78연돌공사설계서(2005099)C2 2" xfId="2268"/>
    <cellStyle name=" _품셈_본관기초 가실행_당진78-연돌-개략공사비_태안78연돌공사설계서(2005099)C2 3" xfId="2269"/>
    <cellStyle name=" _품셈_본관기초 가실행_당진78-연돌-개략공사비_태안78연돌공사설계서(2005099)C2 4" xfId="17835"/>
    <cellStyle name=" _품셈_본관기초 가실행_당진78-연돌-개략공사비_태안78연돌공사설계서(2005099)C2 5" xfId="27911"/>
    <cellStyle name=" _품셈_본관기초 가실행_당진78-연돌-개략공사비_태안78연돌공사설계서(2005099)C2 6" xfId="27912"/>
    <cellStyle name=" _품셈_본관기초 가실행_당진78-연돌-개략공사비_태안78연돌공사설계서(2005099)C2 7" xfId="27913"/>
    <cellStyle name=" _품셈_본관기초 가실행_당진78-연돌-개략공사비_태안78연돌공사설계서(2005099)C2 8" xfId="27914"/>
    <cellStyle name=" _품셈_본관기초 가실행_당진78-연돌-개략공사비_태안78연돌공사설계서(2005099)C2 9" xfId="27915"/>
    <cellStyle name=" _품셈_본관기초 가실행_연돌 현장타설말뚝(RCD)설계서" xfId="2270"/>
    <cellStyle name=" _품셈_본관기초 가실행_연돌 현장타설말뚝(RCD)설계서 10" xfId="27916"/>
    <cellStyle name=" _품셈_본관기초 가실행_연돌 현장타설말뚝(RCD)설계서 2" xfId="2271"/>
    <cellStyle name=" _품셈_본관기초 가실행_연돌 현장타설말뚝(RCD)설계서 3" xfId="2272"/>
    <cellStyle name=" _품셈_본관기초 가실행_연돌 현장타설말뚝(RCD)설계서 4" xfId="17836"/>
    <cellStyle name=" _품셈_본관기초 가실행_연돌 현장타설말뚝(RCD)설계서 5" xfId="27917"/>
    <cellStyle name=" _품셈_본관기초 가실행_연돌 현장타설말뚝(RCD)설계서 6" xfId="27918"/>
    <cellStyle name=" _품셈_본관기초 가실행_연돌 현장타설말뚝(RCD)설계서 7" xfId="27919"/>
    <cellStyle name=" _품셈_본관기초 가실행_연돌 현장타설말뚝(RCD)설계서 8" xfId="27920"/>
    <cellStyle name=" _품셈_본관기초 가실행_연돌 현장타설말뚝(RCD)설계서 9" xfId="27921"/>
    <cellStyle name=" _품셈_본관기초 가실행_연돌 현장타설말뚝(RCD)설계서_0 태안78-연돌-공사설계서(2005082)" xfId="2273"/>
    <cellStyle name=" _품셈_본관기초 가실행_연돌 현장타설말뚝(RCD)설계서_0 태안78-연돌-공사설계서(2005082) 10" xfId="27922"/>
    <cellStyle name=" _품셈_본관기초 가실행_연돌 현장타설말뚝(RCD)설계서_0 태안78-연돌-공사설계서(2005082) 2" xfId="2274"/>
    <cellStyle name=" _품셈_본관기초 가실행_연돌 현장타설말뚝(RCD)설계서_0 태안78-연돌-공사설계서(2005082) 3" xfId="2275"/>
    <cellStyle name=" _품셈_본관기초 가실행_연돌 현장타설말뚝(RCD)설계서_0 태안78-연돌-공사설계서(2005082) 4" xfId="17837"/>
    <cellStyle name=" _품셈_본관기초 가실행_연돌 현장타설말뚝(RCD)설계서_0 태안78-연돌-공사설계서(2005082) 5" xfId="27923"/>
    <cellStyle name=" _품셈_본관기초 가실행_연돌 현장타설말뚝(RCD)설계서_0 태안78-연돌-공사설계서(2005082) 6" xfId="27924"/>
    <cellStyle name=" _품셈_본관기초 가실행_연돌 현장타설말뚝(RCD)설계서_0 태안78-연돌-공사설계서(2005082) 7" xfId="27925"/>
    <cellStyle name=" _품셈_본관기초 가실행_연돌 현장타설말뚝(RCD)설계서_0 태안78-연돌-공사설계서(2005082) 8" xfId="27926"/>
    <cellStyle name=" _품셈_본관기초 가실행_연돌 현장타설말뚝(RCD)설계서_0 태안78-연돌-공사설계서(2005082) 9" xfId="27927"/>
    <cellStyle name=" _품셈_본관기초 가실행_연돌 현장타설말뚝(RCD)설계서_1.0t 공사설계서(1021일)" xfId="2276"/>
    <cellStyle name=" _품셈_본관기초 가실행_연돌 현장타설말뚝(RCD)설계서_1.0t 공사설계서(1021일) 10" xfId="27928"/>
    <cellStyle name=" _품셈_본관기초 가실행_연돌 현장타설말뚝(RCD)설계서_1.0t 공사설계서(1021일) 2" xfId="2277"/>
    <cellStyle name=" _품셈_본관기초 가실행_연돌 현장타설말뚝(RCD)설계서_1.0t 공사설계서(1021일) 3" xfId="2278"/>
    <cellStyle name=" _품셈_본관기초 가실행_연돌 현장타설말뚝(RCD)설계서_1.0t 공사설계서(1021일) 4" xfId="17838"/>
    <cellStyle name=" _품셈_본관기초 가실행_연돌 현장타설말뚝(RCD)설계서_1.0t 공사설계서(1021일) 5" xfId="27929"/>
    <cellStyle name=" _품셈_본관기초 가실행_연돌 현장타설말뚝(RCD)설계서_1.0t 공사설계서(1021일) 6" xfId="27930"/>
    <cellStyle name=" _품셈_본관기초 가실행_연돌 현장타설말뚝(RCD)설계서_1.0t 공사설계서(1021일) 7" xfId="27931"/>
    <cellStyle name=" _품셈_본관기초 가실행_연돌 현장타설말뚝(RCD)설계서_1.0t 공사설계서(1021일) 8" xfId="27932"/>
    <cellStyle name=" _품셈_본관기초 가실행_연돌 현장타설말뚝(RCD)설계서_1.0t 공사설계서(1021일) 9" xfId="27933"/>
    <cellStyle name=" _품셈_본관기초 가실행_연돌 현장타설말뚝(RCD)설계서_태안78연돌공사설계서(2005099)C2" xfId="2279"/>
    <cellStyle name=" _품셈_본관기초 가실행_연돌 현장타설말뚝(RCD)설계서_태안78연돌공사설계서(2005099)C2 10" xfId="27934"/>
    <cellStyle name=" _품셈_본관기초 가실행_연돌 현장타설말뚝(RCD)설계서_태안78연돌공사설계서(2005099)C2 2" xfId="2280"/>
    <cellStyle name=" _품셈_본관기초 가실행_연돌 현장타설말뚝(RCD)설계서_태안78연돌공사설계서(2005099)C2 3" xfId="2281"/>
    <cellStyle name=" _품셈_본관기초 가실행_연돌 현장타설말뚝(RCD)설계서_태안78연돌공사설계서(2005099)C2 4" xfId="17839"/>
    <cellStyle name=" _품셈_본관기초 가실행_연돌 현장타설말뚝(RCD)설계서_태안78연돌공사설계서(2005099)C2 5" xfId="27935"/>
    <cellStyle name=" _품셈_본관기초 가실행_연돌 현장타설말뚝(RCD)설계서_태안78연돌공사설계서(2005099)C2 6" xfId="27936"/>
    <cellStyle name=" _품셈_본관기초 가실행_연돌 현장타설말뚝(RCD)설계서_태안78연돌공사설계서(2005099)C2 7" xfId="27937"/>
    <cellStyle name=" _품셈_본관기초 가실행_연돌 현장타설말뚝(RCD)설계서_태안78연돌공사설계서(2005099)C2 8" xfId="27938"/>
    <cellStyle name=" _품셈_본관기초 가실행_연돌 현장타설말뚝(RCD)설계서_태안78연돌공사설계서(2005099)C2 9" xfId="27939"/>
    <cellStyle name=" _품셈_본관기초굴착 예상도급" xfId="2282"/>
    <cellStyle name=" _품셈_본관기초굴착 예상도급 10" xfId="27940"/>
    <cellStyle name=" _품셈_본관기초굴착 예상도급 2" xfId="2283"/>
    <cellStyle name=" _품셈_본관기초굴착 예상도급 3" xfId="2284"/>
    <cellStyle name=" _품셈_본관기초굴착 예상도급 4" xfId="17840"/>
    <cellStyle name=" _품셈_본관기초굴착 예상도급 5" xfId="27941"/>
    <cellStyle name=" _품셈_본관기초굴착 예상도급 6" xfId="27942"/>
    <cellStyle name=" _품셈_본관기초굴착 예상도급 7" xfId="27943"/>
    <cellStyle name=" _품셈_본관기초굴착 예상도급 8" xfId="27944"/>
    <cellStyle name=" _품셈_본관기초굴착 예상도급 9" xfId="27945"/>
    <cellStyle name=" _품셈_본관기초굴착 예상도급_1 당진78-연돌-공사설계서(REV.0 12.14-kopec)" xfId="2285"/>
    <cellStyle name=" _품셈_본관기초굴착 예상도급_1 당진78-연돌-공사설계서(REV.0 12.14-kopec) 10" xfId="27946"/>
    <cellStyle name=" _품셈_본관기초굴착 예상도급_1 당진78-연돌-공사설계서(REV.0 12.14-kopec) 2" xfId="2286"/>
    <cellStyle name=" _품셈_본관기초굴착 예상도급_1 당진78-연돌-공사설계서(REV.0 12.14-kopec) 3" xfId="2287"/>
    <cellStyle name=" _품셈_본관기초굴착 예상도급_1 당진78-연돌-공사설계서(REV.0 12.14-kopec) 4" xfId="17841"/>
    <cellStyle name=" _품셈_본관기초굴착 예상도급_1 당진78-연돌-공사설계서(REV.0 12.14-kopec) 5" xfId="27947"/>
    <cellStyle name=" _품셈_본관기초굴착 예상도급_1 당진78-연돌-공사설계서(REV.0 12.14-kopec) 6" xfId="27948"/>
    <cellStyle name=" _품셈_본관기초굴착 예상도급_1 당진78-연돌-공사설계서(REV.0 12.14-kopec) 7" xfId="27949"/>
    <cellStyle name=" _품셈_본관기초굴착 예상도급_1 당진78-연돌-공사설계서(REV.0 12.14-kopec) 8" xfId="27950"/>
    <cellStyle name=" _품셈_본관기초굴착 예상도급_1 당진78-연돌-공사설계서(REV.0 12.14-kopec) 9" xfId="27951"/>
    <cellStyle name=" _품셈_본관기초굴착 예상도급_1 당진78-연돌-공사설계서(REV.0 12.14-kopec)_0 태안78-연돌-공사설계서(2005082)" xfId="2288"/>
    <cellStyle name=" _품셈_본관기초굴착 예상도급_1 당진78-연돌-공사설계서(REV.0 12.14-kopec)_0 태안78-연돌-공사설계서(2005082) 10" xfId="27952"/>
    <cellStyle name=" _품셈_본관기초굴착 예상도급_1 당진78-연돌-공사설계서(REV.0 12.14-kopec)_0 태안78-연돌-공사설계서(2005082) 2" xfId="2289"/>
    <cellStyle name=" _품셈_본관기초굴착 예상도급_1 당진78-연돌-공사설계서(REV.0 12.14-kopec)_0 태안78-연돌-공사설계서(2005082) 3" xfId="2290"/>
    <cellStyle name=" _품셈_본관기초굴착 예상도급_1 당진78-연돌-공사설계서(REV.0 12.14-kopec)_0 태안78-연돌-공사설계서(2005082) 4" xfId="17842"/>
    <cellStyle name=" _품셈_본관기초굴착 예상도급_1 당진78-연돌-공사설계서(REV.0 12.14-kopec)_0 태안78-연돌-공사설계서(2005082) 5" xfId="27953"/>
    <cellStyle name=" _품셈_본관기초굴착 예상도급_1 당진78-연돌-공사설계서(REV.0 12.14-kopec)_0 태안78-연돌-공사설계서(2005082) 6" xfId="27954"/>
    <cellStyle name=" _품셈_본관기초굴착 예상도급_1 당진78-연돌-공사설계서(REV.0 12.14-kopec)_0 태안78-연돌-공사설계서(2005082) 7" xfId="27955"/>
    <cellStyle name=" _품셈_본관기초굴착 예상도급_1 당진78-연돌-공사설계서(REV.0 12.14-kopec)_0 태안78-연돌-공사설계서(2005082) 8" xfId="27956"/>
    <cellStyle name=" _품셈_본관기초굴착 예상도급_1 당진78-연돌-공사설계서(REV.0 12.14-kopec)_0 태안78-연돌-공사설계서(2005082) 9" xfId="27957"/>
    <cellStyle name=" _품셈_본관기초굴착 예상도급_1 당진78-연돌-공사설계서(REV.0 12.14-kopec)_1.0t 공사설계서(1021일)" xfId="2291"/>
    <cellStyle name=" _품셈_본관기초굴착 예상도급_1 당진78-연돌-공사설계서(REV.0 12.14-kopec)_1.0t 공사설계서(1021일) 10" xfId="27958"/>
    <cellStyle name=" _품셈_본관기초굴착 예상도급_1 당진78-연돌-공사설계서(REV.0 12.14-kopec)_1.0t 공사설계서(1021일) 2" xfId="2292"/>
    <cellStyle name=" _품셈_본관기초굴착 예상도급_1 당진78-연돌-공사설계서(REV.0 12.14-kopec)_1.0t 공사설계서(1021일) 3" xfId="2293"/>
    <cellStyle name=" _품셈_본관기초굴착 예상도급_1 당진78-연돌-공사설계서(REV.0 12.14-kopec)_1.0t 공사설계서(1021일) 4" xfId="17843"/>
    <cellStyle name=" _품셈_본관기초굴착 예상도급_1 당진78-연돌-공사설계서(REV.0 12.14-kopec)_1.0t 공사설계서(1021일) 5" xfId="27959"/>
    <cellStyle name=" _품셈_본관기초굴착 예상도급_1 당진78-연돌-공사설계서(REV.0 12.14-kopec)_1.0t 공사설계서(1021일) 6" xfId="27960"/>
    <cellStyle name=" _품셈_본관기초굴착 예상도급_1 당진78-연돌-공사설계서(REV.0 12.14-kopec)_1.0t 공사설계서(1021일) 7" xfId="27961"/>
    <cellStyle name=" _품셈_본관기초굴착 예상도급_1 당진78-연돌-공사설계서(REV.0 12.14-kopec)_1.0t 공사설계서(1021일) 8" xfId="27962"/>
    <cellStyle name=" _품셈_본관기초굴착 예상도급_1 당진78-연돌-공사설계서(REV.0 12.14-kopec)_1.0t 공사설계서(1021일) 9" xfId="27963"/>
    <cellStyle name=" _품셈_본관기초굴착 예상도급_1 당진78-연돌-공사설계서(REV.0 12.14-kopec)_태안78연돌공사설계서(2005099)C2" xfId="2294"/>
    <cellStyle name=" _품셈_본관기초굴착 예상도급_1 당진78-연돌-공사설계서(REV.0 12.14-kopec)_태안78연돌공사설계서(2005099)C2 10" xfId="27964"/>
    <cellStyle name=" _품셈_본관기초굴착 예상도급_1 당진78-연돌-공사설계서(REV.0 12.14-kopec)_태안78연돌공사설계서(2005099)C2 2" xfId="2295"/>
    <cellStyle name=" _품셈_본관기초굴착 예상도급_1 당진78-연돌-공사설계서(REV.0 12.14-kopec)_태안78연돌공사설계서(2005099)C2 3" xfId="2296"/>
    <cellStyle name=" _품셈_본관기초굴착 예상도급_1 당진78-연돌-공사설계서(REV.0 12.14-kopec)_태안78연돌공사설계서(2005099)C2 4" xfId="17844"/>
    <cellStyle name=" _품셈_본관기초굴착 예상도급_1 당진78-연돌-공사설계서(REV.0 12.14-kopec)_태안78연돌공사설계서(2005099)C2 5" xfId="27965"/>
    <cellStyle name=" _품셈_본관기초굴착 예상도급_1 당진78-연돌-공사설계서(REV.0 12.14-kopec)_태안78연돌공사설계서(2005099)C2 6" xfId="27966"/>
    <cellStyle name=" _품셈_본관기초굴착 예상도급_1 당진78-연돌-공사설계서(REV.0 12.14-kopec)_태안78연돌공사설계서(2005099)C2 7" xfId="27967"/>
    <cellStyle name=" _품셈_본관기초굴착 예상도급_1 당진78-연돌-공사설계서(REV.0 12.14-kopec)_태안78연돌공사설계서(2005099)C2 8" xfId="27968"/>
    <cellStyle name=" _품셈_본관기초굴착 예상도급_1 당진78-연돌-공사설계서(REV.0 12.14-kopec)_태안78연돌공사설계서(2005099)C2 9" xfId="27969"/>
    <cellStyle name=" _품셈_본관기초굴착 예상도급_1.0t 당진78-연돌-수량산출서(REV.0 12.27-kopec)" xfId="2297"/>
    <cellStyle name=" _품셈_본관기초굴착 예상도급_1.0t 당진78-연돌-수량산출서(REV.0 12.27-kopec) 10" xfId="27970"/>
    <cellStyle name=" _품셈_본관기초굴착 예상도급_1.0t 당진78-연돌-수량산출서(REV.0 12.27-kopec) 2" xfId="2298"/>
    <cellStyle name=" _품셈_본관기초굴착 예상도급_1.0t 당진78-연돌-수량산출서(REV.0 12.27-kopec) 3" xfId="2299"/>
    <cellStyle name=" _품셈_본관기초굴착 예상도급_1.0t 당진78-연돌-수량산출서(REV.0 12.27-kopec) 4" xfId="17845"/>
    <cellStyle name=" _품셈_본관기초굴착 예상도급_1.0t 당진78-연돌-수량산출서(REV.0 12.27-kopec) 5" xfId="27971"/>
    <cellStyle name=" _품셈_본관기초굴착 예상도급_1.0t 당진78-연돌-수량산출서(REV.0 12.27-kopec) 6" xfId="27972"/>
    <cellStyle name=" _품셈_본관기초굴착 예상도급_1.0t 당진78-연돌-수량산출서(REV.0 12.27-kopec) 7" xfId="27973"/>
    <cellStyle name=" _품셈_본관기초굴착 예상도급_1.0t 당진78-연돌-수량산출서(REV.0 12.27-kopec) 8" xfId="27974"/>
    <cellStyle name=" _품셈_본관기초굴착 예상도급_1.0t 당진78-연돌-수량산출서(REV.0 12.27-kopec) 9" xfId="27975"/>
    <cellStyle name=" _품셈_본관기초굴착 예상도급_1.0t 당진78-연돌-수량산출서(REV.0 12.27-kopec)_1.0t 공사설계서(1021일)" xfId="2300"/>
    <cellStyle name=" _품셈_본관기초굴착 예상도급_1.0t 당진78-연돌-수량산출서(REV.0 12.27-kopec)_1.0t 공사설계서(1021일) 10" xfId="27976"/>
    <cellStyle name=" _품셈_본관기초굴착 예상도급_1.0t 당진78-연돌-수량산출서(REV.0 12.27-kopec)_1.0t 공사설계서(1021일) 2" xfId="2301"/>
    <cellStyle name=" _품셈_본관기초굴착 예상도급_1.0t 당진78-연돌-수량산출서(REV.0 12.27-kopec)_1.0t 공사설계서(1021일) 3" xfId="2302"/>
    <cellStyle name=" _품셈_본관기초굴착 예상도급_1.0t 당진78-연돌-수량산출서(REV.0 12.27-kopec)_1.0t 공사설계서(1021일) 4" xfId="17846"/>
    <cellStyle name=" _품셈_본관기초굴착 예상도급_1.0t 당진78-연돌-수량산출서(REV.0 12.27-kopec)_1.0t 공사설계서(1021일) 5" xfId="27977"/>
    <cellStyle name=" _품셈_본관기초굴착 예상도급_1.0t 당진78-연돌-수량산출서(REV.0 12.27-kopec)_1.0t 공사설계서(1021일) 6" xfId="27978"/>
    <cellStyle name=" _품셈_본관기초굴착 예상도급_1.0t 당진78-연돌-수량산출서(REV.0 12.27-kopec)_1.0t 공사설계서(1021일) 7" xfId="27979"/>
    <cellStyle name=" _품셈_본관기초굴착 예상도급_1.0t 당진78-연돌-수량산출서(REV.0 12.27-kopec)_1.0t 공사설계서(1021일) 8" xfId="27980"/>
    <cellStyle name=" _품셈_본관기초굴착 예상도급_1.0t 당진78-연돌-수량산출서(REV.0 12.27-kopec)_1.0t 공사설계서(1021일) 9" xfId="27981"/>
    <cellStyle name=" _품셈_본관기초굴착 예상도급_2.관리동" xfId="27982"/>
    <cellStyle name=" _품셈_본관기초굴착 예상도급_당진78-연돌-개략공사비" xfId="2303"/>
    <cellStyle name=" _품셈_본관기초굴착 예상도급_당진78-연돌-개략공사비 10" xfId="27983"/>
    <cellStyle name=" _품셈_본관기초굴착 예상도급_당진78-연돌-개략공사비 2" xfId="2304"/>
    <cellStyle name=" _품셈_본관기초굴착 예상도급_당진78-연돌-개략공사비 3" xfId="2305"/>
    <cellStyle name=" _품셈_본관기초굴착 예상도급_당진78-연돌-개략공사비 4" xfId="17847"/>
    <cellStyle name=" _품셈_본관기초굴착 예상도급_당진78-연돌-개략공사비 5" xfId="27984"/>
    <cellStyle name=" _품셈_본관기초굴착 예상도급_당진78-연돌-개략공사비 6" xfId="27985"/>
    <cellStyle name=" _품셈_본관기초굴착 예상도급_당진78-연돌-개략공사비 7" xfId="27986"/>
    <cellStyle name=" _품셈_본관기초굴착 예상도급_당진78-연돌-개략공사비 8" xfId="27987"/>
    <cellStyle name=" _품셈_본관기초굴착 예상도급_당진78-연돌-개략공사비 9" xfId="27988"/>
    <cellStyle name=" _품셈_본관기초굴착 예상도급_당진78-연돌-개략공사비_0 태안78-연돌-공사설계서(2005082)" xfId="2306"/>
    <cellStyle name=" _품셈_본관기초굴착 예상도급_당진78-연돌-개략공사비_0 태안78-연돌-공사설계서(2005082) 10" xfId="27989"/>
    <cellStyle name=" _품셈_본관기초굴착 예상도급_당진78-연돌-개략공사비_0 태안78-연돌-공사설계서(2005082) 2" xfId="2307"/>
    <cellStyle name=" _품셈_본관기초굴착 예상도급_당진78-연돌-개략공사비_0 태안78-연돌-공사설계서(2005082) 3" xfId="2308"/>
    <cellStyle name=" _품셈_본관기초굴착 예상도급_당진78-연돌-개략공사비_0 태안78-연돌-공사설계서(2005082) 4" xfId="17848"/>
    <cellStyle name=" _품셈_본관기초굴착 예상도급_당진78-연돌-개략공사비_0 태안78-연돌-공사설계서(2005082) 5" xfId="27990"/>
    <cellStyle name=" _품셈_본관기초굴착 예상도급_당진78-연돌-개략공사비_0 태안78-연돌-공사설계서(2005082) 6" xfId="27991"/>
    <cellStyle name=" _품셈_본관기초굴착 예상도급_당진78-연돌-개략공사비_0 태안78-연돌-공사설계서(2005082) 7" xfId="27992"/>
    <cellStyle name=" _품셈_본관기초굴착 예상도급_당진78-연돌-개략공사비_0 태안78-연돌-공사설계서(2005082) 8" xfId="27993"/>
    <cellStyle name=" _품셈_본관기초굴착 예상도급_당진78-연돌-개략공사비_0 태안78-연돌-공사설계서(2005082) 9" xfId="27994"/>
    <cellStyle name=" _품셈_본관기초굴착 예상도급_당진78-연돌-개략공사비_1.0t 공사설계서(1021일)" xfId="2309"/>
    <cellStyle name=" _품셈_본관기초굴착 예상도급_당진78-연돌-개략공사비_1.0t 공사설계서(1021일) 10" xfId="27995"/>
    <cellStyle name=" _품셈_본관기초굴착 예상도급_당진78-연돌-개략공사비_1.0t 공사설계서(1021일) 2" xfId="2310"/>
    <cellStyle name=" _품셈_본관기초굴착 예상도급_당진78-연돌-개략공사비_1.0t 공사설계서(1021일) 3" xfId="2311"/>
    <cellStyle name=" _품셈_본관기초굴착 예상도급_당진78-연돌-개략공사비_1.0t 공사설계서(1021일) 4" xfId="17849"/>
    <cellStyle name=" _품셈_본관기초굴착 예상도급_당진78-연돌-개략공사비_1.0t 공사설계서(1021일) 5" xfId="27996"/>
    <cellStyle name=" _품셈_본관기초굴착 예상도급_당진78-연돌-개략공사비_1.0t 공사설계서(1021일) 6" xfId="27997"/>
    <cellStyle name=" _품셈_본관기초굴착 예상도급_당진78-연돌-개략공사비_1.0t 공사설계서(1021일) 7" xfId="27998"/>
    <cellStyle name=" _품셈_본관기초굴착 예상도급_당진78-연돌-개략공사비_1.0t 공사설계서(1021일) 8" xfId="27999"/>
    <cellStyle name=" _품셈_본관기초굴착 예상도급_당진78-연돌-개략공사비_1.0t 공사설계서(1021일) 9" xfId="28000"/>
    <cellStyle name=" _품셈_본관기초굴착 예상도급_당진78-연돌-개략공사비_태안78연돌공사설계서(2005099)C2" xfId="2312"/>
    <cellStyle name=" _품셈_본관기초굴착 예상도급_당진78-연돌-개략공사비_태안78연돌공사설계서(2005099)C2 10" xfId="28001"/>
    <cellStyle name=" _품셈_본관기초굴착 예상도급_당진78-연돌-개략공사비_태안78연돌공사설계서(2005099)C2 2" xfId="2313"/>
    <cellStyle name=" _품셈_본관기초굴착 예상도급_당진78-연돌-개략공사비_태안78연돌공사설계서(2005099)C2 3" xfId="2314"/>
    <cellStyle name=" _품셈_본관기초굴착 예상도급_당진78-연돌-개략공사비_태안78연돌공사설계서(2005099)C2 4" xfId="17850"/>
    <cellStyle name=" _품셈_본관기초굴착 예상도급_당진78-연돌-개략공사비_태안78연돌공사설계서(2005099)C2 5" xfId="28002"/>
    <cellStyle name=" _품셈_본관기초굴착 예상도급_당진78-연돌-개략공사비_태안78연돌공사설계서(2005099)C2 6" xfId="28003"/>
    <cellStyle name=" _품셈_본관기초굴착 예상도급_당진78-연돌-개략공사비_태안78연돌공사설계서(2005099)C2 7" xfId="28004"/>
    <cellStyle name=" _품셈_본관기초굴착 예상도급_당진78-연돌-개략공사비_태안78연돌공사설계서(2005099)C2 8" xfId="28005"/>
    <cellStyle name=" _품셈_본관기초굴착 예상도급_당진78-연돌-개략공사비_태안78연돌공사설계서(2005099)C2 9" xfId="28006"/>
    <cellStyle name=" _품셈_본관기초굴착 예상도급_연돌 현장타설말뚝(RCD)설계서" xfId="2315"/>
    <cellStyle name=" _품셈_본관기초굴착 예상도급_연돌 현장타설말뚝(RCD)설계서 10" xfId="28007"/>
    <cellStyle name=" _품셈_본관기초굴착 예상도급_연돌 현장타설말뚝(RCD)설계서 2" xfId="2316"/>
    <cellStyle name=" _품셈_본관기초굴착 예상도급_연돌 현장타설말뚝(RCD)설계서 3" xfId="2317"/>
    <cellStyle name=" _품셈_본관기초굴착 예상도급_연돌 현장타설말뚝(RCD)설계서 4" xfId="17851"/>
    <cellStyle name=" _품셈_본관기초굴착 예상도급_연돌 현장타설말뚝(RCD)설계서 5" xfId="28008"/>
    <cellStyle name=" _품셈_본관기초굴착 예상도급_연돌 현장타설말뚝(RCD)설계서 6" xfId="28009"/>
    <cellStyle name=" _품셈_본관기초굴착 예상도급_연돌 현장타설말뚝(RCD)설계서 7" xfId="28010"/>
    <cellStyle name=" _품셈_본관기초굴착 예상도급_연돌 현장타설말뚝(RCD)설계서 8" xfId="28011"/>
    <cellStyle name=" _품셈_본관기초굴착 예상도급_연돌 현장타설말뚝(RCD)설계서 9" xfId="28012"/>
    <cellStyle name=" _품셈_본관기초굴착 예상도급_연돌 현장타설말뚝(RCD)설계서_0 태안78-연돌-공사설계서(2005082)" xfId="2318"/>
    <cellStyle name=" _품셈_본관기초굴착 예상도급_연돌 현장타설말뚝(RCD)설계서_0 태안78-연돌-공사설계서(2005082) 10" xfId="28013"/>
    <cellStyle name=" _품셈_본관기초굴착 예상도급_연돌 현장타설말뚝(RCD)설계서_0 태안78-연돌-공사설계서(2005082) 2" xfId="2319"/>
    <cellStyle name=" _품셈_본관기초굴착 예상도급_연돌 현장타설말뚝(RCD)설계서_0 태안78-연돌-공사설계서(2005082) 3" xfId="2320"/>
    <cellStyle name=" _품셈_본관기초굴착 예상도급_연돌 현장타설말뚝(RCD)설계서_0 태안78-연돌-공사설계서(2005082) 4" xfId="17852"/>
    <cellStyle name=" _품셈_본관기초굴착 예상도급_연돌 현장타설말뚝(RCD)설계서_0 태안78-연돌-공사설계서(2005082) 5" xfId="28014"/>
    <cellStyle name=" _품셈_본관기초굴착 예상도급_연돌 현장타설말뚝(RCD)설계서_0 태안78-연돌-공사설계서(2005082) 6" xfId="28015"/>
    <cellStyle name=" _품셈_본관기초굴착 예상도급_연돌 현장타설말뚝(RCD)설계서_0 태안78-연돌-공사설계서(2005082) 7" xfId="28016"/>
    <cellStyle name=" _품셈_본관기초굴착 예상도급_연돌 현장타설말뚝(RCD)설계서_0 태안78-연돌-공사설계서(2005082) 8" xfId="28017"/>
    <cellStyle name=" _품셈_본관기초굴착 예상도급_연돌 현장타설말뚝(RCD)설계서_0 태안78-연돌-공사설계서(2005082) 9" xfId="28018"/>
    <cellStyle name=" _품셈_본관기초굴착 예상도급_연돌 현장타설말뚝(RCD)설계서_1.0t 공사설계서(1021일)" xfId="2321"/>
    <cellStyle name=" _품셈_본관기초굴착 예상도급_연돌 현장타설말뚝(RCD)설계서_1.0t 공사설계서(1021일) 10" xfId="28019"/>
    <cellStyle name=" _품셈_본관기초굴착 예상도급_연돌 현장타설말뚝(RCD)설계서_1.0t 공사설계서(1021일) 2" xfId="2322"/>
    <cellStyle name=" _품셈_본관기초굴착 예상도급_연돌 현장타설말뚝(RCD)설계서_1.0t 공사설계서(1021일) 3" xfId="2323"/>
    <cellStyle name=" _품셈_본관기초굴착 예상도급_연돌 현장타설말뚝(RCD)설계서_1.0t 공사설계서(1021일) 4" xfId="17853"/>
    <cellStyle name=" _품셈_본관기초굴착 예상도급_연돌 현장타설말뚝(RCD)설계서_1.0t 공사설계서(1021일) 5" xfId="28020"/>
    <cellStyle name=" _품셈_본관기초굴착 예상도급_연돌 현장타설말뚝(RCD)설계서_1.0t 공사설계서(1021일) 6" xfId="28021"/>
    <cellStyle name=" _품셈_본관기초굴착 예상도급_연돌 현장타설말뚝(RCD)설계서_1.0t 공사설계서(1021일) 7" xfId="28022"/>
    <cellStyle name=" _품셈_본관기초굴착 예상도급_연돌 현장타설말뚝(RCD)설계서_1.0t 공사설계서(1021일) 8" xfId="28023"/>
    <cellStyle name=" _품셈_본관기초굴착 예상도급_연돌 현장타설말뚝(RCD)설계서_1.0t 공사설계서(1021일) 9" xfId="28024"/>
    <cellStyle name=" _품셈_본관기초굴착 예상도급_연돌 현장타설말뚝(RCD)설계서_태안78연돌공사설계서(2005099)C2" xfId="2324"/>
    <cellStyle name=" _품셈_본관기초굴착 예상도급_연돌 현장타설말뚝(RCD)설계서_태안78연돌공사설계서(2005099)C2 10" xfId="28025"/>
    <cellStyle name=" _품셈_본관기초굴착 예상도급_연돌 현장타설말뚝(RCD)설계서_태안78연돌공사설계서(2005099)C2 2" xfId="2325"/>
    <cellStyle name=" _품셈_본관기초굴착 예상도급_연돌 현장타설말뚝(RCD)설계서_태안78연돌공사설계서(2005099)C2 3" xfId="2326"/>
    <cellStyle name=" _품셈_본관기초굴착 예상도급_연돌 현장타설말뚝(RCD)설계서_태안78연돌공사설계서(2005099)C2 4" xfId="17854"/>
    <cellStyle name=" _품셈_본관기초굴착 예상도급_연돌 현장타설말뚝(RCD)설계서_태안78연돌공사설계서(2005099)C2 5" xfId="28026"/>
    <cellStyle name=" _품셈_본관기초굴착 예상도급_연돌 현장타설말뚝(RCD)설계서_태안78연돌공사설계서(2005099)C2 6" xfId="28027"/>
    <cellStyle name=" _품셈_본관기초굴착 예상도급_연돌 현장타설말뚝(RCD)설계서_태안78연돌공사설계서(2005099)C2 7" xfId="28028"/>
    <cellStyle name=" _품셈_본관기초굴착 예상도급_연돌 현장타설말뚝(RCD)설계서_태안78연돌공사설계서(2005099)C2 8" xfId="28029"/>
    <cellStyle name=" _품셈_본관기초굴착 예상도급_연돌 현장타설말뚝(RCD)설계서_태안78연돌공사설계서(2005099)C2 9" xfId="28030"/>
    <cellStyle name=" _품셈_본관기초굴착 하도급저가심사" xfId="2327"/>
    <cellStyle name=" _품셈_본관기초굴착 하도급저가심사_(참고1) 현황도 딱지" xfId="28031"/>
    <cellStyle name=" _품셈_본관기초굴착 하도급저가심사_1-온배수 양식장 가설계서" xfId="28032"/>
    <cellStyle name=" _품셈_본관기초굴착 하도급저가심사_CC-16 조경공사(05.10사정)" xfId="28048"/>
    <cellStyle name=" _품셈_본관기초굴착 하도급저가심사_CC-16 조경공사(05.10청구예정)" xfId="28049"/>
    <cellStyle name=" _품셈_본관기초굴착 하도급저가심사_CC-16조경공사(05.09사정)" xfId="28050"/>
    <cellStyle name=" _품셈_본관기초굴착 하도급저가심사_가압장설계서(토목)" xfId="28033"/>
    <cellStyle name=" _품셈_본관기초굴착 하도급저가심사_경상정비 가설계서(12.07)" xfId="28034"/>
    <cellStyle name=" _품셈_본관기초굴착 하도급저가심사_경상정비 설계서(최종결재본)" xfId="28035"/>
    <cellStyle name=" _품셈_본관기초굴착 하도급저가심사_경상정비 설계서(최종분11월19)" xfId="28036"/>
    <cellStyle name=" _품셈_본관기초굴착 하도급저가심사_계약내역서(CC-16)" xfId="28037"/>
    <cellStyle name=" _품셈_본관기초굴착 하도급저가심사_그래브준설 수량분개 토적표" xfId="28038"/>
    <cellStyle name=" _품셈_본관기초굴착 하도급저가심사_당진화력준설설계서(REV.A)" xfId="2328"/>
    <cellStyle name=" _품셈_본관기초굴착 하도급저가심사_별표" xfId="2329"/>
    <cellStyle name=" _품셈_본관기초굴착 하도급저가심사_본설계내역서(CC-14)-REV.16" xfId="28039"/>
    <cellStyle name=" _품셈_본관기초굴착 하도급저가심사_부두준설 딱지" xfId="28040"/>
    <cellStyle name=" _품셈_본관기초굴착 하도급저가심사_부두준설 설계서" xfId="2330"/>
    <cellStyle name=" _품셈_본관기초굴착 하도급저가심사_부두준설 설계서_1) 공사비산출 적정성 확인" xfId="2331"/>
    <cellStyle name=" _품셈_본관기초굴착 하도급저가심사_부두준설 설계서_1) 공사비산출 적정성 확인_부두준설 설계서" xfId="2332"/>
    <cellStyle name=" _품셈_본관기초굴착 하도급저가심사_부두준설 설계서_부두준설 설계서" xfId="2333"/>
    <cellStyle name=" _품셈_본관기초굴착 하도급저가심사_부두준설 설계서_부두준설 설계서(현대)" xfId="2334"/>
    <cellStyle name=" _품셈_본관기초굴착 하도급저가심사_부두준설 설계서_부두준설 설계서(현대)_부두준설 설계서" xfId="2335"/>
    <cellStyle name=" _품셈_본관기초굴착 하도급저가심사_부두준설 설계서_부두준설 설계서_부두준설 설계서" xfId="2336"/>
    <cellStyle name=" _품셈_본관기초굴착 하도급저가심사_부두준설 설계서_부두준설 설계서77" xfId="2337"/>
    <cellStyle name=" _품셈_본관기초굴착 하도급저가심사_부두준설 설계서_부두준설 설계서77_부두준설 설계서" xfId="2338"/>
    <cellStyle name=" _품셈_본관기초굴착 하도급저가심사_부두준설 설계서_준설 평균N치 산출서(08.01.25)-REV.1" xfId="2339"/>
    <cellStyle name=" _품셈_본관기초굴착 하도급저가심사_부두준설 설계서_준설 평균N치 산출서(08.01.25)-REV.1_부두준설 설계서" xfId="2340"/>
    <cellStyle name=" _품셈_본관기초굴착 하도급저가심사_부두준설 설계서-07.10.24" xfId="28041"/>
    <cellStyle name=" _품셈_본관기초굴착 하도급저가심사_부두준설 수량산출서" xfId="28042"/>
    <cellStyle name=" _품셈_본관기초굴착 하도급저가심사_부품" xfId="28043"/>
    <cellStyle name=" _품셈_본관기초굴착 하도급저가심사_설계서(CC-16)" xfId="28044"/>
    <cellStyle name=" _품셈_본관기초굴착 하도급저가심사_옥외탱크설계내역서(071010)" xfId="28045"/>
    <cellStyle name=" _품셈_본관기초굴착 하도급저가심사_자재단가" xfId="2341"/>
    <cellStyle name=" _품셈_본관기초굴착 하도급저가심사_조경공사가설계1차변경" xfId="28046"/>
    <cellStyle name=" _품셈_본관기초굴착 하도급저가심사_조경공사가설계1차변경(마지막최종한번더)" xfId="28047"/>
    <cellStyle name=" _품셈_본관기초굴착(061013)" xfId="21575"/>
    <cellStyle name=" _품셈_본관기초굴착(CC-01)최종(입찰용)" xfId="2360"/>
    <cellStyle name=" _품셈_본관기초굴착(CC-01)최종(입찰용)_당진화력준설설계서(REV.A)" xfId="2361"/>
    <cellStyle name=" _품셈_본관기초굴착(CC-01)최종(입찰용)_별표" xfId="2362"/>
    <cellStyle name=" _품셈_본관기초굴착(CC-01)최종(입찰용)_자재단가" xfId="2363"/>
    <cellStyle name=" _품셈_본관기초굴착(REV1)" xfId="2364"/>
    <cellStyle name=" _품셈_본관기초굴착(남경)" xfId="2342"/>
    <cellStyle name=" _품셈_본관기초굴착(단가)" xfId="2343"/>
    <cellStyle name=" _품셈_본관기초굴착(단가)_당진화력준설설계서(REV.A)" xfId="2344"/>
    <cellStyle name=" _품셈_본관기초굴착(단가)_별표" xfId="2345"/>
    <cellStyle name=" _품셈_본관기초굴착(단가)_자재단가" xfId="2346"/>
    <cellStyle name=" _품셈_본관기초굴착(단가)-비교" xfId="2347"/>
    <cellStyle name=" _품셈_본관기초굴착(단가산출내역)" xfId="2348"/>
    <cellStyle name=" _품셈_본관기초굴착(단가산출내역)_그래브준설 수량분개 토적표" xfId="28051"/>
    <cellStyle name=" _품셈_본관기초굴착(단가산출내역)_부두준설 설계서" xfId="2349"/>
    <cellStyle name=" _품셈_본관기초굴착(단가산출내역)_부두준설 설계서_1) 공사비산출 적정성 확인" xfId="2350"/>
    <cellStyle name=" _품셈_본관기초굴착(단가산출내역)_부두준설 설계서_1) 공사비산출 적정성 확인_부두준설 설계서" xfId="2351"/>
    <cellStyle name=" _품셈_본관기초굴착(단가산출내역)_부두준설 설계서_부두준설 설계서" xfId="2352"/>
    <cellStyle name=" _품셈_본관기초굴착(단가산출내역)_부두준설 설계서_부두준설 설계서(현대)" xfId="2353"/>
    <cellStyle name=" _품셈_본관기초굴착(단가산출내역)_부두준설 설계서_부두준설 설계서(현대)_부두준설 설계서" xfId="2354"/>
    <cellStyle name=" _품셈_본관기초굴착(단가산출내역)_부두준설 설계서_부두준설 설계서_부두준설 설계서" xfId="2355"/>
    <cellStyle name=" _품셈_본관기초굴착(단가산출내역)_부두준설 설계서_부두준설 설계서77" xfId="2356"/>
    <cellStyle name=" _품셈_본관기초굴착(단가산출내역)_부두준설 설계서_부두준설 설계서77_부두준설 설계서" xfId="2357"/>
    <cellStyle name=" _품셈_본관기초굴착(단가산출내역)_부두준설 설계서_준설 평균N치 산출서(08.01.25)-REV.1" xfId="2358"/>
    <cellStyle name=" _품셈_본관기초굴착(단가산출내역)_부두준설 설계서_준설 평균N치 산출서(08.01.25)-REV.1_부두준설 설계서" xfId="2359"/>
    <cellStyle name=" _품셈_본관기초굴착(단가산출내역)_부두준설 설계서-07.10.24" xfId="28052"/>
    <cellStyle name=" _품셈_본관기초굴착(단가산출내역)_부두준설 수량산출서" xfId="28053"/>
    <cellStyle name=" _품셈_본설계내역서(CC-14)-REV.16" xfId="28054"/>
    <cellStyle name=" _품셈_부대입찰내역" xfId="2365"/>
    <cellStyle name=" _품셈_부대입찰내역 10" xfId="28055"/>
    <cellStyle name=" _품셈_부대입찰내역 2" xfId="2366"/>
    <cellStyle name=" _품셈_부대입찰내역 3" xfId="2367"/>
    <cellStyle name=" _품셈_부대입찰내역 4" xfId="17855"/>
    <cellStyle name=" _품셈_부대입찰내역 5" xfId="28056"/>
    <cellStyle name=" _품셈_부대입찰내역 6" xfId="28057"/>
    <cellStyle name=" _품셈_부대입찰내역 7" xfId="28058"/>
    <cellStyle name=" _품셈_부대입찰내역 8" xfId="28059"/>
    <cellStyle name=" _품셈_부대입찰내역 9" xfId="28060"/>
    <cellStyle name=" _품셈_부대입찰내역_01기성(청구)" xfId="2368"/>
    <cellStyle name=" _품셈_부대입찰내역_1 당진78-연돌-공사설계서(REV.0 12.14-kopec)" xfId="2369"/>
    <cellStyle name=" _품셈_부대입찰내역_1 당진78-연돌-공사설계서(REV.0 12.14-kopec) 10" xfId="28061"/>
    <cellStyle name=" _품셈_부대입찰내역_1 당진78-연돌-공사설계서(REV.0 12.14-kopec) 2" xfId="2370"/>
    <cellStyle name=" _품셈_부대입찰내역_1 당진78-연돌-공사설계서(REV.0 12.14-kopec) 3" xfId="2371"/>
    <cellStyle name=" _품셈_부대입찰내역_1 당진78-연돌-공사설계서(REV.0 12.14-kopec) 4" xfId="17856"/>
    <cellStyle name=" _품셈_부대입찰내역_1 당진78-연돌-공사설계서(REV.0 12.14-kopec) 5" xfId="28062"/>
    <cellStyle name=" _품셈_부대입찰내역_1 당진78-연돌-공사설계서(REV.0 12.14-kopec) 6" xfId="28063"/>
    <cellStyle name=" _품셈_부대입찰내역_1 당진78-연돌-공사설계서(REV.0 12.14-kopec) 7" xfId="28064"/>
    <cellStyle name=" _품셈_부대입찰내역_1 당진78-연돌-공사설계서(REV.0 12.14-kopec) 8" xfId="28065"/>
    <cellStyle name=" _품셈_부대입찰내역_1 당진78-연돌-공사설계서(REV.0 12.14-kopec) 9" xfId="28066"/>
    <cellStyle name=" _품셈_부대입찰내역_1 당진78-연돌-공사설계서(REV.0 12.14-kopec)_0 태안78-연돌-공사설계서(2005082)" xfId="2372"/>
    <cellStyle name=" _품셈_부대입찰내역_1 당진78-연돌-공사설계서(REV.0 12.14-kopec)_0 태안78-연돌-공사설계서(2005082) 10" xfId="28067"/>
    <cellStyle name=" _품셈_부대입찰내역_1 당진78-연돌-공사설계서(REV.0 12.14-kopec)_0 태안78-연돌-공사설계서(2005082) 2" xfId="2373"/>
    <cellStyle name=" _품셈_부대입찰내역_1 당진78-연돌-공사설계서(REV.0 12.14-kopec)_0 태안78-연돌-공사설계서(2005082) 3" xfId="2374"/>
    <cellStyle name=" _품셈_부대입찰내역_1 당진78-연돌-공사설계서(REV.0 12.14-kopec)_0 태안78-연돌-공사설계서(2005082) 4" xfId="17857"/>
    <cellStyle name=" _품셈_부대입찰내역_1 당진78-연돌-공사설계서(REV.0 12.14-kopec)_0 태안78-연돌-공사설계서(2005082) 5" xfId="28068"/>
    <cellStyle name=" _품셈_부대입찰내역_1 당진78-연돌-공사설계서(REV.0 12.14-kopec)_0 태안78-연돌-공사설계서(2005082) 6" xfId="28069"/>
    <cellStyle name=" _품셈_부대입찰내역_1 당진78-연돌-공사설계서(REV.0 12.14-kopec)_0 태안78-연돌-공사설계서(2005082) 7" xfId="28070"/>
    <cellStyle name=" _품셈_부대입찰내역_1 당진78-연돌-공사설계서(REV.0 12.14-kopec)_0 태안78-연돌-공사설계서(2005082) 8" xfId="28071"/>
    <cellStyle name=" _품셈_부대입찰내역_1 당진78-연돌-공사설계서(REV.0 12.14-kopec)_0 태안78-연돌-공사설계서(2005082) 9" xfId="28072"/>
    <cellStyle name=" _품셈_부대입찰내역_1 당진78-연돌-공사설계서(REV.0 12.14-kopec)_1.0t 공사설계서(1021일)" xfId="2375"/>
    <cellStyle name=" _품셈_부대입찰내역_1 당진78-연돌-공사설계서(REV.0 12.14-kopec)_1.0t 공사설계서(1021일) 10" xfId="28073"/>
    <cellStyle name=" _품셈_부대입찰내역_1 당진78-연돌-공사설계서(REV.0 12.14-kopec)_1.0t 공사설계서(1021일) 2" xfId="2376"/>
    <cellStyle name=" _품셈_부대입찰내역_1 당진78-연돌-공사설계서(REV.0 12.14-kopec)_1.0t 공사설계서(1021일) 3" xfId="2377"/>
    <cellStyle name=" _품셈_부대입찰내역_1 당진78-연돌-공사설계서(REV.0 12.14-kopec)_1.0t 공사설계서(1021일) 4" xfId="17858"/>
    <cellStyle name=" _품셈_부대입찰내역_1 당진78-연돌-공사설계서(REV.0 12.14-kopec)_1.0t 공사설계서(1021일) 5" xfId="28074"/>
    <cellStyle name=" _품셈_부대입찰내역_1 당진78-연돌-공사설계서(REV.0 12.14-kopec)_1.0t 공사설계서(1021일) 6" xfId="28075"/>
    <cellStyle name=" _품셈_부대입찰내역_1 당진78-연돌-공사설계서(REV.0 12.14-kopec)_1.0t 공사설계서(1021일) 7" xfId="28076"/>
    <cellStyle name=" _품셈_부대입찰내역_1 당진78-연돌-공사설계서(REV.0 12.14-kopec)_1.0t 공사설계서(1021일) 8" xfId="28077"/>
    <cellStyle name=" _품셈_부대입찰내역_1 당진78-연돌-공사설계서(REV.0 12.14-kopec)_1.0t 공사설계서(1021일) 9" xfId="28078"/>
    <cellStyle name=" _품셈_부대입찰내역_1 당진78-연돌-공사설계서(REV.0 12.14-kopec)_태안78연돌공사설계서(2005099)C2" xfId="2378"/>
    <cellStyle name=" _품셈_부대입찰내역_1 당진78-연돌-공사설계서(REV.0 12.14-kopec)_태안78연돌공사설계서(2005099)C2 10" xfId="28079"/>
    <cellStyle name=" _품셈_부대입찰내역_1 당진78-연돌-공사설계서(REV.0 12.14-kopec)_태안78연돌공사설계서(2005099)C2 2" xfId="2379"/>
    <cellStyle name=" _품셈_부대입찰내역_1 당진78-연돌-공사설계서(REV.0 12.14-kopec)_태안78연돌공사설계서(2005099)C2 3" xfId="2380"/>
    <cellStyle name=" _품셈_부대입찰내역_1 당진78-연돌-공사설계서(REV.0 12.14-kopec)_태안78연돌공사설계서(2005099)C2 4" xfId="17859"/>
    <cellStyle name=" _품셈_부대입찰내역_1 당진78-연돌-공사설계서(REV.0 12.14-kopec)_태안78연돌공사설계서(2005099)C2 5" xfId="28080"/>
    <cellStyle name=" _품셈_부대입찰내역_1 당진78-연돌-공사설계서(REV.0 12.14-kopec)_태안78연돌공사설계서(2005099)C2 6" xfId="28081"/>
    <cellStyle name=" _품셈_부대입찰내역_1 당진78-연돌-공사설계서(REV.0 12.14-kopec)_태안78연돌공사설계서(2005099)C2 7" xfId="28082"/>
    <cellStyle name=" _품셈_부대입찰내역_1 당진78-연돌-공사설계서(REV.0 12.14-kopec)_태안78연돌공사설계서(2005099)C2 8" xfId="28083"/>
    <cellStyle name=" _품셈_부대입찰내역_1 당진78-연돌-공사설계서(REV.0 12.14-kopec)_태안78연돌공사설계서(2005099)C2 9" xfId="28084"/>
    <cellStyle name=" _품셈_부대입찰내역_1.0t 당진78-연돌-수량산출서(REV.0 12.27-kopec)" xfId="2381"/>
    <cellStyle name=" _품셈_부대입찰내역_1.0t 당진78-연돌-수량산출서(REV.0 12.27-kopec) 10" xfId="28085"/>
    <cellStyle name=" _품셈_부대입찰내역_1.0t 당진78-연돌-수량산출서(REV.0 12.27-kopec) 2" xfId="2382"/>
    <cellStyle name=" _품셈_부대입찰내역_1.0t 당진78-연돌-수량산출서(REV.0 12.27-kopec) 3" xfId="2383"/>
    <cellStyle name=" _품셈_부대입찰내역_1.0t 당진78-연돌-수량산출서(REV.0 12.27-kopec) 4" xfId="17860"/>
    <cellStyle name=" _품셈_부대입찰내역_1.0t 당진78-연돌-수량산출서(REV.0 12.27-kopec) 5" xfId="28086"/>
    <cellStyle name=" _품셈_부대입찰내역_1.0t 당진78-연돌-수량산출서(REV.0 12.27-kopec) 6" xfId="28087"/>
    <cellStyle name=" _품셈_부대입찰내역_1.0t 당진78-연돌-수량산출서(REV.0 12.27-kopec) 7" xfId="28088"/>
    <cellStyle name=" _품셈_부대입찰내역_1.0t 당진78-연돌-수량산출서(REV.0 12.27-kopec) 8" xfId="28089"/>
    <cellStyle name=" _품셈_부대입찰내역_1.0t 당진78-연돌-수량산출서(REV.0 12.27-kopec) 9" xfId="28090"/>
    <cellStyle name=" _품셈_부대입찰내역_1.0t 당진78-연돌-수량산출서(REV.0 12.27-kopec)_1.0t 공사설계서(1021일)" xfId="2384"/>
    <cellStyle name=" _품셈_부대입찰내역_1.0t 당진78-연돌-수량산출서(REV.0 12.27-kopec)_1.0t 공사설계서(1021일) 10" xfId="28091"/>
    <cellStyle name=" _품셈_부대입찰내역_1.0t 당진78-연돌-수량산출서(REV.0 12.27-kopec)_1.0t 공사설계서(1021일) 2" xfId="2385"/>
    <cellStyle name=" _품셈_부대입찰내역_1.0t 당진78-연돌-수량산출서(REV.0 12.27-kopec)_1.0t 공사설계서(1021일) 3" xfId="2386"/>
    <cellStyle name=" _품셈_부대입찰내역_1.0t 당진78-연돌-수량산출서(REV.0 12.27-kopec)_1.0t 공사설계서(1021일) 4" xfId="17861"/>
    <cellStyle name=" _품셈_부대입찰내역_1.0t 당진78-연돌-수량산출서(REV.0 12.27-kopec)_1.0t 공사설계서(1021일) 5" xfId="28092"/>
    <cellStyle name=" _품셈_부대입찰내역_1.0t 당진78-연돌-수량산출서(REV.0 12.27-kopec)_1.0t 공사설계서(1021일) 6" xfId="28093"/>
    <cellStyle name=" _품셈_부대입찰내역_1.0t 당진78-연돌-수량산출서(REV.0 12.27-kopec)_1.0t 공사설계서(1021일) 7" xfId="28094"/>
    <cellStyle name=" _품셈_부대입찰내역_1.0t 당진78-연돌-수량산출서(REV.0 12.27-kopec)_1.0t 공사설계서(1021일) 8" xfId="28095"/>
    <cellStyle name=" _품셈_부대입찰내역_1.0t 당진78-연돌-수량산출서(REV.0 12.27-kopec)_1.0t 공사설계서(1021일) 9" xfId="28096"/>
    <cellStyle name=" _품셈_부대입찰내역_10기성(청구)" xfId="2387"/>
    <cellStyle name=" _품셈_부대입찰내역_11기성(세부내역청구)" xfId="2388"/>
    <cellStyle name=" _품셈_부대입찰내역_11기성(청구)" xfId="2389"/>
    <cellStyle name=" _품셈_부대입찰내역_12기성(확장)" xfId="2390"/>
    <cellStyle name=" _품셈_부대입찰내역_2.관리동" xfId="28097"/>
    <cellStyle name=" _품셈_부대입찰내역_2006년1차" xfId="2391"/>
    <cellStyle name=" _품셈_부대입찰내역_CC-02 본관기초굴착 예상" xfId="2712"/>
    <cellStyle name=" _품셈_부대입찰내역_CC-02 본관기초굴착 예상 10" xfId="28710"/>
    <cellStyle name=" _품셈_부대입찰내역_CC-02 본관기초굴착 예상 2" xfId="2713"/>
    <cellStyle name=" _품셈_부대입찰내역_CC-02 본관기초굴착 예상 3" xfId="2714"/>
    <cellStyle name=" _품셈_부대입찰내역_CC-02 본관기초굴착 예상 4" xfId="17963"/>
    <cellStyle name=" _품셈_부대입찰내역_CC-02 본관기초굴착 예상 5" xfId="28711"/>
    <cellStyle name=" _품셈_부대입찰내역_CC-02 본관기초굴착 예상 6" xfId="28712"/>
    <cellStyle name=" _품셈_부대입찰내역_CC-02 본관기초굴착 예상 7" xfId="28713"/>
    <cellStyle name=" _품셈_부대입찰내역_CC-02 본관기초굴착 예상 8" xfId="28714"/>
    <cellStyle name=" _품셈_부대입찰내역_CC-02 본관기초굴착 예상 9" xfId="28715"/>
    <cellStyle name=" _품셈_부대입찰내역_CC-02 본관기초굴착 예상_1 당진78-연돌-공사설계서(REV.0 12.14-kopec)" xfId="2715"/>
    <cellStyle name=" _품셈_부대입찰내역_CC-02 본관기초굴착 예상_1 당진78-연돌-공사설계서(REV.0 12.14-kopec) 10" xfId="28716"/>
    <cellStyle name=" _품셈_부대입찰내역_CC-02 본관기초굴착 예상_1 당진78-연돌-공사설계서(REV.0 12.14-kopec) 2" xfId="2716"/>
    <cellStyle name=" _품셈_부대입찰내역_CC-02 본관기초굴착 예상_1 당진78-연돌-공사설계서(REV.0 12.14-kopec) 3" xfId="2717"/>
    <cellStyle name=" _품셈_부대입찰내역_CC-02 본관기초굴착 예상_1 당진78-연돌-공사설계서(REV.0 12.14-kopec) 4" xfId="17964"/>
    <cellStyle name=" _품셈_부대입찰내역_CC-02 본관기초굴착 예상_1 당진78-연돌-공사설계서(REV.0 12.14-kopec) 5" xfId="28717"/>
    <cellStyle name=" _품셈_부대입찰내역_CC-02 본관기초굴착 예상_1 당진78-연돌-공사설계서(REV.0 12.14-kopec) 6" xfId="28718"/>
    <cellStyle name=" _품셈_부대입찰내역_CC-02 본관기초굴착 예상_1 당진78-연돌-공사설계서(REV.0 12.14-kopec) 7" xfId="28719"/>
    <cellStyle name=" _품셈_부대입찰내역_CC-02 본관기초굴착 예상_1 당진78-연돌-공사설계서(REV.0 12.14-kopec) 8" xfId="28720"/>
    <cellStyle name=" _품셈_부대입찰내역_CC-02 본관기초굴착 예상_1 당진78-연돌-공사설계서(REV.0 12.14-kopec) 9" xfId="28721"/>
    <cellStyle name=" _품셈_부대입찰내역_CC-02 본관기초굴착 예상_1 당진78-연돌-공사설계서(REV.0 12.14-kopec)_0 태안78-연돌-공사설계서(2005082)" xfId="2718"/>
    <cellStyle name=" _품셈_부대입찰내역_CC-02 본관기초굴착 예상_1 당진78-연돌-공사설계서(REV.0 12.14-kopec)_0 태안78-연돌-공사설계서(2005082) 10" xfId="28722"/>
    <cellStyle name=" _품셈_부대입찰내역_CC-02 본관기초굴착 예상_1 당진78-연돌-공사설계서(REV.0 12.14-kopec)_0 태안78-연돌-공사설계서(2005082) 2" xfId="2719"/>
    <cellStyle name=" _품셈_부대입찰내역_CC-02 본관기초굴착 예상_1 당진78-연돌-공사설계서(REV.0 12.14-kopec)_0 태안78-연돌-공사설계서(2005082) 3" xfId="2720"/>
    <cellStyle name=" _품셈_부대입찰내역_CC-02 본관기초굴착 예상_1 당진78-연돌-공사설계서(REV.0 12.14-kopec)_0 태안78-연돌-공사설계서(2005082) 4" xfId="17965"/>
    <cellStyle name=" _품셈_부대입찰내역_CC-02 본관기초굴착 예상_1 당진78-연돌-공사설계서(REV.0 12.14-kopec)_0 태안78-연돌-공사설계서(2005082) 5" xfId="28723"/>
    <cellStyle name=" _품셈_부대입찰내역_CC-02 본관기초굴착 예상_1 당진78-연돌-공사설계서(REV.0 12.14-kopec)_0 태안78-연돌-공사설계서(2005082) 6" xfId="28724"/>
    <cellStyle name=" _품셈_부대입찰내역_CC-02 본관기초굴착 예상_1 당진78-연돌-공사설계서(REV.0 12.14-kopec)_0 태안78-연돌-공사설계서(2005082) 7" xfId="28725"/>
    <cellStyle name=" _품셈_부대입찰내역_CC-02 본관기초굴착 예상_1 당진78-연돌-공사설계서(REV.0 12.14-kopec)_0 태안78-연돌-공사설계서(2005082) 8" xfId="28726"/>
    <cellStyle name=" _품셈_부대입찰내역_CC-02 본관기초굴착 예상_1 당진78-연돌-공사설계서(REV.0 12.14-kopec)_0 태안78-연돌-공사설계서(2005082) 9" xfId="28727"/>
    <cellStyle name=" _품셈_부대입찰내역_CC-02 본관기초굴착 예상_1 당진78-연돌-공사설계서(REV.0 12.14-kopec)_1.0t 공사설계서(1021일)" xfId="2721"/>
    <cellStyle name=" _품셈_부대입찰내역_CC-02 본관기초굴착 예상_1 당진78-연돌-공사설계서(REV.0 12.14-kopec)_1.0t 공사설계서(1021일) 10" xfId="28728"/>
    <cellStyle name=" _품셈_부대입찰내역_CC-02 본관기초굴착 예상_1 당진78-연돌-공사설계서(REV.0 12.14-kopec)_1.0t 공사설계서(1021일) 2" xfId="2722"/>
    <cellStyle name=" _품셈_부대입찰내역_CC-02 본관기초굴착 예상_1 당진78-연돌-공사설계서(REV.0 12.14-kopec)_1.0t 공사설계서(1021일) 3" xfId="2723"/>
    <cellStyle name=" _품셈_부대입찰내역_CC-02 본관기초굴착 예상_1 당진78-연돌-공사설계서(REV.0 12.14-kopec)_1.0t 공사설계서(1021일) 4" xfId="17966"/>
    <cellStyle name=" _품셈_부대입찰내역_CC-02 본관기초굴착 예상_1 당진78-연돌-공사설계서(REV.0 12.14-kopec)_1.0t 공사설계서(1021일) 5" xfId="28729"/>
    <cellStyle name=" _품셈_부대입찰내역_CC-02 본관기초굴착 예상_1 당진78-연돌-공사설계서(REV.0 12.14-kopec)_1.0t 공사설계서(1021일) 6" xfId="28730"/>
    <cellStyle name=" _품셈_부대입찰내역_CC-02 본관기초굴착 예상_1 당진78-연돌-공사설계서(REV.0 12.14-kopec)_1.0t 공사설계서(1021일) 7" xfId="28731"/>
    <cellStyle name=" _품셈_부대입찰내역_CC-02 본관기초굴착 예상_1 당진78-연돌-공사설계서(REV.0 12.14-kopec)_1.0t 공사설계서(1021일) 8" xfId="28732"/>
    <cellStyle name=" _품셈_부대입찰내역_CC-02 본관기초굴착 예상_1 당진78-연돌-공사설계서(REV.0 12.14-kopec)_1.0t 공사설계서(1021일) 9" xfId="28733"/>
    <cellStyle name=" _품셈_부대입찰내역_CC-02 본관기초굴착 예상_1 당진78-연돌-공사설계서(REV.0 12.14-kopec)_태안78연돌공사설계서(2005099)C2" xfId="2724"/>
    <cellStyle name=" _품셈_부대입찰내역_CC-02 본관기초굴착 예상_1 당진78-연돌-공사설계서(REV.0 12.14-kopec)_태안78연돌공사설계서(2005099)C2 10" xfId="28734"/>
    <cellStyle name=" _품셈_부대입찰내역_CC-02 본관기초굴착 예상_1 당진78-연돌-공사설계서(REV.0 12.14-kopec)_태안78연돌공사설계서(2005099)C2 2" xfId="2725"/>
    <cellStyle name=" _품셈_부대입찰내역_CC-02 본관기초굴착 예상_1 당진78-연돌-공사설계서(REV.0 12.14-kopec)_태안78연돌공사설계서(2005099)C2 3" xfId="2726"/>
    <cellStyle name=" _품셈_부대입찰내역_CC-02 본관기초굴착 예상_1 당진78-연돌-공사설계서(REV.0 12.14-kopec)_태안78연돌공사설계서(2005099)C2 4" xfId="17967"/>
    <cellStyle name=" _품셈_부대입찰내역_CC-02 본관기초굴착 예상_1 당진78-연돌-공사설계서(REV.0 12.14-kopec)_태안78연돌공사설계서(2005099)C2 5" xfId="28735"/>
    <cellStyle name=" _품셈_부대입찰내역_CC-02 본관기초굴착 예상_1 당진78-연돌-공사설계서(REV.0 12.14-kopec)_태안78연돌공사설계서(2005099)C2 6" xfId="28736"/>
    <cellStyle name=" _품셈_부대입찰내역_CC-02 본관기초굴착 예상_1 당진78-연돌-공사설계서(REV.0 12.14-kopec)_태안78연돌공사설계서(2005099)C2 7" xfId="28737"/>
    <cellStyle name=" _품셈_부대입찰내역_CC-02 본관기초굴착 예상_1 당진78-연돌-공사설계서(REV.0 12.14-kopec)_태안78연돌공사설계서(2005099)C2 8" xfId="28738"/>
    <cellStyle name=" _품셈_부대입찰내역_CC-02 본관기초굴착 예상_1 당진78-연돌-공사설계서(REV.0 12.14-kopec)_태안78연돌공사설계서(2005099)C2 9" xfId="28739"/>
    <cellStyle name=" _품셈_부대입찰내역_CC-02 본관기초굴착 예상_1.0t 당진78-연돌-수량산출서(REV.0 12.27-kopec)" xfId="2727"/>
    <cellStyle name=" _품셈_부대입찰내역_CC-02 본관기초굴착 예상_1.0t 당진78-연돌-수량산출서(REV.0 12.27-kopec) 10" xfId="28740"/>
    <cellStyle name=" _품셈_부대입찰내역_CC-02 본관기초굴착 예상_1.0t 당진78-연돌-수량산출서(REV.0 12.27-kopec) 2" xfId="2728"/>
    <cellStyle name=" _품셈_부대입찰내역_CC-02 본관기초굴착 예상_1.0t 당진78-연돌-수량산출서(REV.0 12.27-kopec) 3" xfId="2729"/>
    <cellStyle name=" _품셈_부대입찰내역_CC-02 본관기초굴착 예상_1.0t 당진78-연돌-수량산출서(REV.0 12.27-kopec) 4" xfId="17968"/>
    <cellStyle name=" _품셈_부대입찰내역_CC-02 본관기초굴착 예상_1.0t 당진78-연돌-수량산출서(REV.0 12.27-kopec) 5" xfId="28741"/>
    <cellStyle name=" _품셈_부대입찰내역_CC-02 본관기초굴착 예상_1.0t 당진78-연돌-수량산출서(REV.0 12.27-kopec) 6" xfId="28742"/>
    <cellStyle name=" _품셈_부대입찰내역_CC-02 본관기초굴착 예상_1.0t 당진78-연돌-수량산출서(REV.0 12.27-kopec) 7" xfId="28743"/>
    <cellStyle name=" _품셈_부대입찰내역_CC-02 본관기초굴착 예상_1.0t 당진78-연돌-수량산출서(REV.0 12.27-kopec) 8" xfId="28744"/>
    <cellStyle name=" _품셈_부대입찰내역_CC-02 본관기초굴착 예상_1.0t 당진78-연돌-수량산출서(REV.0 12.27-kopec) 9" xfId="28745"/>
    <cellStyle name=" _품셈_부대입찰내역_CC-02 본관기초굴착 예상_1.0t 당진78-연돌-수량산출서(REV.0 12.27-kopec)_1.0t 공사설계서(1021일)" xfId="2730"/>
    <cellStyle name=" _품셈_부대입찰내역_CC-02 본관기초굴착 예상_1.0t 당진78-연돌-수량산출서(REV.0 12.27-kopec)_1.0t 공사설계서(1021일) 10" xfId="28746"/>
    <cellStyle name=" _품셈_부대입찰내역_CC-02 본관기초굴착 예상_1.0t 당진78-연돌-수량산출서(REV.0 12.27-kopec)_1.0t 공사설계서(1021일) 2" xfId="2731"/>
    <cellStyle name=" _품셈_부대입찰내역_CC-02 본관기초굴착 예상_1.0t 당진78-연돌-수량산출서(REV.0 12.27-kopec)_1.0t 공사설계서(1021일) 3" xfId="2732"/>
    <cellStyle name=" _품셈_부대입찰내역_CC-02 본관기초굴착 예상_1.0t 당진78-연돌-수량산출서(REV.0 12.27-kopec)_1.0t 공사설계서(1021일) 4" xfId="17969"/>
    <cellStyle name=" _품셈_부대입찰내역_CC-02 본관기초굴착 예상_1.0t 당진78-연돌-수량산출서(REV.0 12.27-kopec)_1.0t 공사설계서(1021일) 5" xfId="28747"/>
    <cellStyle name=" _품셈_부대입찰내역_CC-02 본관기초굴착 예상_1.0t 당진78-연돌-수량산출서(REV.0 12.27-kopec)_1.0t 공사설계서(1021일) 6" xfId="28748"/>
    <cellStyle name=" _품셈_부대입찰내역_CC-02 본관기초굴착 예상_1.0t 당진78-연돌-수량산출서(REV.0 12.27-kopec)_1.0t 공사설계서(1021일) 7" xfId="28749"/>
    <cellStyle name=" _품셈_부대입찰내역_CC-02 본관기초굴착 예상_1.0t 당진78-연돌-수량산출서(REV.0 12.27-kopec)_1.0t 공사설계서(1021일) 8" xfId="28750"/>
    <cellStyle name=" _품셈_부대입찰내역_CC-02 본관기초굴착 예상_1.0t 당진78-연돌-수량산출서(REV.0 12.27-kopec)_1.0t 공사설계서(1021일) 9" xfId="28751"/>
    <cellStyle name=" _품셈_부대입찰내역_CC-02 본관기초굴착 예상_2.관리동" xfId="28752"/>
    <cellStyle name=" _품셈_부대입찰내역_CC-02 본관기초굴착 예상_당진78-연돌-개략공사비" xfId="2733"/>
    <cellStyle name=" _품셈_부대입찰내역_CC-02 본관기초굴착 예상_당진78-연돌-개략공사비 10" xfId="28753"/>
    <cellStyle name=" _품셈_부대입찰내역_CC-02 본관기초굴착 예상_당진78-연돌-개략공사비 2" xfId="2734"/>
    <cellStyle name=" _품셈_부대입찰내역_CC-02 본관기초굴착 예상_당진78-연돌-개략공사비 3" xfId="2735"/>
    <cellStyle name=" _품셈_부대입찰내역_CC-02 본관기초굴착 예상_당진78-연돌-개략공사비 4" xfId="17970"/>
    <cellStyle name=" _품셈_부대입찰내역_CC-02 본관기초굴착 예상_당진78-연돌-개략공사비 5" xfId="28754"/>
    <cellStyle name=" _품셈_부대입찰내역_CC-02 본관기초굴착 예상_당진78-연돌-개략공사비 6" xfId="28755"/>
    <cellStyle name=" _품셈_부대입찰내역_CC-02 본관기초굴착 예상_당진78-연돌-개략공사비 7" xfId="28756"/>
    <cellStyle name=" _품셈_부대입찰내역_CC-02 본관기초굴착 예상_당진78-연돌-개략공사비 8" xfId="28757"/>
    <cellStyle name=" _품셈_부대입찰내역_CC-02 본관기초굴착 예상_당진78-연돌-개략공사비 9" xfId="28758"/>
    <cellStyle name=" _품셈_부대입찰내역_CC-02 본관기초굴착 예상_당진78-연돌-개략공사비_0 태안78-연돌-공사설계서(2005082)" xfId="2736"/>
    <cellStyle name=" _품셈_부대입찰내역_CC-02 본관기초굴착 예상_당진78-연돌-개략공사비_0 태안78-연돌-공사설계서(2005082) 10" xfId="28759"/>
    <cellStyle name=" _품셈_부대입찰내역_CC-02 본관기초굴착 예상_당진78-연돌-개략공사비_0 태안78-연돌-공사설계서(2005082) 2" xfId="2737"/>
    <cellStyle name=" _품셈_부대입찰내역_CC-02 본관기초굴착 예상_당진78-연돌-개략공사비_0 태안78-연돌-공사설계서(2005082) 3" xfId="2738"/>
    <cellStyle name=" _품셈_부대입찰내역_CC-02 본관기초굴착 예상_당진78-연돌-개략공사비_0 태안78-연돌-공사설계서(2005082) 4" xfId="17971"/>
    <cellStyle name=" _품셈_부대입찰내역_CC-02 본관기초굴착 예상_당진78-연돌-개략공사비_0 태안78-연돌-공사설계서(2005082) 5" xfId="28760"/>
    <cellStyle name=" _품셈_부대입찰내역_CC-02 본관기초굴착 예상_당진78-연돌-개략공사비_0 태안78-연돌-공사설계서(2005082) 6" xfId="28761"/>
    <cellStyle name=" _품셈_부대입찰내역_CC-02 본관기초굴착 예상_당진78-연돌-개략공사비_0 태안78-연돌-공사설계서(2005082) 7" xfId="28762"/>
    <cellStyle name=" _품셈_부대입찰내역_CC-02 본관기초굴착 예상_당진78-연돌-개략공사비_0 태안78-연돌-공사설계서(2005082) 8" xfId="28763"/>
    <cellStyle name=" _품셈_부대입찰내역_CC-02 본관기초굴착 예상_당진78-연돌-개략공사비_0 태안78-연돌-공사설계서(2005082) 9" xfId="28764"/>
    <cellStyle name=" _품셈_부대입찰내역_CC-02 본관기초굴착 예상_당진78-연돌-개략공사비_1.0t 공사설계서(1021일)" xfId="2739"/>
    <cellStyle name=" _품셈_부대입찰내역_CC-02 본관기초굴착 예상_당진78-연돌-개략공사비_1.0t 공사설계서(1021일) 10" xfId="28765"/>
    <cellStyle name=" _품셈_부대입찰내역_CC-02 본관기초굴착 예상_당진78-연돌-개략공사비_1.0t 공사설계서(1021일) 2" xfId="2740"/>
    <cellStyle name=" _품셈_부대입찰내역_CC-02 본관기초굴착 예상_당진78-연돌-개략공사비_1.0t 공사설계서(1021일) 3" xfId="2741"/>
    <cellStyle name=" _품셈_부대입찰내역_CC-02 본관기초굴착 예상_당진78-연돌-개략공사비_1.0t 공사설계서(1021일) 4" xfId="17972"/>
    <cellStyle name=" _품셈_부대입찰내역_CC-02 본관기초굴착 예상_당진78-연돌-개략공사비_1.0t 공사설계서(1021일) 5" xfId="28766"/>
    <cellStyle name=" _품셈_부대입찰내역_CC-02 본관기초굴착 예상_당진78-연돌-개략공사비_1.0t 공사설계서(1021일) 6" xfId="28767"/>
    <cellStyle name=" _품셈_부대입찰내역_CC-02 본관기초굴착 예상_당진78-연돌-개략공사비_1.0t 공사설계서(1021일) 7" xfId="28768"/>
    <cellStyle name=" _품셈_부대입찰내역_CC-02 본관기초굴착 예상_당진78-연돌-개략공사비_1.0t 공사설계서(1021일) 8" xfId="28769"/>
    <cellStyle name=" _품셈_부대입찰내역_CC-02 본관기초굴착 예상_당진78-연돌-개략공사비_1.0t 공사설계서(1021일) 9" xfId="28770"/>
    <cellStyle name=" _품셈_부대입찰내역_CC-02 본관기초굴착 예상_당진78-연돌-개략공사비_태안78연돌공사설계서(2005099)C2" xfId="2742"/>
    <cellStyle name=" _품셈_부대입찰내역_CC-02 본관기초굴착 예상_당진78-연돌-개략공사비_태안78연돌공사설계서(2005099)C2 10" xfId="28771"/>
    <cellStyle name=" _품셈_부대입찰내역_CC-02 본관기초굴착 예상_당진78-연돌-개략공사비_태안78연돌공사설계서(2005099)C2 2" xfId="2743"/>
    <cellStyle name=" _품셈_부대입찰내역_CC-02 본관기초굴착 예상_당진78-연돌-개략공사비_태안78연돌공사설계서(2005099)C2 3" xfId="2744"/>
    <cellStyle name=" _품셈_부대입찰내역_CC-02 본관기초굴착 예상_당진78-연돌-개략공사비_태안78연돌공사설계서(2005099)C2 4" xfId="17973"/>
    <cellStyle name=" _품셈_부대입찰내역_CC-02 본관기초굴착 예상_당진78-연돌-개략공사비_태안78연돌공사설계서(2005099)C2 5" xfId="28772"/>
    <cellStyle name=" _품셈_부대입찰내역_CC-02 본관기초굴착 예상_당진78-연돌-개략공사비_태안78연돌공사설계서(2005099)C2 6" xfId="28773"/>
    <cellStyle name=" _품셈_부대입찰내역_CC-02 본관기초굴착 예상_당진78-연돌-개략공사비_태안78연돌공사설계서(2005099)C2 7" xfId="28774"/>
    <cellStyle name=" _품셈_부대입찰내역_CC-02 본관기초굴착 예상_당진78-연돌-개략공사비_태안78연돌공사설계서(2005099)C2 8" xfId="28775"/>
    <cellStyle name=" _품셈_부대입찰내역_CC-02 본관기초굴착 예상_당진78-연돌-개략공사비_태안78연돌공사설계서(2005099)C2 9" xfId="28776"/>
    <cellStyle name=" _품셈_부대입찰내역_CC-02 본관기초굴착 예상_연돌 현장타설말뚝(RCD)설계서" xfId="2745"/>
    <cellStyle name=" _품셈_부대입찰내역_CC-02 본관기초굴착 예상_연돌 현장타설말뚝(RCD)설계서 10" xfId="28777"/>
    <cellStyle name=" _품셈_부대입찰내역_CC-02 본관기초굴착 예상_연돌 현장타설말뚝(RCD)설계서 2" xfId="2746"/>
    <cellStyle name=" _품셈_부대입찰내역_CC-02 본관기초굴착 예상_연돌 현장타설말뚝(RCD)설계서 3" xfId="2747"/>
    <cellStyle name=" _품셈_부대입찰내역_CC-02 본관기초굴착 예상_연돌 현장타설말뚝(RCD)설계서 4" xfId="17974"/>
    <cellStyle name=" _품셈_부대입찰내역_CC-02 본관기초굴착 예상_연돌 현장타설말뚝(RCD)설계서 5" xfId="28778"/>
    <cellStyle name=" _품셈_부대입찰내역_CC-02 본관기초굴착 예상_연돌 현장타설말뚝(RCD)설계서 6" xfId="28779"/>
    <cellStyle name=" _품셈_부대입찰내역_CC-02 본관기초굴착 예상_연돌 현장타설말뚝(RCD)설계서 7" xfId="28780"/>
    <cellStyle name=" _품셈_부대입찰내역_CC-02 본관기초굴착 예상_연돌 현장타설말뚝(RCD)설계서 8" xfId="28781"/>
    <cellStyle name=" _품셈_부대입찰내역_CC-02 본관기초굴착 예상_연돌 현장타설말뚝(RCD)설계서 9" xfId="28782"/>
    <cellStyle name=" _품셈_부대입찰내역_CC-02 본관기초굴착 예상_연돌 현장타설말뚝(RCD)설계서_0 태안78-연돌-공사설계서(2005082)" xfId="2748"/>
    <cellStyle name=" _품셈_부대입찰내역_CC-02 본관기초굴착 예상_연돌 현장타설말뚝(RCD)설계서_0 태안78-연돌-공사설계서(2005082) 10" xfId="28783"/>
    <cellStyle name=" _품셈_부대입찰내역_CC-02 본관기초굴착 예상_연돌 현장타설말뚝(RCD)설계서_0 태안78-연돌-공사설계서(2005082) 2" xfId="2749"/>
    <cellStyle name=" _품셈_부대입찰내역_CC-02 본관기초굴착 예상_연돌 현장타설말뚝(RCD)설계서_0 태안78-연돌-공사설계서(2005082) 3" xfId="2750"/>
    <cellStyle name=" _품셈_부대입찰내역_CC-02 본관기초굴착 예상_연돌 현장타설말뚝(RCD)설계서_0 태안78-연돌-공사설계서(2005082) 4" xfId="17975"/>
    <cellStyle name=" _품셈_부대입찰내역_CC-02 본관기초굴착 예상_연돌 현장타설말뚝(RCD)설계서_0 태안78-연돌-공사설계서(2005082) 5" xfId="28784"/>
    <cellStyle name=" _품셈_부대입찰내역_CC-02 본관기초굴착 예상_연돌 현장타설말뚝(RCD)설계서_0 태안78-연돌-공사설계서(2005082) 6" xfId="28785"/>
    <cellStyle name=" _품셈_부대입찰내역_CC-02 본관기초굴착 예상_연돌 현장타설말뚝(RCD)설계서_0 태안78-연돌-공사설계서(2005082) 7" xfId="28786"/>
    <cellStyle name=" _품셈_부대입찰내역_CC-02 본관기초굴착 예상_연돌 현장타설말뚝(RCD)설계서_0 태안78-연돌-공사설계서(2005082) 8" xfId="28787"/>
    <cellStyle name=" _품셈_부대입찰내역_CC-02 본관기초굴착 예상_연돌 현장타설말뚝(RCD)설계서_0 태안78-연돌-공사설계서(2005082) 9" xfId="28788"/>
    <cellStyle name=" _품셈_부대입찰내역_CC-02 본관기초굴착 예상_연돌 현장타설말뚝(RCD)설계서_1.0t 공사설계서(1021일)" xfId="2751"/>
    <cellStyle name=" _품셈_부대입찰내역_CC-02 본관기초굴착 예상_연돌 현장타설말뚝(RCD)설계서_1.0t 공사설계서(1021일) 10" xfId="28789"/>
    <cellStyle name=" _품셈_부대입찰내역_CC-02 본관기초굴착 예상_연돌 현장타설말뚝(RCD)설계서_1.0t 공사설계서(1021일) 2" xfId="2752"/>
    <cellStyle name=" _품셈_부대입찰내역_CC-02 본관기초굴착 예상_연돌 현장타설말뚝(RCD)설계서_1.0t 공사설계서(1021일) 3" xfId="2753"/>
    <cellStyle name=" _품셈_부대입찰내역_CC-02 본관기초굴착 예상_연돌 현장타설말뚝(RCD)설계서_1.0t 공사설계서(1021일) 4" xfId="17976"/>
    <cellStyle name=" _품셈_부대입찰내역_CC-02 본관기초굴착 예상_연돌 현장타설말뚝(RCD)설계서_1.0t 공사설계서(1021일) 5" xfId="28790"/>
    <cellStyle name=" _품셈_부대입찰내역_CC-02 본관기초굴착 예상_연돌 현장타설말뚝(RCD)설계서_1.0t 공사설계서(1021일) 6" xfId="28791"/>
    <cellStyle name=" _품셈_부대입찰내역_CC-02 본관기초굴착 예상_연돌 현장타설말뚝(RCD)설계서_1.0t 공사설계서(1021일) 7" xfId="28792"/>
    <cellStyle name=" _품셈_부대입찰내역_CC-02 본관기초굴착 예상_연돌 현장타설말뚝(RCD)설계서_1.0t 공사설계서(1021일) 8" xfId="28793"/>
    <cellStyle name=" _품셈_부대입찰내역_CC-02 본관기초굴착 예상_연돌 현장타설말뚝(RCD)설계서_1.0t 공사설계서(1021일) 9" xfId="28794"/>
    <cellStyle name=" _품셈_부대입찰내역_CC-02 본관기초굴착 예상_연돌 현장타설말뚝(RCD)설계서_태안78연돌공사설계서(2005099)C2" xfId="2754"/>
    <cellStyle name=" _품셈_부대입찰내역_CC-02 본관기초굴착 예상_연돌 현장타설말뚝(RCD)설계서_태안78연돌공사설계서(2005099)C2 10" xfId="28795"/>
    <cellStyle name=" _품셈_부대입찰내역_CC-02 본관기초굴착 예상_연돌 현장타설말뚝(RCD)설계서_태안78연돌공사설계서(2005099)C2 2" xfId="2755"/>
    <cellStyle name=" _품셈_부대입찰내역_CC-02 본관기초굴착 예상_연돌 현장타설말뚝(RCD)설계서_태안78연돌공사설계서(2005099)C2 3" xfId="2756"/>
    <cellStyle name=" _품셈_부대입찰내역_CC-02 본관기초굴착 예상_연돌 현장타설말뚝(RCD)설계서_태안78연돌공사설계서(2005099)C2 4" xfId="17977"/>
    <cellStyle name=" _품셈_부대입찰내역_CC-02 본관기초굴착 예상_연돌 현장타설말뚝(RCD)설계서_태안78연돌공사설계서(2005099)C2 5" xfId="28796"/>
    <cellStyle name=" _품셈_부대입찰내역_CC-02 본관기초굴착 예상_연돌 현장타설말뚝(RCD)설계서_태안78연돌공사설계서(2005099)C2 6" xfId="28797"/>
    <cellStyle name=" _품셈_부대입찰내역_CC-02 본관기초굴착 예상_연돌 현장타설말뚝(RCD)설계서_태안78연돌공사설계서(2005099)C2 7" xfId="28798"/>
    <cellStyle name=" _품셈_부대입찰내역_CC-02 본관기초굴착 예상_연돌 현장타설말뚝(RCD)설계서_태안78연돌공사설계서(2005099)C2 8" xfId="28799"/>
    <cellStyle name=" _품셈_부대입찰내역_CC-02 본관기초굴착 예상_연돌 현장타설말뚝(RCD)설계서_태안78연돌공사설계서(2005099)C2 9" xfId="28800"/>
    <cellStyle name=" _품셈_부대입찰내역_CC-04 취수펌프장 축조(단가)" xfId="2757"/>
    <cellStyle name=" _품셈_부대입찰내역_CC-04 취수펌프장 축조(단가)_2006년1차" xfId="2758"/>
    <cellStyle name=" _품셈_부대입찰내역_CC-04 취수펌프장 축조(단가)_토웅0412월기성" xfId="2759"/>
    <cellStyle name=" _품셈_부대입찰내역_개산분 실행" xfId="2392"/>
    <cellStyle name=" _품셈_부대입찰내역_견적대비표" xfId="2393"/>
    <cellStyle name=" _품셈_부대입찰내역_견적대비표(REV2)" xfId="2394"/>
    <cellStyle name=" _품셈_부대입찰내역_견적대비표_2006년1차" xfId="2395"/>
    <cellStyle name=" _품셈_부대입찰내역_견적대비표_토웅0412월기성" xfId="2396"/>
    <cellStyle name=" _품셈_부대입찰내역_당진78-연돌-개략공사비" xfId="2397"/>
    <cellStyle name=" _품셈_부대입찰내역_당진78-연돌-개략공사비 10" xfId="28098"/>
    <cellStyle name=" _품셈_부대입찰내역_당진78-연돌-개략공사비 2" xfId="2398"/>
    <cellStyle name=" _품셈_부대입찰내역_당진78-연돌-개략공사비 3" xfId="2399"/>
    <cellStyle name=" _품셈_부대입찰내역_당진78-연돌-개략공사비 4" xfId="17862"/>
    <cellStyle name=" _품셈_부대입찰내역_당진78-연돌-개략공사비 5" xfId="28099"/>
    <cellStyle name=" _품셈_부대입찰내역_당진78-연돌-개략공사비 6" xfId="28100"/>
    <cellStyle name=" _품셈_부대입찰내역_당진78-연돌-개략공사비 7" xfId="28101"/>
    <cellStyle name=" _품셈_부대입찰내역_당진78-연돌-개략공사비 8" xfId="28102"/>
    <cellStyle name=" _품셈_부대입찰내역_당진78-연돌-개략공사비 9" xfId="28103"/>
    <cellStyle name=" _품셈_부대입찰내역_당진78-연돌-개략공사비_0 태안78-연돌-공사설계서(2005082)" xfId="2400"/>
    <cellStyle name=" _품셈_부대입찰내역_당진78-연돌-개략공사비_0 태안78-연돌-공사설계서(2005082) 10" xfId="28104"/>
    <cellStyle name=" _품셈_부대입찰내역_당진78-연돌-개략공사비_0 태안78-연돌-공사설계서(2005082) 2" xfId="2401"/>
    <cellStyle name=" _품셈_부대입찰내역_당진78-연돌-개략공사비_0 태안78-연돌-공사설계서(2005082) 3" xfId="2402"/>
    <cellStyle name=" _품셈_부대입찰내역_당진78-연돌-개략공사비_0 태안78-연돌-공사설계서(2005082) 4" xfId="17863"/>
    <cellStyle name=" _품셈_부대입찰내역_당진78-연돌-개략공사비_0 태안78-연돌-공사설계서(2005082) 5" xfId="28105"/>
    <cellStyle name=" _품셈_부대입찰내역_당진78-연돌-개략공사비_0 태안78-연돌-공사설계서(2005082) 6" xfId="28106"/>
    <cellStyle name=" _품셈_부대입찰내역_당진78-연돌-개략공사비_0 태안78-연돌-공사설계서(2005082) 7" xfId="28107"/>
    <cellStyle name=" _품셈_부대입찰내역_당진78-연돌-개략공사비_0 태안78-연돌-공사설계서(2005082) 8" xfId="28108"/>
    <cellStyle name=" _품셈_부대입찰내역_당진78-연돌-개략공사비_0 태안78-연돌-공사설계서(2005082) 9" xfId="28109"/>
    <cellStyle name=" _품셈_부대입찰내역_당진78-연돌-개략공사비_1.0t 공사설계서(1021일)" xfId="2403"/>
    <cellStyle name=" _품셈_부대입찰내역_당진78-연돌-개략공사비_1.0t 공사설계서(1021일) 10" xfId="28110"/>
    <cellStyle name=" _품셈_부대입찰내역_당진78-연돌-개략공사비_1.0t 공사설계서(1021일) 2" xfId="2404"/>
    <cellStyle name=" _품셈_부대입찰내역_당진78-연돌-개략공사비_1.0t 공사설계서(1021일) 3" xfId="2405"/>
    <cellStyle name=" _품셈_부대입찰내역_당진78-연돌-개략공사비_1.0t 공사설계서(1021일) 4" xfId="17864"/>
    <cellStyle name=" _품셈_부대입찰내역_당진78-연돌-개략공사비_1.0t 공사설계서(1021일) 5" xfId="28111"/>
    <cellStyle name=" _품셈_부대입찰내역_당진78-연돌-개략공사비_1.0t 공사설계서(1021일) 6" xfId="28112"/>
    <cellStyle name=" _품셈_부대입찰내역_당진78-연돌-개략공사비_1.0t 공사설계서(1021일) 7" xfId="28113"/>
    <cellStyle name=" _품셈_부대입찰내역_당진78-연돌-개략공사비_1.0t 공사설계서(1021일) 8" xfId="28114"/>
    <cellStyle name=" _품셈_부대입찰내역_당진78-연돌-개략공사비_1.0t 공사설계서(1021일) 9" xfId="28115"/>
    <cellStyle name=" _품셈_부대입찰내역_당진78-연돌-개략공사비_태안78연돌공사설계서(2005099)C2" xfId="2406"/>
    <cellStyle name=" _품셈_부대입찰내역_당진78-연돌-개략공사비_태안78연돌공사설계서(2005099)C2 10" xfId="28116"/>
    <cellStyle name=" _품셈_부대입찰내역_당진78-연돌-개략공사비_태안78연돌공사설계서(2005099)C2 2" xfId="2407"/>
    <cellStyle name=" _품셈_부대입찰내역_당진78-연돌-개략공사비_태안78연돌공사설계서(2005099)C2 3" xfId="2408"/>
    <cellStyle name=" _품셈_부대입찰내역_당진78-연돌-개략공사비_태안78연돌공사설계서(2005099)C2 4" xfId="17865"/>
    <cellStyle name=" _품셈_부대입찰내역_당진78-연돌-개략공사비_태안78연돌공사설계서(2005099)C2 5" xfId="28117"/>
    <cellStyle name=" _품셈_부대입찰내역_당진78-연돌-개략공사비_태안78연돌공사설계서(2005099)C2 6" xfId="28118"/>
    <cellStyle name=" _품셈_부대입찰내역_당진78-연돌-개략공사비_태안78연돌공사설계서(2005099)C2 7" xfId="28119"/>
    <cellStyle name=" _품셈_부대입찰내역_당진78-연돌-개략공사비_태안78연돌공사설계서(2005099)C2 8" xfId="28120"/>
    <cellStyle name=" _품셈_부대입찰내역_당진78-연돌-개략공사비_태안78연돌공사설계서(2005099)C2 9" xfId="28121"/>
    <cellStyle name=" _품셈_부대입찰내역_변경내역(20041122)" xfId="2409"/>
    <cellStyle name=" _품셈_부대입찰내역_본관기초 가실행" xfId="2410"/>
    <cellStyle name=" _품셈_부대입찰내역_본관기초 가실행 10" xfId="28122"/>
    <cellStyle name=" _품셈_부대입찰내역_본관기초 가실행 2" xfId="2411"/>
    <cellStyle name=" _품셈_부대입찰내역_본관기초 가실행 3" xfId="2412"/>
    <cellStyle name=" _품셈_부대입찰내역_본관기초 가실행 4" xfId="17866"/>
    <cellStyle name=" _품셈_부대입찰내역_본관기초 가실행 5" xfId="28123"/>
    <cellStyle name=" _품셈_부대입찰내역_본관기초 가실행 6" xfId="28124"/>
    <cellStyle name=" _품셈_부대입찰내역_본관기초 가실행 7" xfId="28125"/>
    <cellStyle name=" _품셈_부대입찰내역_본관기초 가실행 8" xfId="28126"/>
    <cellStyle name=" _품셈_부대입찰내역_본관기초 가실행 9" xfId="28127"/>
    <cellStyle name=" _품셈_부대입찰내역_본관기초 가실행_1 당진78-연돌-공사설계서(REV.0 12.14-kopec)" xfId="2413"/>
    <cellStyle name=" _품셈_부대입찰내역_본관기초 가실행_1 당진78-연돌-공사설계서(REV.0 12.14-kopec) 10" xfId="28128"/>
    <cellStyle name=" _품셈_부대입찰내역_본관기초 가실행_1 당진78-연돌-공사설계서(REV.0 12.14-kopec) 2" xfId="2414"/>
    <cellStyle name=" _품셈_부대입찰내역_본관기초 가실행_1 당진78-연돌-공사설계서(REV.0 12.14-kopec) 3" xfId="2415"/>
    <cellStyle name=" _품셈_부대입찰내역_본관기초 가실행_1 당진78-연돌-공사설계서(REV.0 12.14-kopec) 4" xfId="17867"/>
    <cellStyle name=" _품셈_부대입찰내역_본관기초 가실행_1 당진78-연돌-공사설계서(REV.0 12.14-kopec) 5" xfId="28129"/>
    <cellStyle name=" _품셈_부대입찰내역_본관기초 가실행_1 당진78-연돌-공사설계서(REV.0 12.14-kopec) 6" xfId="28130"/>
    <cellStyle name=" _품셈_부대입찰내역_본관기초 가실행_1 당진78-연돌-공사설계서(REV.0 12.14-kopec) 7" xfId="28131"/>
    <cellStyle name=" _품셈_부대입찰내역_본관기초 가실행_1 당진78-연돌-공사설계서(REV.0 12.14-kopec) 8" xfId="28132"/>
    <cellStyle name=" _품셈_부대입찰내역_본관기초 가실행_1 당진78-연돌-공사설계서(REV.0 12.14-kopec) 9" xfId="28133"/>
    <cellStyle name=" _품셈_부대입찰내역_본관기초 가실행_1 당진78-연돌-공사설계서(REV.0 12.14-kopec)_0 태안78-연돌-공사설계서(2005082)" xfId="2416"/>
    <cellStyle name=" _품셈_부대입찰내역_본관기초 가실행_1 당진78-연돌-공사설계서(REV.0 12.14-kopec)_0 태안78-연돌-공사설계서(2005082) 10" xfId="28134"/>
    <cellStyle name=" _품셈_부대입찰내역_본관기초 가실행_1 당진78-연돌-공사설계서(REV.0 12.14-kopec)_0 태안78-연돌-공사설계서(2005082) 2" xfId="2417"/>
    <cellStyle name=" _품셈_부대입찰내역_본관기초 가실행_1 당진78-연돌-공사설계서(REV.0 12.14-kopec)_0 태안78-연돌-공사설계서(2005082) 3" xfId="2418"/>
    <cellStyle name=" _품셈_부대입찰내역_본관기초 가실행_1 당진78-연돌-공사설계서(REV.0 12.14-kopec)_0 태안78-연돌-공사설계서(2005082) 4" xfId="17868"/>
    <cellStyle name=" _품셈_부대입찰내역_본관기초 가실행_1 당진78-연돌-공사설계서(REV.0 12.14-kopec)_0 태안78-연돌-공사설계서(2005082) 5" xfId="28135"/>
    <cellStyle name=" _품셈_부대입찰내역_본관기초 가실행_1 당진78-연돌-공사설계서(REV.0 12.14-kopec)_0 태안78-연돌-공사설계서(2005082) 6" xfId="28136"/>
    <cellStyle name=" _품셈_부대입찰내역_본관기초 가실행_1 당진78-연돌-공사설계서(REV.0 12.14-kopec)_0 태안78-연돌-공사설계서(2005082) 7" xfId="28137"/>
    <cellStyle name=" _품셈_부대입찰내역_본관기초 가실행_1 당진78-연돌-공사설계서(REV.0 12.14-kopec)_0 태안78-연돌-공사설계서(2005082) 8" xfId="28138"/>
    <cellStyle name=" _품셈_부대입찰내역_본관기초 가실행_1 당진78-연돌-공사설계서(REV.0 12.14-kopec)_0 태안78-연돌-공사설계서(2005082) 9" xfId="28139"/>
    <cellStyle name=" _품셈_부대입찰내역_본관기초 가실행_1 당진78-연돌-공사설계서(REV.0 12.14-kopec)_1.0t 공사설계서(1021일)" xfId="2419"/>
    <cellStyle name=" _품셈_부대입찰내역_본관기초 가실행_1 당진78-연돌-공사설계서(REV.0 12.14-kopec)_1.0t 공사설계서(1021일) 10" xfId="28140"/>
    <cellStyle name=" _품셈_부대입찰내역_본관기초 가실행_1 당진78-연돌-공사설계서(REV.0 12.14-kopec)_1.0t 공사설계서(1021일) 2" xfId="2420"/>
    <cellStyle name=" _품셈_부대입찰내역_본관기초 가실행_1 당진78-연돌-공사설계서(REV.0 12.14-kopec)_1.0t 공사설계서(1021일) 3" xfId="2421"/>
    <cellStyle name=" _품셈_부대입찰내역_본관기초 가실행_1 당진78-연돌-공사설계서(REV.0 12.14-kopec)_1.0t 공사설계서(1021일) 4" xfId="17869"/>
    <cellStyle name=" _품셈_부대입찰내역_본관기초 가실행_1 당진78-연돌-공사설계서(REV.0 12.14-kopec)_1.0t 공사설계서(1021일) 5" xfId="28141"/>
    <cellStyle name=" _품셈_부대입찰내역_본관기초 가실행_1 당진78-연돌-공사설계서(REV.0 12.14-kopec)_1.0t 공사설계서(1021일) 6" xfId="28142"/>
    <cellStyle name=" _품셈_부대입찰내역_본관기초 가실행_1 당진78-연돌-공사설계서(REV.0 12.14-kopec)_1.0t 공사설계서(1021일) 7" xfId="28143"/>
    <cellStyle name=" _품셈_부대입찰내역_본관기초 가실행_1 당진78-연돌-공사설계서(REV.0 12.14-kopec)_1.0t 공사설계서(1021일) 8" xfId="28144"/>
    <cellStyle name=" _품셈_부대입찰내역_본관기초 가실행_1 당진78-연돌-공사설계서(REV.0 12.14-kopec)_1.0t 공사설계서(1021일) 9" xfId="28145"/>
    <cellStyle name=" _품셈_부대입찰내역_본관기초 가실행_1 당진78-연돌-공사설계서(REV.0 12.14-kopec)_태안78연돌공사설계서(2005099)C2" xfId="2422"/>
    <cellStyle name=" _품셈_부대입찰내역_본관기초 가실행_1 당진78-연돌-공사설계서(REV.0 12.14-kopec)_태안78연돌공사설계서(2005099)C2 10" xfId="28146"/>
    <cellStyle name=" _품셈_부대입찰내역_본관기초 가실행_1 당진78-연돌-공사설계서(REV.0 12.14-kopec)_태안78연돌공사설계서(2005099)C2 2" xfId="2423"/>
    <cellStyle name=" _품셈_부대입찰내역_본관기초 가실행_1 당진78-연돌-공사설계서(REV.0 12.14-kopec)_태안78연돌공사설계서(2005099)C2 3" xfId="2424"/>
    <cellStyle name=" _품셈_부대입찰내역_본관기초 가실행_1 당진78-연돌-공사설계서(REV.0 12.14-kopec)_태안78연돌공사설계서(2005099)C2 4" xfId="17870"/>
    <cellStyle name=" _품셈_부대입찰내역_본관기초 가실행_1 당진78-연돌-공사설계서(REV.0 12.14-kopec)_태안78연돌공사설계서(2005099)C2 5" xfId="28147"/>
    <cellStyle name=" _품셈_부대입찰내역_본관기초 가실행_1 당진78-연돌-공사설계서(REV.0 12.14-kopec)_태안78연돌공사설계서(2005099)C2 6" xfId="28148"/>
    <cellStyle name=" _품셈_부대입찰내역_본관기초 가실행_1 당진78-연돌-공사설계서(REV.0 12.14-kopec)_태안78연돌공사설계서(2005099)C2 7" xfId="28149"/>
    <cellStyle name=" _품셈_부대입찰내역_본관기초 가실행_1 당진78-연돌-공사설계서(REV.0 12.14-kopec)_태안78연돌공사설계서(2005099)C2 8" xfId="28150"/>
    <cellStyle name=" _품셈_부대입찰내역_본관기초 가실행_1 당진78-연돌-공사설계서(REV.0 12.14-kopec)_태안78연돌공사설계서(2005099)C2 9" xfId="28151"/>
    <cellStyle name=" _품셈_부대입찰내역_본관기초 가실행_1.0t 당진78-연돌-수량산출서(REV.0 12.27-kopec)" xfId="2425"/>
    <cellStyle name=" _품셈_부대입찰내역_본관기초 가실행_1.0t 당진78-연돌-수량산출서(REV.0 12.27-kopec) 10" xfId="28152"/>
    <cellStyle name=" _품셈_부대입찰내역_본관기초 가실행_1.0t 당진78-연돌-수량산출서(REV.0 12.27-kopec) 2" xfId="2426"/>
    <cellStyle name=" _품셈_부대입찰내역_본관기초 가실행_1.0t 당진78-연돌-수량산출서(REV.0 12.27-kopec) 3" xfId="2427"/>
    <cellStyle name=" _품셈_부대입찰내역_본관기초 가실행_1.0t 당진78-연돌-수량산출서(REV.0 12.27-kopec) 4" xfId="17871"/>
    <cellStyle name=" _품셈_부대입찰내역_본관기초 가실행_1.0t 당진78-연돌-수량산출서(REV.0 12.27-kopec) 5" xfId="28153"/>
    <cellStyle name=" _품셈_부대입찰내역_본관기초 가실행_1.0t 당진78-연돌-수량산출서(REV.0 12.27-kopec) 6" xfId="28154"/>
    <cellStyle name=" _품셈_부대입찰내역_본관기초 가실행_1.0t 당진78-연돌-수량산출서(REV.0 12.27-kopec) 7" xfId="28155"/>
    <cellStyle name=" _품셈_부대입찰내역_본관기초 가실행_1.0t 당진78-연돌-수량산출서(REV.0 12.27-kopec) 8" xfId="28156"/>
    <cellStyle name=" _품셈_부대입찰내역_본관기초 가실행_1.0t 당진78-연돌-수량산출서(REV.0 12.27-kopec) 9" xfId="28157"/>
    <cellStyle name=" _품셈_부대입찰내역_본관기초 가실행_1.0t 당진78-연돌-수량산출서(REV.0 12.27-kopec)_1.0t 공사설계서(1021일)" xfId="2428"/>
    <cellStyle name=" _품셈_부대입찰내역_본관기초 가실행_1.0t 당진78-연돌-수량산출서(REV.0 12.27-kopec)_1.0t 공사설계서(1021일) 10" xfId="28158"/>
    <cellStyle name=" _품셈_부대입찰내역_본관기초 가실행_1.0t 당진78-연돌-수량산출서(REV.0 12.27-kopec)_1.0t 공사설계서(1021일) 2" xfId="2429"/>
    <cellStyle name=" _품셈_부대입찰내역_본관기초 가실행_1.0t 당진78-연돌-수량산출서(REV.0 12.27-kopec)_1.0t 공사설계서(1021일) 3" xfId="2430"/>
    <cellStyle name=" _품셈_부대입찰내역_본관기초 가실행_1.0t 당진78-연돌-수량산출서(REV.0 12.27-kopec)_1.0t 공사설계서(1021일) 4" xfId="17872"/>
    <cellStyle name=" _품셈_부대입찰내역_본관기초 가실행_1.0t 당진78-연돌-수량산출서(REV.0 12.27-kopec)_1.0t 공사설계서(1021일) 5" xfId="28159"/>
    <cellStyle name=" _품셈_부대입찰내역_본관기초 가실행_1.0t 당진78-연돌-수량산출서(REV.0 12.27-kopec)_1.0t 공사설계서(1021일) 6" xfId="28160"/>
    <cellStyle name=" _품셈_부대입찰내역_본관기초 가실행_1.0t 당진78-연돌-수량산출서(REV.0 12.27-kopec)_1.0t 공사설계서(1021일) 7" xfId="28161"/>
    <cellStyle name=" _품셈_부대입찰내역_본관기초 가실행_1.0t 당진78-연돌-수량산출서(REV.0 12.27-kopec)_1.0t 공사설계서(1021일) 8" xfId="28162"/>
    <cellStyle name=" _품셈_부대입찰내역_본관기초 가실행_1.0t 당진78-연돌-수량산출서(REV.0 12.27-kopec)_1.0t 공사설계서(1021일) 9" xfId="28163"/>
    <cellStyle name=" _품셈_부대입찰내역_본관기초 가실행_2.관리동" xfId="28164"/>
    <cellStyle name=" _품셈_부대입찰내역_본관기초 가실행_당진78-연돌-개략공사비" xfId="2431"/>
    <cellStyle name=" _품셈_부대입찰내역_본관기초 가실행_당진78-연돌-개략공사비 10" xfId="28165"/>
    <cellStyle name=" _품셈_부대입찰내역_본관기초 가실행_당진78-연돌-개략공사비 2" xfId="2432"/>
    <cellStyle name=" _품셈_부대입찰내역_본관기초 가실행_당진78-연돌-개략공사비 3" xfId="2433"/>
    <cellStyle name=" _품셈_부대입찰내역_본관기초 가실행_당진78-연돌-개략공사비 4" xfId="17873"/>
    <cellStyle name=" _품셈_부대입찰내역_본관기초 가실행_당진78-연돌-개략공사비 5" xfId="28166"/>
    <cellStyle name=" _품셈_부대입찰내역_본관기초 가실행_당진78-연돌-개략공사비 6" xfId="28167"/>
    <cellStyle name=" _품셈_부대입찰내역_본관기초 가실행_당진78-연돌-개략공사비 7" xfId="28168"/>
    <cellStyle name=" _품셈_부대입찰내역_본관기초 가실행_당진78-연돌-개략공사비 8" xfId="28169"/>
    <cellStyle name=" _품셈_부대입찰내역_본관기초 가실행_당진78-연돌-개략공사비 9" xfId="28170"/>
    <cellStyle name=" _품셈_부대입찰내역_본관기초 가실행_당진78-연돌-개략공사비_0 태안78-연돌-공사설계서(2005082)" xfId="2434"/>
    <cellStyle name=" _품셈_부대입찰내역_본관기초 가실행_당진78-연돌-개략공사비_0 태안78-연돌-공사설계서(2005082) 10" xfId="28171"/>
    <cellStyle name=" _품셈_부대입찰내역_본관기초 가실행_당진78-연돌-개략공사비_0 태안78-연돌-공사설계서(2005082) 2" xfId="2435"/>
    <cellStyle name=" _품셈_부대입찰내역_본관기초 가실행_당진78-연돌-개략공사비_0 태안78-연돌-공사설계서(2005082) 3" xfId="2436"/>
    <cellStyle name=" _품셈_부대입찰내역_본관기초 가실행_당진78-연돌-개략공사비_0 태안78-연돌-공사설계서(2005082) 4" xfId="17874"/>
    <cellStyle name=" _품셈_부대입찰내역_본관기초 가실행_당진78-연돌-개략공사비_0 태안78-연돌-공사설계서(2005082) 5" xfId="28172"/>
    <cellStyle name=" _품셈_부대입찰내역_본관기초 가실행_당진78-연돌-개략공사비_0 태안78-연돌-공사설계서(2005082) 6" xfId="28173"/>
    <cellStyle name=" _품셈_부대입찰내역_본관기초 가실행_당진78-연돌-개략공사비_0 태안78-연돌-공사설계서(2005082) 7" xfId="28174"/>
    <cellStyle name=" _품셈_부대입찰내역_본관기초 가실행_당진78-연돌-개략공사비_0 태안78-연돌-공사설계서(2005082) 8" xfId="28175"/>
    <cellStyle name=" _품셈_부대입찰내역_본관기초 가실행_당진78-연돌-개략공사비_0 태안78-연돌-공사설계서(2005082) 9" xfId="28176"/>
    <cellStyle name=" _품셈_부대입찰내역_본관기초 가실행_당진78-연돌-개략공사비_1.0t 공사설계서(1021일)" xfId="2437"/>
    <cellStyle name=" _품셈_부대입찰내역_본관기초 가실행_당진78-연돌-개략공사비_1.0t 공사설계서(1021일) 10" xfId="28177"/>
    <cellStyle name=" _품셈_부대입찰내역_본관기초 가실행_당진78-연돌-개략공사비_1.0t 공사설계서(1021일) 2" xfId="2438"/>
    <cellStyle name=" _품셈_부대입찰내역_본관기초 가실행_당진78-연돌-개략공사비_1.0t 공사설계서(1021일) 3" xfId="2439"/>
    <cellStyle name=" _품셈_부대입찰내역_본관기초 가실행_당진78-연돌-개략공사비_1.0t 공사설계서(1021일) 4" xfId="17875"/>
    <cellStyle name=" _품셈_부대입찰내역_본관기초 가실행_당진78-연돌-개략공사비_1.0t 공사설계서(1021일) 5" xfId="28178"/>
    <cellStyle name=" _품셈_부대입찰내역_본관기초 가실행_당진78-연돌-개략공사비_1.0t 공사설계서(1021일) 6" xfId="28179"/>
    <cellStyle name=" _품셈_부대입찰내역_본관기초 가실행_당진78-연돌-개략공사비_1.0t 공사설계서(1021일) 7" xfId="28180"/>
    <cellStyle name=" _품셈_부대입찰내역_본관기초 가실행_당진78-연돌-개략공사비_1.0t 공사설계서(1021일) 8" xfId="28181"/>
    <cellStyle name=" _품셈_부대입찰내역_본관기초 가실행_당진78-연돌-개략공사비_1.0t 공사설계서(1021일) 9" xfId="28182"/>
    <cellStyle name=" _품셈_부대입찰내역_본관기초 가실행_당진78-연돌-개략공사비_태안78연돌공사설계서(2005099)C2" xfId="2440"/>
    <cellStyle name=" _품셈_부대입찰내역_본관기초 가실행_당진78-연돌-개략공사비_태안78연돌공사설계서(2005099)C2 10" xfId="28183"/>
    <cellStyle name=" _품셈_부대입찰내역_본관기초 가실행_당진78-연돌-개략공사비_태안78연돌공사설계서(2005099)C2 2" xfId="2441"/>
    <cellStyle name=" _품셈_부대입찰내역_본관기초 가실행_당진78-연돌-개략공사비_태안78연돌공사설계서(2005099)C2 3" xfId="2442"/>
    <cellStyle name=" _품셈_부대입찰내역_본관기초 가실행_당진78-연돌-개략공사비_태안78연돌공사설계서(2005099)C2 4" xfId="17876"/>
    <cellStyle name=" _품셈_부대입찰내역_본관기초 가실행_당진78-연돌-개략공사비_태안78연돌공사설계서(2005099)C2 5" xfId="28184"/>
    <cellStyle name=" _품셈_부대입찰내역_본관기초 가실행_당진78-연돌-개략공사비_태안78연돌공사설계서(2005099)C2 6" xfId="28185"/>
    <cellStyle name=" _품셈_부대입찰내역_본관기초 가실행_당진78-연돌-개략공사비_태안78연돌공사설계서(2005099)C2 7" xfId="28186"/>
    <cellStyle name=" _품셈_부대입찰내역_본관기초 가실행_당진78-연돌-개략공사비_태안78연돌공사설계서(2005099)C2 8" xfId="28187"/>
    <cellStyle name=" _품셈_부대입찰내역_본관기초 가실행_당진78-연돌-개략공사비_태안78연돌공사설계서(2005099)C2 9" xfId="28188"/>
    <cellStyle name=" _품셈_부대입찰내역_본관기초 가실행_연돌 현장타설말뚝(RCD)설계서" xfId="2443"/>
    <cellStyle name=" _품셈_부대입찰내역_본관기초 가실행_연돌 현장타설말뚝(RCD)설계서 10" xfId="28189"/>
    <cellStyle name=" _품셈_부대입찰내역_본관기초 가실행_연돌 현장타설말뚝(RCD)설계서 2" xfId="2444"/>
    <cellStyle name=" _품셈_부대입찰내역_본관기초 가실행_연돌 현장타설말뚝(RCD)설계서 3" xfId="2445"/>
    <cellStyle name=" _품셈_부대입찰내역_본관기초 가실행_연돌 현장타설말뚝(RCD)설계서 4" xfId="17877"/>
    <cellStyle name=" _품셈_부대입찰내역_본관기초 가실행_연돌 현장타설말뚝(RCD)설계서 5" xfId="28190"/>
    <cellStyle name=" _품셈_부대입찰내역_본관기초 가실행_연돌 현장타설말뚝(RCD)설계서 6" xfId="28191"/>
    <cellStyle name=" _품셈_부대입찰내역_본관기초 가실행_연돌 현장타설말뚝(RCD)설계서 7" xfId="28192"/>
    <cellStyle name=" _품셈_부대입찰내역_본관기초 가실행_연돌 현장타설말뚝(RCD)설계서 8" xfId="28193"/>
    <cellStyle name=" _품셈_부대입찰내역_본관기초 가실행_연돌 현장타설말뚝(RCD)설계서 9" xfId="28194"/>
    <cellStyle name=" _품셈_부대입찰내역_본관기초 가실행_연돌 현장타설말뚝(RCD)설계서_0 태안78-연돌-공사설계서(2005082)" xfId="2446"/>
    <cellStyle name=" _품셈_부대입찰내역_본관기초 가실행_연돌 현장타설말뚝(RCD)설계서_0 태안78-연돌-공사설계서(2005082) 10" xfId="28195"/>
    <cellStyle name=" _품셈_부대입찰내역_본관기초 가실행_연돌 현장타설말뚝(RCD)설계서_0 태안78-연돌-공사설계서(2005082) 2" xfId="2447"/>
    <cellStyle name=" _품셈_부대입찰내역_본관기초 가실행_연돌 현장타설말뚝(RCD)설계서_0 태안78-연돌-공사설계서(2005082) 3" xfId="2448"/>
    <cellStyle name=" _품셈_부대입찰내역_본관기초 가실행_연돌 현장타설말뚝(RCD)설계서_0 태안78-연돌-공사설계서(2005082) 4" xfId="17878"/>
    <cellStyle name=" _품셈_부대입찰내역_본관기초 가실행_연돌 현장타설말뚝(RCD)설계서_0 태안78-연돌-공사설계서(2005082) 5" xfId="28196"/>
    <cellStyle name=" _품셈_부대입찰내역_본관기초 가실행_연돌 현장타설말뚝(RCD)설계서_0 태안78-연돌-공사설계서(2005082) 6" xfId="28197"/>
    <cellStyle name=" _품셈_부대입찰내역_본관기초 가실행_연돌 현장타설말뚝(RCD)설계서_0 태안78-연돌-공사설계서(2005082) 7" xfId="28198"/>
    <cellStyle name=" _품셈_부대입찰내역_본관기초 가실행_연돌 현장타설말뚝(RCD)설계서_0 태안78-연돌-공사설계서(2005082) 8" xfId="28199"/>
    <cellStyle name=" _품셈_부대입찰내역_본관기초 가실행_연돌 현장타설말뚝(RCD)설계서_0 태안78-연돌-공사설계서(2005082) 9" xfId="28200"/>
    <cellStyle name=" _품셈_부대입찰내역_본관기초 가실행_연돌 현장타설말뚝(RCD)설계서_1.0t 공사설계서(1021일)" xfId="2449"/>
    <cellStyle name=" _품셈_부대입찰내역_본관기초 가실행_연돌 현장타설말뚝(RCD)설계서_1.0t 공사설계서(1021일) 10" xfId="28201"/>
    <cellStyle name=" _품셈_부대입찰내역_본관기초 가실행_연돌 현장타설말뚝(RCD)설계서_1.0t 공사설계서(1021일) 2" xfId="2450"/>
    <cellStyle name=" _품셈_부대입찰내역_본관기초 가실행_연돌 현장타설말뚝(RCD)설계서_1.0t 공사설계서(1021일) 3" xfId="2451"/>
    <cellStyle name=" _품셈_부대입찰내역_본관기초 가실행_연돌 현장타설말뚝(RCD)설계서_1.0t 공사설계서(1021일) 4" xfId="17879"/>
    <cellStyle name=" _품셈_부대입찰내역_본관기초 가실행_연돌 현장타설말뚝(RCD)설계서_1.0t 공사설계서(1021일) 5" xfId="28202"/>
    <cellStyle name=" _품셈_부대입찰내역_본관기초 가실행_연돌 현장타설말뚝(RCD)설계서_1.0t 공사설계서(1021일) 6" xfId="28203"/>
    <cellStyle name=" _품셈_부대입찰내역_본관기초 가실행_연돌 현장타설말뚝(RCD)설계서_1.0t 공사설계서(1021일) 7" xfId="28204"/>
    <cellStyle name=" _품셈_부대입찰내역_본관기초 가실행_연돌 현장타설말뚝(RCD)설계서_1.0t 공사설계서(1021일) 8" xfId="28205"/>
    <cellStyle name=" _품셈_부대입찰내역_본관기초 가실행_연돌 현장타설말뚝(RCD)설계서_1.0t 공사설계서(1021일) 9" xfId="28206"/>
    <cellStyle name=" _품셈_부대입찰내역_본관기초 가실행_연돌 현장타설말뚝(RCD)설계서_태안78연돌공사설계서(2005099)C2" xfId="2452"/>
    <cellStyle name=" _품셈_부대입찰내역_본관기초 가실행_연돌 현장타설말뚝(RCD)설계서_태안78연돌공사설계서(2005099)C2 10" xfId="28207"/>
    <cellStyle name=" _품셈_부대입찰내역_본관기초 가실행_연돌 현장타설말뚝(RCD)설계서_태안78연돌공사설계서(2005099)C2 2" xfId="2453"/>
    <cellStyle name=" _품셈_부대입찰내역_본관기초 가실행_연돌 현장타설말뚝(RCD)설계서_태안78연돌공사설계서(2005099)C2 3" xfId="2454"/>
    <cellStyle name=" _품셈_부대입찰내역_본관기초 가실행_연돌 현장타설말뚝(RCD)설계서_태안78연돌공사설계서(2005099)C2 4" xfId="17880"/>
    <cellStyle name=" _품셈_부대입찰내역_본관기초 가실행_연돌 현장타설말뚝(RCD)설계서_태안78연돌공사설계서(2005099)C2 5" xfId="28208"/>
    <cellStyle name=" _품셈_부대입찰내역_본관기초 가실행_연돌 현장타설말뚝(RCD)설계서_태안78연돌공사설계서(2005099)C2 6" xfId="28209"/>
    <cellStyle name=" _품셈_부대입찰내역_본관기초 가실행_연돌 현장타설말뚝(RCD)설계서_태안78연돌공사설계서(2005099)C2 7" xfId="28210"/>
    <cellStyle name=" _품셈_부대입찰내역_본관기초 가실행_연돌 현장타설말뚝(RCD)설계서_태안78연돌공사설계서(2005099)C2 8" xfId="28211"/>
    <cellStyle name=" _품셈_부대입찰내역_본관기초 가실행_연돌 현장타설말뚝(RCD)설계서_태안78연돌공사설계서(2005099)C2 9" xfId="28212"/>
    <cellStyle name=" _품셈_부대입찰내역_본관기초굴착 예상도급" xfId="2455"/>
    <cellStyle name=" _품셈_부대입찰내역_본관기초굴착 예상도급 10" xfId="28213"/>
    <cellStyle name=" _품셈_부대입찰내역_본관기초굴착 예상도급 2" xfId="2456"/>
    <cellStyle name=" _품셈_부대입찰내역_본관기초굴착 예상도급 3" xfId="2457"/>
    <cellStyle name=" _품셈_부대입찰내역_본관기초굴착 예상도급 4" xfId="17881"/>
    <cellStyle name=" _품셈_부대입찰내역_본관기초굴착 예상도급 5" xfId="28214"/>
    <cellStyle name=" _품셈_부대입찰내역_본관기초굴착 예상도급 6" xfId="28215"/>
    <cellStyle name=" _품셈_부대입찰내역_본관기초굴착 예상도급 7" xfId="28216"/>
    <cellStyle name=" _품셈_부대입찰내역_본관기초굴착 예상도급 8" xfId="28217"/>
    <cellStyle name=" _품셈_부대입찰내역_본관기초굴착 예상도급 9" xfId="28218"/>
    <cellStyle name=" _품셈_부대입찰내역_본관기초굴착 예상도급_1 당진78-연돌-공사설계서(REV.0 12.14-kopec)" xfId="2458"/>
    <cellStyle name=" _품셈_부대입찰내역_본관기초굴착 예상도급_1 당진78-연돌-공사설계서(REV.0 12.14-kopec) 10" xfId="28219"/>
    <cellStyle name=" _품셈_부대입찰내역_본관기초굴착 예상도급_1 당진78-연돌-공사설계서(REV.0 12.14-kopec) 2" xfId="2459"/>
    <cellStyle name=" _품셈_부대입찰내역_본관기초굴착 예상도급_1 당진78-연돌-공사설계서(REV.0 12.14-kopec) 3" xfId="2460"/>
    <cellStyle name=" _품셈_부대입찰내역_본관기초굴착 예상도급_1 당진78-연돌-공사설계서(REV.0 12.14-kopec) 4" xfId="17882"/>
    <cellStyle name=" _품셈_부대입찰내역_본관기초굴착 예상도급_1 당진78-연돌-공사설계서(REV.0 12.14-kopec) 5" xfId="28220"/>
    <cellStyle name=" _품셈_부대입찰내역_본관기초굴착 예상도급_1 당진78-연돌-공사설계서(REV.0 12.14-kopec) 6" xfId="28221"/>
    <cellStyle name=" _품셈_부대입찰내역_본관기초굴착 예상도급_1 당진78-연돌-공사설계서(REV.0 12.14-kopec) 7" xfId="28222"/>
    <cellStyle name=" _품셈_부대입찰내역_본관기초굴착 예상도급_1 당진78-연돌-공사설계서(REV.0 12.14-kopec) 8" xfId="28223"/>
    <cellStyle name=" _품셈_부대입찰내역_본관기초굴착 예상도급_1 당진78-연돌-공사설계서(REV.0 12.14-kopec) 9" xfId="28224"/>
    <cellStyle name=" _품셈_부대입찰내역_본관기초굴착 예상도급_1 당진78-연돌-공사설계서(REV.0 12.14-kopec)_0 태안78-연돌-공사설계서(2005082)" xfId="2461"/>
    <cellStyle name=" _품셈_부대입찰내역_본관기초굴착 예상도급_1 당진78-연돌-공사설계서(REV.0 12.14-kopec)_0 태안78-연돌-공사설계서(2005082) 10" xfId="28225"/>
    <cellStyle name=" _품셈_부대입찰내역_본관기초굴착 예상도급_1 당진78-연돌-공사설계서(REV.0 12.14-kopec)_0 태안78-연돌-공사설계서(2005082) 2" xfId="2462"/>
    <cellStyle name=" _품셈_부대입찰내역_본관기초굴착 예상도급_1 당진78-연돌-공사설계서(REV.0 12.14-kopec)_0 태안78-연돌-공사설계서(2005082) 3" xfId="2463"/>
    <cellStyle name=" _품셈_부대입찰내역_본관기초굴착 예상도급_1 당진78-연돌-공사설계서(REV.0 12.14-kopec)_0 태안78-연돌-공사설계서(2005082) 4" xfId="17883"/>
    <cellStyle name=" _품셈_부대입찰내역_본관기초굴착 예상도급_1 당진78-연돌-공사설계서(REV.0 12.14-kopec)_0 태안78-연돌-공사설계서(2005082) 5" xfId="28226"/>
    <cellStyle name=" _품셈_부대입찰내역_본관기초굴착 예상도급_1 당진78-연돌-공사설계서(REV.0 12.14-kopec)_0 태안78-연돌-공사설계서(2005082) 6" xfId="28227"/>
    <cellStyle name=" _품셈_부대입찰내역_본관기초굴착 예상도급_1 당진78-연돌-공사설계서(REV.0 12.14-kopec)_0 태안78-연돌-공사설계서(2005082) 7" xfId="28228"/>
    <cellStyle name=" _품셈_부대입찰내역_본관기초굴착 예상도급_1 당진78-연돌-공사설계서(REV.0 12.14-kopec)_0 태안78-연돌-공사설계서(2005082) 8" xfId="28229"/>
    <cellStyle name=" _품셈_부대입찰내역_본관기초굴착 예상도급_1 당진78-연돌-공사설계서(REV.0 12.14-kopec)_0 태안78-연돌-공사설계서(2005082) 9" xfId="28230"/>
    <cellStyle name=" _품셈_부대입찰내역_본관기초굴착 예상도급_1 당진78-연돌-공사설계서(REV.0 12.14-kopec)_1.0t 공사설계서(1021일)" xfId="2464"/>
    <cellStyle name=" _품셈_부대입찰내역_본관기초굴착 예상도급_1 당진78-연돌-공사설계서(REV.0 12.14-kopec)_1.0t 공사설계서(1021일) 10" xfId="28231"/>
    <cellStyle name=" _품셈_부대입찰내역_본관기초굴착 예상도급_1 당진78-연돌-공사설계서(REV.0 12.14-kopec)_1.0t 공사설계서(1021일) 2" xfId="2465"/>
    <cellStyle name=" _품셈_부대입찰내역_본관기초굴착 예상도급_1 당진78-연돌-공사설계서(REV.0 12.14-kopec)_1.0t 공사설계서(1021일) 3" xfId="2466"/>
    <cellStyle name=" _품셈_부대입찰내역_본관기초굴착 예상도급_1 당진78-연돌-공사설계서(REV.0 12.14-kopec)_1.0t 공사설계서(1021일) 4" xfId="17884"/>
    <cellStyle name=" _품셈_부대입찰내역_본관기초굴착 예상도급_1 당진78-연돌-공사설계서(REV.0 12.14-kopec)_1.0t 공사설계서(1021일) 5" xfId="28232"/>
    <cellStyle name=" _품셈_부대입찰내역_본관기초굴착 예상도급_1 당진78-연돌-공사설계서(REV.0 12.14-kopec)_1.0t 공사설계서(1021일) 6" xfId="28233"/>
    <cellStyle name=" _품셈_부대입찰내역_본관기초굴착 예상도급_1 당진78-연돌-공사설계서(REV.0 12.14-kopec)_1.0t 공사설계서(1021일) 7" xfId="28234"/>
    <cellStyle name=" _품셈_부대입찰내역_본관기초굴착 예상도급_1 당진78-연돌-공사설계서(REV.0 12.14-kopec)_1.0t 공사설계서(1021일) 8" xfId="28235"/>
    <cellStyle name=" _품셈_부대입찰내역_본관기초굴착 예상도급_1 당진78-연돌-공사설계서(REV.0 12.14-kopec)_1.0t 공사설계서(1021일) 9" xfId="28236"/>
    <cellStyle name=" _품셈_부대입찰내역_본관기초굴착 예상도급_1 당진78-연돌-공사설계서(REV.0 12.14-kopec)_태안78연돌공사설계서(2005099)C2" xfId="2467"/>
    <cellStyle name=" _품셈_부대입찰내역_본관기초굴착 예상도급_1 당진78-연돌-공사설계서(REV.0 12.14-kopec)_태안78연돌공사설계서(2005099)C2 10" xfId="28237"/>
    <cellStyle name=" _품셈_부대입찰내역_본관기초굴착 예상도급_1 당진78-연돌-공사설계서(REV.0 12.14-kopec)_태안78연돌공사설계서(2005099)C2 2" xfId="2468"/>
    <cellStyle name=" _품셈_부대입찰내역_본관기초굴착 예상도급_1 당진78-연돌-공사설계서(REV.0 12.14-kopec)_태안78연돌공사설계서(2005099)C2 3" xfId="2469"/>
    <cellStyle name=" _품셈_부대입찰내역_본관기초굴착 예상도급_1 당진78-연돌-공사설계서(REV.0 12.14-kopec)_태안78연돌공사설계서(2005099)C2 4" xfId="17885"/>
    <cellStyle name=" _품셈_부대입찰내역_본관기초굴착 예상도급_1 당진78-연돌-공사설계서(REV.0 12.14-kopec)_태안78연돌공사설계서(2005099)C2 5" xfId="28238"/>
    <cellStyle name=" _품셈_부대입찰내역_본관기초굴착 예상도급_1 당진78-연돌-공사설계서(REV.0 12.14-kopec)_태안78연돌공사설계서(2005099)C2 6" xfId="28239"/>
    <cellStyle name=" _품셈_부대입찰내역_본관기초굴착 예상도급_1 당진78-연돌-공사설계서(REV.0 12.14-kopec)_태안78연돌공사설계서(2005099)C2 7" xfId="28240"/>
    <cellStyle name=" _품셈_부대입찰내역_본관기초굴착 예상도급_1 당진78-연돌-공사설계서(REV.0 12.14-kopec)_태안78연돌공사설계서(2005099)C2 8" xfId="28241"/>
    <cellStyle name=" _품셈_부대입찰내역_본관기초굴착 예상도급_1 당진78-연돌-공사설계서(REV.0 12.14-kopec)_태안78연돌공사설계서(2005099)C2 9" xfId="28242"/>
    <cellStyle name=" _품셈_부대입찰내역_본관기초굴착 예상도급_1.0t 당진78-연돌-수량산출서(REV.0 12.27-kopec)" xfId="2470"/>
    <cellStyle name=" _품셈_부대입찰내역_본관기초굴착 예상도급_1.0t 당진78-연돌-수량산출서(REV.0 12.27-kopec) 10" xfId="28243"/>
    <cellStyle name=" _품셈_부대입찰내역_본관기초굴착 예상도급_1.0t 당진78-연돌-수량산출서(REV.0 12.27-kopec) 2" xfId="2471"/>
    <cellStyle name=" _품셈_부대입찰내역_본관기초굴착 예상도급_1.0t 당진78-연돌-수량산출서(REV.0 12.27-kopec) 3" xfId="2472"/>
    <cellStyle name=" _품셈_부대입찰내역_본관기초굴착 예상도급_1.0t 당진78-연돌-수량산출서(REV.0 12.27-kopec) 4" xfId="17886"/>
    <cellStyle name=" _품셈_부대입찰내역_본관기초굴착 예상도급_1.0t 당진78-연돌-수량산출서(REV.0 12.27-kopec) 5" xfId="28244"/>
    <cellStyle name=" _품셈_부대입찰내역_본관기초굴착 예상도급_1.0t 당진78-연돌-수량산출서(REV.0 12.27-kopec) 6" xfId="28245"/>
    <cellStyle name=" _품셈_부대입찰내역_본관기초굴착 예상도급_1.0t 당진78-연돌-수량산출서(REV.0 12.27-kopec) 7" xfId="28246"/>
    <cellStyle name=" _품셈_부대입찰내역_본관기초굴착 예상도급_1.0t 당진78-연돌-수량산출서(REV.0 12.27-kopec) 8" xfId="28247"/>
    <cellStyle name=" _품셈_부대입찰내역_본관기초굴착 예상도급_1.0t 당진78-연돌-수량산출서(REV.0 12.27-kopec) 9" xfId="28248"/>
    <cellStyle name=" _품셈_부대입찰내역_본관기초굴착 예상도급_1.0t 당진78-연돌-수량산출서(REV.0 12.27-kopec)_1.0t 공사설계서(1021일)" xfId="2473"/>
    <cellStyle name=" _품셈_부대입찰내역_본관기초굴착 예상도급_1.0t 당진78-연돌-수량산출서(REV.0 12.27-kopec)_1.0t 공사설계서(1021일) 10" xfId="28249"/>
    <cellStyle name=" _품셈_부대입찰내역_본관기초굴착 예상도급_1.0t 당진78-연돌-수량산출서(REV.0 12.27-kopec)_1.0t 공사설계서(1021일) 2" xfId="2474"/>
    <cellStyle name=" _품셈_부대입찰내역_본관기초굴착 예상도급_1.0t 당진78-연돌-수량산출서(REV.0 12.27-kopec)_1.0t 공사설계서(1021일) 3" xfId="2475"/>
    <cellStyle name=" _품셈_부대입찰내역_본관기초굴착 예상도급_1.0t 당진78-연돌-수량산출서(REV.0 12.27-kopec)_1.0t 공사설계서(1021일) 4" xfId="17887"/>
    <cellStyle name=" _품셈_부대입찰내역_본관기초굴착 예상도급_1.0t 당진78-연돌-수량산출서(REV.0 12.27-kopec)_1.0t 공사설계서(1021일) 5" xfId="28250"/>
    <cellStyle name=" _품셈_부대입찰내역_본관기초굴착 예상도급_1.0t 당진78-연돌-수량산출서(REV.0 12.27-kopec)_1.0t 공사설계서(1021일) 6" xfId="28251"/>
    <cellStyle name=" _품셈_부대입찰내역_본관기초굴착 예상도급_1.0t 당진78-연돌-수량산출서(REV.0 12.27-kopec)_1.0t 공사설계서(1021일) 7" xfId="28252"/>
    <cellStyle name=" _품셈_부대입찰내역_본관기초굴착 예상도급_1.0t 당진78-연돌-수량산출서(REV.0 12.27-kopec)_1.0t 공사설계서(1021일) 8" xfId="28253"/>
    <cellStyle name=" _품셈_부대입찰내역_본관기초굴착 예상도급_1.0t 당진78-연돌-수량산출서(REV.0 12.27-kopec)_1.0t 공사설계서(1021일) 9" xfId="28254"/>
    <cellStyle name=" _품셈_부대입찰내역_본관기초굴착 예상도급_2.관리동" xfId="28255"/>
    <cellStyle name=" _품셈_부대입찰내역_본관기초굴착 예상도급_당진78-연돌-개략공사비" xfId="2476"/>
    <cellStyle name=" _품셈_부대입찰내역_본관기초굴착 예상도급_당진78-연돌-개략공사비 10" xfId="28256"/>
    <cellStyle name=" _품셈_부대입찰내역_본관기초굴착 예상도급_당진78-연돌-개략공사비 2" xfId="2477"/>
    <cellStyle name=" _품셈_부대입찰내역_본관기초굴착 예상도급_당진78-연돌-개략공사비 3" xfId="2478"/>
    <cellStyle name=" _품셈_부대입찰내역_본관기초굴착 예상도급_당진78-연돌-개략공사비 4" xfId="17888"/>
    <cellStyle name=" _품셈_부대입찰내역_본관기초굴착 예상도급_당진78-연돌-개략공사비 5" xfId="28257"/>
    <cellStyle name=" _품셈_부대입찰내역_본관기초굴착 예상도급_당진78-연돌-개략공사비 6" xfId="28258"/>
    <cellStyle name=" _품셈_부대입찰내역_본관기초굴착 예상도급_당진78-연돌-개략공사비 7" xfId="28259"/>
    <cellStyle name=" _품셈_부대입찰내역_본관기초굴착 예상도급_당진78-연돌-개략공사비 8" xfId="28260"/>
    <cellStyle name=" _품셈_부대입찰내역_본관기초굴착 예상도급_당진78-연돌-개략공사비 9" xfId="28261"/>
    <cellStyle name=" _품셈_부대입찰내역_본관기초굴착 예상도급_당진78-연돌-개략공사비_0 태안78-연돌-공사설계서(2005082)" xfId="2479"/>
    <cellStyle name=" _품셈_부대입찰내역_본관기초굴착 예상도급_당진78-연돌-개략공사비_0 태안78-연돌-공사설계서(2005082) 10" xfId="28262"/>
    <cellStyle name=" _품셈_부대입찰내역_본관기초굴착 예상도급_당진78-연돌-개략공사비_0 태안78-연돌-공사설계서(2005082) 2" xfId="2480"/>
    <cellStyle name=" _품셈_부대입찰내역_본관기초굴착 예상도급_당진78-연돌-개략공사비_0 태안78-연돌-공사설계서(2005082) 3" xfId="2481"/>
    <cellStyle name=" _품셈_부대입찰내역_본관기초굴착 예상도급_당진78-연돌-개략공사비_0 태안78-연돌-공사설계서(2005082) 4" xfId="17889"/>
    <cellStyle name=" _품셈_부대입찰내역_본관기초굴착 예상도급_당진78-연돌-개략공사비_0 태안78-연돌-공사설계서(2005082) 5" xfId="28263"/>
    <cellStyle name=" _품셈_부대입찰내역_본관기초굴착 예상도급_당진78-연돌-개략공사비_0 태안78-연돌-공사설계서(2005082) 6" xfId="28264"/>
    <cellStyle name=" _품셈_부대입찰내역_본관기초굴착 예상도급_당진78-연돌-개략공사비_0 태안78-연돌-공사설계서(2005082) 7" xfId="28265"/>
    <cellStyle name=" _품셈_부대입찰내역_본관기초굴착 예상도급_당진78-연돌-개략공사비_0 태안78-연돌-공사설계서(2005082) 8" xfId="28266"/>
    <cellStyle name=" _품셈_부대입찰내역_본관기초굴착 예상도급_당진78-연돌-개략공사비_0 태안78-연돌-공사설계서(2005082) 9" xfId="28267"/>
    <cellStyle name=" _품셈_부대입찰내역_본관기초굴착 예상도급_당진78-연돌-개략공사비_1.0t 공사설계서(1021일)" xfId="2482"/>
    <cellStyle name=" _품셈_부대입찰내역_본관기초굴착 예상도급_당진78-연돌-개략공사비_1.0t 공사설계서(1021일) 10" xfId="28268"/>
    <cellStyle name=" _품셈_부대입찰내역_본관기초굴착 예상도급_당진78-연돌-개략공사비_1.0t 공사설계서(1021일) 2" xfId="2483"/>
    <cellStyle name=" _품셈_부대입찰내역_본관기초굴착 예상도급_당진78-연돌-개략공사비_1.0t 공사설계서(1021일) 3" xfId="2484"/>
    <cellStyle name=" _품셈_부대입찰내역_본관기초굴착 예상도급_당진78-연돌-개략공사비_1.0t 공사설계서(1021일) 4" xfId="17890"/>
    <cellStyle name=" _품셈_부대입찰내역_본관기초굴착 예상도급_당진78-연돌-개략공사비_1.0t 공사설계서(1021일) 5" xfId="28269"/>
    <cellStyle name=" _품셈_부대입찰내역_본관기초굴착 예상도급_당진78-연돌-개략공사비_1.0t 공사설계서(1021일) 6" xfId="28270"/>
    <cellStyle name=" _품셈_부대입찰내역_본관기초굴착 예상도급_당진78-연돌-개략공사비_1.0t 공사설계서(1021일) 7" xfId="28271"/>
    <cellStyle name=" _품셈_부대입찰내역_본관기초굴착 예상도급_당진78-연돌-개략공사비_1.0t 공사설계서(1021일) 8" xfId="28272"/>
    <cellStyle name=" _품셈_부대입찰내역_본관기초굴착 예상도급_당진78-연돌-개략공사비_1.0t 공사설계서(1021일) 9" xfId="28273"/>
    <cellStyle name=" _품셈_부대입찰내역_본관기초굴착 예상도급_당진78-연돌-개략공사비_태안78연돌공사설계서(2005099)C2" xfId="2485"/>
    <cellStyle name=" _품셈_부대입찰내역_본관기초굴착 예상도급_당진78-연돌-개략공사비_태안78연돌공사설계서(2005099)C2 10" xfId="28274"/>
    <cellStyle name=" _품셈_부대입찰내역_본관기초굴착 예상도급_당진78-연돌-개략공사비_태안78연돌공사설계서(2005099)C2 2" xfId="2486"/>
    <cellStyle name=" _품셈_부대입찰내역_본관기초굴착 예상도급_당진78-연돌-개략공사비_태안78연돌공사설계서(2005099)C2 3" xfId="2487"/>
    <cellStyle name=" _품셈_부대입찰내역_본관기초굴착 예상도급_당진78-연돌-개략공사비_태안78연돌공사설계서(2005099)C2 4" xfId="17891"/>
    <cellStyle name=" _품셈_부대입찰내역_본관기초굴착 예상도급_당진78-연돌-개략공사비_태안78연돌공사설계서(2005099)C2 5" xfId="28275"/>
    <cellStyle name=" _품셈_부대입찰내역_본관기초굴착 예상도급_당진78-연돌-개략공사비_태안78연돌공사설계서(2005099)C2 6" xfId="28276"/>
    <cellStyle name=" _품셈_부대입찰내역_본관기초굴착 예상도급_당진78-연돌-개략공사비_태안78연돌공사설계서(2005099)C2 7" xfId="28277"/>
    <cellStyle name=" _품셈_부대입찰내역_본관기초굴착 예상도급_당진78-연돌-개략공사비_태안78연돌공사설계서(2005099)C2 8" xfId="28278"/>
    <cellStyle name=" _품셈_부대입찰내역_본관기초굴착 예상도급_당진78-연돌-개략공사비_태안78연돌공사설계서(2005099)C2 9" xfId="28279"/>
    <cellStyle name=" _품셈_부대입찰내역_본관기초굴착 예상도급_연돌 현장타설말뚝(RCD)설계서" xfId="2488"/>
    <cellStyle name=" _품셈_부대입찰내역_본관기초굴착 예상도급_연돌 현장타설말뚝(RCD)설계서 10" xfId="28280"/>
    <cellStyle name=" _품셈_부대입찰내역_본관기초굴착 예상도급_연돌 현장타설말뚝(RCD)설계서 2" xfId="2489"/>
    <cellStyle name=" _품셈_부대입찰내역_본관기초굴착 예상도급_연돌 현장타설말뚝(RCD)설계서 3" xfId="2490"/>
    <cellStyle name=" _품셈_부대입찰내역_본관기초굴착 예상도급_연돌 현장타설말뚝(RCD)설계서 4" xfId="17892"/>
    <cellStyle name=" _품셈_부대입찰내역_본관기초굴착 예상도급_연돌 현장타설말뚝(RCD)설계서 5" xfId="28281"/>
    <cellStyle name=" _품셈_부대입찰내역_본관기초굴착 예상도급_연돌 현장타설말뚝(RCD)설계서 6" xfId="28282"/>
    <cellStyle name=" _품셈_부대입찰내역_본관기초굴착 예상도급_연돌 현장타설말뚝(RCD)설계서 7" xfId="28283"/>
    <cellStyle name=" _품셈_부대입찰내역_본관기초굴착 예상도급_연돌 현장타설말뚝(RCD)설계서 8" xfId="28284"/>
    <cellStyle name=" _품셈_부대입찰내역_본관기초굴착 예상도급_연돌 현장타설말뚝(RCD)설계서 9" xfId="28285"/>
    <cellStyle name=" _품셈_부대입찰내역_본관기초굴착 예상도급_연돌 현장타설말뚝(RCD)설계서_0 태안78-연돌-공사설계서(2005082)" xfId="2491"/>
    <cellStyle name=" _품셈_부대입찰내역_본관기초굴착 예상도급_연돌 현장타설말뚝(RCD)설계서_0 태안78-연돌-공사설계서(2005082) 10" xfId="28286"/>
    <cellStyle name=" _품셈_부대입찰내역_본관기초굴착 예상도급_연돌 현장타설말뚝(RCD)설계서_0 태안78-연돌-공사설계서(2005082) 2" xfId="2492"/>
    <cellStyle name=" _품셈_부대입찰내역_본관기초굴착 예상도급_연돌 현장타설말뚝(RCD)설계서_0 태안78-연돌-공사설계서(2005082) 3" xfId="2493"/>
    <cellStyle name=" _품셈_부대입찰내역_본관기초굴착 예상도급_연돌 현장타설말뚝(RCD)설계서_0 태안78-연돌-공사설계서(2005082) 4" xfId="17893"/>
    <cellStyle name=" _품셈_부대입찰내역_본관기초굴착 예상도급_연돌 현장타설말뚝(RCD)설계서_0 태안78-연돌-공사설계서(2005082) 5" xfId="28287"/>
    <cellStyle name=" _품셈_부대입찰내역_본관기초굴착 예상도급_연돌 현장타설말뚝(RCD)설계서_0 태안78-연돌-공사설계서(2005082) 6" xfId="28288"/>
    <cellStyle name=" _품셈_부대입찰내역_본관기초굴착 예상도급_연돌 현장타설말뚝(RCD)설계서_0 태안78-연돌-공사설계서(2005082) 7" xfId="28289"/>
    <cellStyle name=" _품셈_부대입찰내역_본관기초굴착 예상도급_연돌 현장타설말뚝(RCD)설계서_0 태안78-연돌-공사설계서(2005082) 8" xfId="28290"/>
    <cellStyle name=" _품셈_부대입찰내역_본관기초굴착 예상도급_연돌 현장타설말뚝(RCD)설계서_0 태안78-연돌-공사설계서(2005082) 9" xfId="28291"/>
    <cellStyle name=" _품셈_부대입찰내역_본관기초굴착 예상도급_연돌 현장타설말뚝(RCD)설계서_1.0t 공사설계서(1021일)" xfId="2494"/>
    <cellStyle name=" _품셈_부대입찰내역_본관기초굴착 예상도급_연돌 현장타설말뚝(RCD)설계서_1.0t 공사설계서(1021일) 10" xfId="28292"/>
    <cellStyle name=" _품셈_부대입찰내역_본관기초굴착 예상도급_연돌 현장타설말뚝(RCD)설계서_1.0t 공사설계서(1021일) 2" xfId="2495"/>
    <cellStyle name=" _품셈_부대입찰내역_본관기초굴착 예상도급_연돌 현장타설말뚝(RCD)설계서_1.0t 공사설계서(1021일) 3" xfId="2496"/>
    <cellStyle name=" _품셈_부대입찰내역_본관기초굴착 예상도급_연돌 현장타설말뚝(RCD)설계서_1.0t 공사설계서(1021일) 4" xfId="17894"/>
    <cellStyle name=" _품셈_부대입찰내역_본관기초굴착 예상도급_연돌 현장타설말뚝(RCD)설계서_1.0t 공사설계서(1021일) 5" xfId="28293"/>
    <cellStyle name=" _품셈_부대입찰내역_본관기초굴착 예상도급_연돌 현장타설말뚝(RCD)설계서_1.0t 공사설계서(1021일) 6" xfId="28294"/>
    <cellStyle name=" _품셈_부대입찰내역_본관기초굴착 예상도급_연돌 현장타설말뚝(RCD)설계서_1.0t 공사설계서(1021일) 7" xfId="28295"/>
    <cellStyle name=" _품셈_부대입찰내역_본관기초굴착 예상도급_연돌 현장타설말뚝(RCD)설계서_1.0t 공사설계서(1021일) 8" xfId="28296"/>
    <cellStyle name=" _품셈_부대입찰내역_본관기초굴착 예상도급_연돌 현장타설말뚝(RCD)설계서_1.0t 공사설계서(1021일) 9" xfId="28297"/>
    <cellStyle name=" _품셈_부대입찰내역_본관기초굴착 예상도급_연돌 현장타설말뚝(RCD)설계서_태안78연돌공사설계서(2005099)C2" xfId="2497"/>
    <cellStyle name=" _품셈_부대입찰내역_본관기초굴착 예상도급_연돌 현장타설말뚝(RCD)설계서_태안78연돌공사설계서(2005099)C2 10" xfId="28298"/>
    <cellStyle name=" _품셈_부대입찰내역_본관기초굴착 예상도급_연돌 현장타설말뚝(RCD)설계서_태안78연돌공사설계서(2005099)C2 2" xfId="2498"/>
    <cellStyle name=" _품셈_부대입찰내역_본관기초굴착 예상도급_연돌 현장타설말뚝(RCD)설계서_태안78연돌공사설계서(2005099)C2 3" xfId="2499"/>
    <cellStyle name=" _품셈_부대입찰내역_본관기초굴착 예상도급_연돌 현장타설말뚝(RCD)설계서_태안78연돌공사설계서(2005099)C2 4" xfId="17895"/>
    <cellStyle name=" _품셈_부대입찰내역_본관기초굴착 예상도급_연돌 현장타설말뚝(RCD)설계서_태안78연돌공사설계서(2005099)C2 5" xfId="28299"/>
    <cellStyle name=" _품셈_부대입찰내역_본관기초굴착 예상도급_연돌 현장타설말뚝(RCD)설계서_태안78연돌공사설계서(2005099)C2 6" xfId="28300"/>
    <cellStyle name=" _품셈_부대입찰내역_본관기초굴착 예상도급_연돌 현장타설말뚝(RCD)설계서_태안78연돌공사설계서(2005099)C2 7" xfId="28301"/>
    <cellStyle name=" _품셈_부대입찰내역_본관기초굴착 예상도급_연돌 현장타설말뚝(RCD)설계서_태안78연돌공사설계서(2005099)C2 8" xfId="28302"/>
    <cellStyle name=" _품셈_부대입찰내역_본관기초굴착 예상도급_연돌 현장타설말뚝(RCD)설계서_태안78연돌공사설계서(2005099)C2 9" xfId="28303"/>
    <cellStyle name=" _품셈_부대입찰내역_본관기초굴착(REV1)" xfId="2501"/>
    <cellStyle name=" _품셈_부대입찰내역_본관기초굴착(남경)" xfId="2500"/>
    <cellStyle name=" _품셈_부대입찰내역_사무실포장가실행" xfId="2502"/>
    <cellStyle name=" _품셈_부대입찰내역_사무실포장가실행 10" xfId="28304"/>
    <cellStyle name=" _품셈_부대입찰내역_사무실포장가실행 2" xfId="2503"/>
    <cellStyle name=" _품셈_부대입찰내역_사무실포장가실행 3" xfId="2504"/>
    <cellStyle name=" _품셈_부대입찰내역_사무실포장가실행 4" xfId="17896"/>
    <cellStyle name=" _품셈_부대입찰내역_사무실포장가실행 5" xfId="28305"/>
    <cellStyle name=" _품셈_부대입찰내역_사무실포장가실행 6" xfId="28306"/>
    <cellStyle name=" _품셈_부대입찰내역_사무실포장가실행 7" xfId="28307"/>
    <cellStyle name=" _품셈_부대입찰내역_사무실포장가실행 8" xfId="28308"/>
    <cellStyle name=" _품셈_부대입찰내역_사무실포장가실행 9" xfId="28309"/>
    <cellStyle name=" _품셈_부대입찰내역_설계변경내역(20041122)" xfId="2505"/>
    <cellStyle name=" _품셈_부대입찰내역_설계변경조서(최종)(삼성)" xfId="2506"/>
    <cellStyle name=" _품셈_부대입찰내역_소나무가이식 하도급대상금액대비" xfId="2507"/>
    <cellStyle name=" _품셈_부대입찰내역_연돌 현장타설말뚝(RCD)설계서" xfId="2508"/>
    <cellStyle name=" _품셈_부대입찰내역_연돌 현장타설말뚝(RCD)설계서 10" xfId="28310"/>
    <cellStyle name=" _품셈_부대입찰내역_연돌 현장타설말뚝(RCD)설계서 2" xfId="2509"/>
    <cellStyle name=" _품셈_부대입찰내역_연돌 현장타설말뚝(RCD)설계서 3" xfId="2510"/>
    <cellStyle name=" _품셈_부대입찰내역_연돌 현장타설말뚝(RCD)설계서 4" xfId="17897"/>
    <cellStyle name=" _품셈_부대입찰내역_연돌 현장타설말뚝(RCD)설계서 5" xfId="28311"/>
    <cellStyle name=" _품셈_부대입찰내역_연돌 현장타설말뚝(RCD)설계서 6" xfId="28312"/>
    <cellStyle name=" _품셈_부대입찰내역_연돌 현장타설말뚝(RCD)설계서 7" xfId="28313"/>
    <cellStyle name=" _품셈_부대입찰내역_연돌 현장타설말뚝(RCD)설계서 8" xfId="28314"/>
    <cellStyle name=" _품셈_부대입찰내역_연돌 현장타설말뚝(RCD)설계서 9" xfId="28315"/>
    <cellStyle name=" _품셈_부대입찰내역_연돌 현장타설말뚝(RCD)설계서_0 태안78-연돌-공사설계서(2005082)" xfId="2511"/>
    <cellStyle name=" _품셈_부대입찰내역_연돌 현장타설말뚝(RCD)설계서_0 태안78-연돌-공사설계서(2005082) 10" xfId="28316"/>
    <cellStyle name=" _품셈_부대입찰내역_연돌 현장타설말뚝(RCD)설계서_0 태안78-연돌-공사설계서(2005082) 2" xfId="2512"/>
    <cellStyle name=" _품셈_부대입찰내역_연돌 현장타설말뚝(RCD)설계서_0 태안78-연돌-공사설계서(2005082) 3" xfId="2513"/>
    <cellStyle name=" _품셈_부대입찰내역_연돌 현장타설말뚝(RCD)설계서_0 태안78-연돌-공사설계서(2005082) 4" xfId="17898"/>
    <cellStyle name=" _품셈_부대입찰내역_연돌 현장타설말뚝(RCD)설계서_0 태안78-연돌-공사설계서(2005082) 5" xfId="28317"/>
    <cellStyle name=" _품셈_부대입찰내역_연돌 현장타설말뚝(RCD)설계서_0 태안78-연돌-공사설계서(2005082) 6" xfId="28318"/>
    <cellStyle name=" _품셈_부대입찰내역_연돌 현장타설말뚝(RCD)설계서_0 태안78-연돌-공사설계서(2005082) 7" xfId="28319"/>
    <cellStyle name=" _품셈_부대입찰내역_연돌 현장타설말뚝(RCD)설계서_0 태안78-연돌-공사설계서(2005082) 8" xfId="28320"/>
    <cellStyle name=" _품셈_부대입찰내역_연돌 현장타설말뚝(RCD)설계서_0 태안78-연돌-공사설계서(2005082) 9" xfId="28321"/>
    <cellStyle name=" _품셈_부대입찰내역_연돌 현장타설말뚝(RCD)설계서_1.0t 공사설계서(1021일)" xfId="2514"/>
    <cellStyle name=" _품셈_부대입찰내역_연돌 현장타설말뚝(RCD)설계서_1.0t 공사설계서(1021일) 10" xfId="28322"/>
    <cellStyle name=" _품셈_부대입찰내역_연돌 현장타설말뚝(RCD)설계서_1.0t 공사설계서(1021일) 2" xfId="2515"/>
    <cellStyle name=" _품셈_부대입찰내역_연돌 현장타설말뚝(RCD)설계서_1.0t 공사설계서(1021일) 3" xfId="2516"/>
    <cellStyle name=" _품셈_부대입찰내역_연돌 현장타설말뚝(RCD)설계서_1.0t 공사설계서(1021일) 4" xfId="17899"/>
    <cellStyle name=" _품셈_부대입찰내역_연돌 현장타설말뚝(RCD)설계서_1.0t 공사설계서(1021일) 5" xfId="28323"/>
    <cellStyle name=" _품셈_부대입찰내역_연돌 현장타설말뚝(RCD)설계서_1.0t 공사설계서(1021일) 6" xfId="28324"/>
    <cellStyle name=" _품셈_부대입찰내역_연돌 현장타설말뚝(RCD)설계서_1.0t 공사설계서(1021일) 7" xfId="28325"/>
    <cellStyle name=" _품셈_부대입찰내역_연돌 현장타설말뚝(RCD)설계서_1.0t 공사설계서(1021일) 8" xfId="28326"/>
    <cellStyle name=" _품셈_부대입찰내역_연돌 현장타설말뚝(RCD)설계서_1.0t 공사설계서(1021일) 9" xfId="28327"/>
    <cellStyle name=" _품셈_부대입찰내역_연돌 현장타설말뚝(RCD)설계서_태안78연돌공사설계서(2005099)C2" xfId="2517"/>
    <cellStyle name=" _품셈_부대입찰내역_연돌 현장타설말뚝(RCD)설계서_태안78연돌공사설계서(2005099)C2 10" xfId="28328"/>
    <cellStyle name=" _품셈_부대입찰내역_연돌 현장타설말뚝(RCD)설계서_태안78연돌공사설계서(2005099)C2 2" xfId="2518"/>
    <cellStyle name=" _품셈_부대입찰내역_연돌 현장타설말뚝(RCD)설계서_태안78연돌공사설계서(2005099)C2 3" xfId="2519"/>
    <cellStyle name=" _품셈_부대입찰내역_연돌 현장타설말뚝(RCD)설계서_태안78연돌공사설계서(2005099)C2 4" xfId="17900"/>
    <cellStyle name=" _품셈_부대입찰내역_연돌 현장타설말뚝(RCD)설계서_태안78연돌공사설계서(2005099)C2 5" xfId="28329"/>
    <cellStyle name=" _품셈_부대입찰내역_연돌 현장타설말뚝(RCD)설계서_태안78연돌공사설계서(2005099)C2 6" xfId="28330"/>
    <cellStyle name=" _품셈_부대입찰내역_연돌 현장타설말뚝(RCD)설계서_태안78연돌공사설계서(2005099)C2 7" xfId="28331"/>
    <cellStyle name=" _품셈_부대입찰내역_연돌 현장타설말뚝(RCD)설계서_태안78연돌공사설계서(2005099)C2 8" xfId="28332"/>
    <cellStyle name=" _품셈_부대입찰내역_연돌 현장타설말뚝(RCD)설계서_태안78연돌공사설계서(2005099)C2 9" xfId="28333"/>
    <cellStyle name=" _품셈_부대입찰내역_직접공사비 집계" xfId="2520"/>
    <cellStyle name=" _품셈_부대입찰내역_직접공사비 집계 10" xfId="28334"/>
    <cellStyle name=" _품셈_부대입찰내역_직접공사비 집계 2" xfId="2521"/>
    <cellStyle name=" _품셈_부대입찰내역_직접공사비 집계 3" xfId="2522"/>
    <cellStyle name=" _품셈_부대입찰내역_직접공사비 집계 4" xfId="17901"/>
    <cellStyle name=" _품셈_부대입찰내역_직접공사비 집계 5" xfId="28335"/>
    <cellStyle name=" _품셈_부대입찰내역_직접공사비 집계 6" xfId="28336"/>
    <cellStyle name=" _품셈_부대입찰내역_직접공사비 집계 7" xfId="28337"/>
    <cellStyle name=" _품셈_부대입찰내역_직접공사비 집계 8" xfId="28338"/>
    <cellStyle name=" _품셈_부대입찰내역_직접공사비 집계 9" xfId="28339"/>
    <cellStyle name=" _품셈_부대입찰내역_직접공사비 집계_1 당진78-연돌-공사설계서(REV.0 12.14-kopec)" xfId="2523"/>
    <cellStyle name=" _품셈_부대입찰내역_직접공사비 집계_1 당진78-연돌-공사설계서(REV.0 12.14-kopec) 10" xfId="28340"/>
    <cellStyle name=" _품셈_부대입찰내역_직접공사비 집계_1 당진78-연돌-공사설계서(REV.0 12.14-kopec) 2" xfId="2524"/>
    <cellStyle name=" _품셈_부대입찰내역_직접공사비 집계_1 당진78-연돌-공사설계서(REV.0 12.14-kopec) 3" xfId="2525"/>
    <cellStyle name=" _품셈_부대입찰내역_직접공사비 집계_1 당진78-연돌-공사설계서(REV.0 12.14-kopec) 4" xfId="17902"/>
    <cellStyle name=" _품셈_부대입찰내역_직접공사비 집계_1 당진78-연돌-공사설계서(REV.0 12.14-kopec) 5" xfId="28341"/>
    <cellStyle name=" _품셈_부대입찰내역_직접공사비 집계_1 당진78-연돌-공사설계서(REV.0 12.14-kopec) 6" xfId="28342"/>
    <cellStyle name=" _품셈_부대입찰내역_직접공사비 집계_1 당진78-연돌-공사설계서(REV.0 12.14-kopec) 7" xfId="28343"/>
    <cellStyle name=" _품셈_부대입찰내역_직접공사비 집계_1 당진78-연돌-공사설계서(REV.0 12.14-kopec) 8" xfId="28344"/>
    <cellStyle name=" _품셈_부대입찰내역_직접공사비 집계_1 당진78-연돌-공사설계서(REV.0 12.14-kopec) 9" xfId="28345"/>
    <cellStyle name=" _품셈_부대입찰내역_직접공사비 집계_1 당진78-연돌-공사설계서(REV.0 12.14-kopec)_0 태안78-연돌-공사설계서(2005082)" xfId="2526"/>
    <cellStyle name=" _품셈_부대입찰내역_직접공사비 집계_1 당진78-연돌-공사설계서(REV.0 12.14-kopec)_0 태안78-연돌-공사설계서(2005082) 10" xfId="28346"/>
    <cellStyle name=" _품셈_부대입찰내역_직접공사비 집계_1 당진78-연돌-공사설계서(REV.0 12.14-kopec)_0 태안78-연돌-공사설계서(2005082) 2" xfId="2527"/>
    <cellStyle name=" _품셈_부대입찰내역_직접공사비 집계_1 당진78-연돌-공사설계서(REV.0 12.14-kopec)_0 태안78-연돌-공사설계서(2005082) 3" xfId="2528"/>
    <cellStyle name=" _품셈_부대입찰내역_직접공사비 집계_1 당진78-연돌-공사설계서(REV.0 12.14-kopec)_0 태안78-연돌-공사설계서(2005082) 4" xfId="17903"/>
    <cellStyle name=" _품셈_부대입찰내역_직접공사비 집계_1 당진78-연돌-공사설계서(REV.0 12.14-kopec)_0 태안78-연돌-공사설계서(2005082) 5" xfId="28347"/>
    <cellStyle name=" _품셈_부대입찰내역_직접공사비 집계_1 당진78-연돌-공사설계서(REV.0 12.14-kopec)_0 태안78-연돌-공사설계서(2005082) 6" xfId="28348"/>
    <cellStyle name=" _품셈_부대입찰내역_직접공사비 집계_1 당진78-연돌-공사설계서(REV.0 12.14-kopec)_0 태안78-연돌-공사설계서(2005082) 7" xfId="28349"/>
    <cellStyle name=" _품셈_부대입찰내역_직접공사비 집계_1 당진78-연돌-공사설계서(REV.0 12.14-kopec)_0 태안78-연돌-공사설계서(2005082) 8" xfId="28350"/>
    <cellStyle name=" _품셈_부대입찰내역_직접공사비 집계_1 당진78-연돌-공사설계서(REV.0 12.14-kopec)_0 태안78-연돌-공사설계서(2005082) 9" xfId="28351"/>
    <cellStyle name=" _품셈_부대입찰내역_직접공사비 집계_1 당진78-연돌-공사설계서(REV.0 12.14-kopec)_1.0t 공사설계서(1021일)" xfId="2529"/>
    <cellStyle name=" _품셈_부대입찰내역_직접공사비 집계_1 당진78-연돌-공사설계서(REV.0 12.14-kopec)_1.0t 공사설계서(1021일) 10" xfId="28352"/>
    <cellStyle name=" _품셈_부대입찰내역_직접공사비 집계_1 당진78-연돌-공사설계서(REV.0 12.14-kopec)_1.0t 공사설계서(1021일) 2" xfId="2530"/>
    <cellStyle name=" _품셈_부대입찰내역_직접공사비 집계_1 당진78-연돌-공사설계서(REV.0 12.14-kopec)_1.0t 공사설계서(1021일) 3" xfId="2531"/>
    <cellStyle name=" _품셈_부대입찰내역_직접공사비 집계_1 당진78-연돌-공사설계서(REV.0 12.14-kopec)_1.0t 공사설계서(1021일) 4" xfId="17904"/>
    <cellStyle name=" _품셈_부대입찰내역_직접공사비 집계_1 당진78-연돌-공사설계서(REV.0 12.14-kopec)_1.0t 공사설계서(1021일) 5" xfId="28353"/>
    <cellStyle name=" _품셈_부대입찰내역_직접공사비 집계_1 당진78-연돌-공사설계서(REV.0 12.14-kopec)_1.0t 공사설계서(1021일) 6" xfId="28354"/>
    <cellStyle name=" _품셈_부대입찰내역_직접공사비 집계_1 당진78-연돌-공사설계서(REV.0 12.14-kopec)_1.0t 공사설계서(1021일) 7" xfId="28355"/>
    <cellStyle name=" _품셈_부대입찰내역_직접공사비 집계_1 당진78-연돌-공사설계서(REV.0 12.14-kopec)_1.0t 공사설계서(1021일) 8" xfId="28356"/>
    <cellStyle name=" _품셈_부대입찰내역_직접공사비 집계_1 당진78-연돌-공사설계서(REV.0 12.14-kopec)_1.0t 공사설계서(1021일) 9" xfId="28357"/>
    <cellStyle name=" _품셈_부대입찰내역_직접공사비 집계_1 당진78-연돌-공사설계서(REV.0 12.14-kopec)_태안78연돌공사설계서(2005099)C2" xfId="2532"/>
    <cellStyle name=" _품셈_부대입찰내역_직접공사비 집계_1 당진78-연돌-공사설계서(REV.0 12.14-kopec)_태안78연돌공사설계서(2005099)C2 10" xfId="28358"/>
    <cellStyle name=" _품셈_부대입찰내역_직접공사비 집계_1 당진78-연돌-공사설계서(REV.0 12.14-kopec)_태안78연돌공사설계서(2005099)C2 2" xfId="2533"/>
    <cellStyle name=" _품셈_부대입찰내역_직접공사비 집계_1 당진78-연돌-공사설계서(REV.0 12.14-kopec)_태안78연돌공사설계서(2005099)C2 3" xfId="2534"/>
    <cellStyle name=" _품셈_부대입찰내역_직접공사비 집계_1 당진78-연돌-공사설계서(REV.0 12.14-kopec)_태안78연돌공사설계서(2005099)C2 4" xfId="17905"/>
    <cellStyle name=" _품셈_부대입찰내역_직접공사비 집계_1 당진78-연돌-공사설계서(REV.0 12.14-kopec)_태안78연돌공사설계서(2005099)C2 5" xfId="28359"/>
    <cellStyle name=" _품셈_부대입찰내역_직접공사비 집계_1 당진78-연돌-공사설계서(REV.0 12.14-kopec)_태안78연돌공사설계서(2005099)C2 6" xfId="28360"/>
    <cellStyle name=" _품셈_부대입찰내역_직접공사비 집계_1 당진78-연돌-공사설계서(REV.0 12.14-kopec)_태안78연돌공사설계서(2005099)C2 7" xfId="28361"/>
    <cellStyle name=" _품셈_부대입찰내역_직접공사비 집계_1 당진78-연돌-공사설계서(REV.0 12.14-kopec)_태안78연돌공사설계서(2005099)C2 8" xfId="28362"/>
    <cellStyle name=" _품셈_부대입찰내역_직접공사비 집계_1 당진78-연돌-공사설계서(REV.0 12.14-kopec)_태안78연돌공사설계서(2005099)C2 9" xfId="28363"/>
    <cellStyle name=" _품셈_부대입찰내역_직접공사비 집계_1.0t 당진78-연돌-수량산출서(REV.0 12.27-kopec)" xfId="2535"/>
    <cellStyle name=" _품셈_부대입찰내역_직접공사비 집계_1.0t 당진78-연돌-수량산출서(REV.0 12.27-kopec) 10" xfId="28364"/>
    <cellStyle name=" _품셈_부대입찰내역_직접공사비 집계_1.0t 당진78-연돌-수량산출서(REV.0 12.27-kopec) 2" xfId="2536"/>
    <cellStyle name=" _품셈_부대입찰내역_직접공사비 집계_1.0t 당진78-연돌-수량산출서(REV.0 12.27-kopec) 3" xfId="2537"/>
    <cellStyle name=" _품셈_부대입찰내역_직접공사비 집계_1.0t 당진78-연돌-수량산출서(REV.0 12.27-kopec) 4" xfId="17906"/>
    <cellStyle name=" _품셈_부대입찰내역_직접공사비 집계_1.0t 당진78-연돌-수량산출서(REV.0 12.27-kopec) 5" xfId="28365"/>
    <cellStyle name=" _품셈_부대입찰내역_직접공사비 집계_1.0t 당진78-연돌-수량산출서(REV.0 12.27-kopec) 6" xfId="28366"/>
    <cellStyle name=" _품셈_부대입찰내역_직접공사비 집계_1.0t 당진78-연돌-수량산출서(REV.0 12.27-kopec) 7" xfId="28367"/>
    <cellStyle name=" _품셈_부대입찰내역_직접공사비 집계_1.0t 당진78-연돌-수량산출서(REV.0 12.27-kopec) 8" xfId="28368"/>
    <cellStyle name=" _품셈_부대입찰내역_직접공사비 집계_1.0t 당진78-연돌-수량산출서(REV.0 12.27-kopec) 9" xfId="28369"/>
    <cellStyle name=" _품셈_부대입찰내역_직접공사비 집계_1.0t 당진78-연돌-수량산출서(REV.0 12.27-kopec)_1.0t 공사설계서(1021일)" xfId="2538"/>
    <cellStyle name=" _품셈_부대입찰내역_직접공사비 집계_1.0t 당진78-연돌-수량산출서(REV.0 12.27-kopec)_1.0t 공사설계서(1021일) 10" xfId="28370"/>
    <cellStyle name=" _품셈_부대입찰내역_직접공사비 집계_1.0t 당진78-연돌-수량산출서(REV.0 12.27-kopec)_1.0t 공사설계서(1021일) 2" xfId="2539"/>
    <cellStyle name=" _품셈_부대입찰내역_직접공사비 집계_1.0t 당진78-연돌-수량산출서(REV.0 12.27-kopec)_1.0t 공사설계서(1021일) 3" xfId="2540"/>
    <cellStyle name=" _품셈_부대입찰내역_직접공사비 집계_1.0t 당진78-연돌-수량산출서(REV.0 12.27-kopec)_1.0t 공사설계서(1021일) 4" xfId="17907"/>
    <cellStyle name=" _품셈_부대입찰내역_직접공사비 집계_1.0t 당진78-연돌-수량산출서(REV.0 12.27-kopec)_1.0t 공사설계서(1021일) 5" xfId="28371"/>
    <cellStyle name=" _품셈_부대입찰내역_직접공사비 집계_1.0t 당진78-연돌-수량산출서(REV.0 12.27-kopec)_1.0t 공사설계서(1021일) 6" xfId="28372"/>
    <cellStyle name=" _품셈_부대입찰내역_직접공사비 집계_1.0t 당진78-연돌-수량산출서(REV.0 12.27-kopec)_1.0t 공사설계서(1021일) 7" xfId="28373"/>
    <cellStyle name=" _품셈_부대입찰내역_직접공사비 집계_1.0t 당진78-연돌-수량산출서(REV.0 12.27-kopec)_1.0t 공사설계서(1021일) 8" xfId="28374"/>
    <cellStyle name=" _품셈_부대입찰내역_직접공사비 집계_1.0t 당진78-연돌-수량산출서(REV.0 12.27-kopec)_1.0t 공사설계서(1021일) 9" xfId="28375"/>
    <cellStyle name=" _품셈_부대입찰내역_직접공사비 집계_2.관리동" xfId="28376"/>
    <cellStyle name=" _품셈_부대입찰내역_직접공사비 집계_CC-02 본관기초굴착 예상" xfId="2662"/>
    <cellStyle name=" _품셈_부대입찰내역_직접공사비 집계_CC-02 본관기초굴착 예상 10" xfId="28613"/>
    <cellStyle name=" _품셈_부대입찰내역_직접공사비 집계_CC-02 본관기초굴착 예상 2" xfId="2663"/>
    <cellStyle name=" _품셈_부대입찰내역_직접공사비 집계_CC-02 본관기초굴착 예상 3" xfId="2664"/>
    <cellStyle name=" _품셈_부대입찰내역_직접공사비 집계_CC-02 본관기초굴착 예상 4" xfId="17947"/>
    <cellStyle name=" _품셈_부대입찰내역_직접공사비 집계_CC-02 본관기초굴착 예상 5" xfId="28614"/>
    <cellStyle name=" _품셈_부대입찰내역_직접공사비 집계_CC-02 본관기초굴착 예상 6" xfId="28615"/>
    <cellStyle name=" _품셈_부대입찰내역_직접공사비 집계_CC-02 본관기초굴착 예상 7" xfId="28616"/>
    <cellStyle name=" _품셈_부대입찰내역_직접공사비 집계_CC-02 본관기초굴착 예상 8" xfId="28617"/>
    <cellStyle name=" _품셈_부대입찰내역_직접공사비 집계_CC-02 본관기초굴착 예상 9" xfId="28618"/>
    <cellStyle name=" _품셈_부대입찰내역_직접공사비 집계_CC-02 본관기초굴착 예상_1 당진78-연돌-공사설계서(REV.0 12.14-kopec)" xfId="2665"/>
    <cellStyle name=" _품셈_부대입찰내역_직접공사비 집계_CC-02 본관기초굴착 예상_1 당진78-연돌-공사설계서(REV.0 12.14-kopec) 10" xfId="28619"/>
    <cellStyle name=" _품셈_부대입찰내역_직접공사비 집계_CC-02 본관기초굴착 예상_1 당진78-연돌-공사설계서(REV.0 12.14-kopec) 2" xfId="2666"/>
    <cellStyle name=" _품셈_부대입찰내역_직접공사비 집계_CC-02 본관기초굴착 예상_1 당진78-연돌-공사설계서(REV.0 12.14-kopec) 3" xfId="2667"/>
    <cellStyle name=" _품셈_부대입찰내역_직접공사비 집계_CC-02 본관기초굴착 예상_1 당진78-연돌-공사설계서(REV.0 12.14-kopec) 4" xfId="17948"/>
    <cellStyle name=" _품셈_부대입찰내역_직접공사비 집계_CC-02 본관기초굴착 예상_1 당진78-연돌-공사설계서(REV.0 12.14-kopec) 5" xfId="28620"/>
    <cellStyle name=" _품셈_부대입찰내역_직접공사비 집계_CC-02 본관기초굴착 예상_1 당진78-연돌-공사설계서(REV.0 12.14-kopec) 6" xfId="28621"/>
    <cellStyle name=" _품셈_부대입찰내역_직접공사비 집계_CC-02 본관기초굴착 예상_1 당진78-연돌-공사설계서(REV.0 12.14-kopec) 7" xfId="28622"/>
    <cellStyle name=" _품셈_부대입찰내역_직접공사비 집계_CC-02 본관기초굴착 예상_1 당진78-연돌-공사설계서(REV.0 12.14-kopec) 8" xfId="28623"/>
    <cellStyle name=" _품셈_부대입찰내역_직접공사비 집계_CC-02 본관기초굴착 예상_1 당진78-연돌-공사설계서(REV.0 12.14-kopec) 9" xfId="28624"/>
    <cellStyle name=" _품셈_부대입찰내역_직접공사비 집계_CC-02 본관기초굴착 예상_1 당진78-연돌-공사설계서(REV.0 12.14-kopec)_0 태안78-연돌-공사설계서(2005082)" xfId="2668"/>
    <cellStyle name=" _품셈_부대입찰내역_직접공사비 집계_CC-02 본관기초굴착 예상_1 당진78-연돌-공사설계서(REV.0 12.14-kopec)_0 태안78-연돌-공사설계서(2005082) 10" xfId="28625"/>
    <cellStyle name=" _품셈_부대입찰내역_직접공사비 집계_CC-02 본관기초굴착 예상_1 당진78-연돌-공사설계서(REV.0 12.14-kopec)_0 태안78-연돌-공사설계서(2005082) 2" xfId="2669"/>
    <cellStyle name=" _품셈_부대입찰내역_직접공사비 집계_CC-02 본관기초굴착 예상_1 당진78-연돌-공사설계서(REV.0 12.14-kopec)_0 태안78-연돌-공사설계서(2005082) 3" xfId="2670"/>
    <cellStyle name=" _품셈_부대입찰내역_직접공사비 집계_CC-02 본관기초굴착 예상_1 당진78-연돌-공사설계서(REV.0 12.14-kopec)_0 태안78-연돌-공사설계서(2005082) 4" xfId="17949"/>
    <cellStyle name=" _품셈_부대입찰내역_직접공사비 집계_CC-02 본관기초굴착 예상_1 당진78-연돌-공사설계서(REV.0 12.14-kopec)_0 태안78-연돌-공사설계서(2005082) 5" xfId="28626"/>
    <cellStyle name=" _품셈_부대입찰내역_직접공사비 집계_CC-02 본관기초굴착 예상_1 당진78-연돌-공사설계서(REV.0 12.14-kopec)_0 태안78-연돌-공사설계서(2005082) 6" xfId="28627"/>
    <cellStyle name=" _품셈_부대입찰내역_직접공사비 집계_CC-02 본관기초굴착 예상_1 당진78-연돌-공사설계서(REV.0 12.14-kopec)_0 태안78-연돌-공사설계서(2005082) 7" xfId="28628"/>
    <cellStyle name=" _품셈_부대입찰내역_직접공사비 집계_CC-02 본관기초굴착 예상_1 당진78-연돌-공사설계서(REV.0 12.14-kopec)_0 태안78-연돌-공사설계서(2005082) 8" xfId="28629"/>
    <cellStyle name=" _품셈_부대입찰내역_직접공사비 집계_CC-02 본관기초굴착 예상_1 당진78-연돌-공사설계서(REV.0 12.14-kopec)_0 태안78-연돌-공사설계서(2005082) 9" xfId="28630"/>
    <cellStyle name=" _품셈_부대입찰내역_직접공사비 집계_CC-02 본관기초굴착 예상_1 당진78-연돌-공사설계서(REV.0 12.14-kopec)_1.0t 공사설계서(1021일)" xfId="2671"/>
    <cellStyle name=" _품셈_부대입찰내역_직접공사비 집계_CC-02 본관기초굴착 예상_1 당진78-연돌-공사설계서(REV.0 12.14-kopec)_1.0t 공사설계서(1021일) 10" xfId="28631"/>
    <cellStyle name=" _품셈_부대입찰내역_직접공사비 집계_CC-02 본관기초굴착 예상_1 당진78-연돌-공사설계서(REV.0 12.14-kopec)_1.0t 공사설계서(1021일) 2" xfId="2672"/>
    <cellStyle name=" _품셈_부대입찰내역_직접공사비 집계_CC-02 본관기초굴착 예상_1 당진78-연돌-공사설계서(REV.0 12.14-kopec)_1.0t 공사설계서(1021일) 3" xfId="2673"/>
    <cellStyle name=" _품셈_부대입찰내역_직접공사비 집계_CC-02 본관기초굴착 예상_1 당진78-연돌-공사설계서(REV.0 12.14-kopec)_1.0t 공사설계서(1021일) 4" xfId="17950"/>
    <cellStyle name=" _품셈_부대입찰내역_직접공사비 집계_CC-02 본관기초굴착 예상_1 당진78-연돌-공사설계서(REV.0 12.14-kopec)_1.0t 공사설계서(1021일) 5" xfId="28632"/>
    <cellStyle name=" _품셈_부대입찰내역_직접공사비 집계_CC-02 본관기초굴착 예상_1 당진78-연돌-공사설계서(REV.0 12.14-kopec)_1.0t 공사설계서(1021일) 6" xfId="28633"/>
    <cellStyle name=" _품셈_부대입찰내역_직접공사비 집계_CC-02 본관기초굴착 예상_1 당진78-연돌-공사설계서(REV.0 12.14-kopec)_1.0t 공사설계서(1021일) 7" xfId="28634"/>
    <cellStyle name=" _품셈_부대입찰내역_직접공사비 집계_CC-02 본관기초굴착 예상_1 당진78-연돌-공사설계서(REV.0 12.14-kopec)_1.0t 공사설계서(1021일) 8" xfId="28635"/>
    <cellStyle name=" _품셈_부대입찰내역_직접공사비 집계_CC-02 본관기초굴착 예상_1 당진78-연돌-공사설계서(REV.0 12.14-kopec)_1.0t 공사설계서(1021일) 9" xfId="28636"/>
    <cellStyle name=" _품셈_부대입찰내역_직접공사비 집계_CC-02 본관기초굴착 예상_1 당진78-연돌-공사설계서(REV.0 12.14-kopec)_태안78연돌공사설계서(2005099)C2" xfId="2674"/>
    <cellStyle name=" _품셈_부대입찰내역_직접공사비 집계_CC-02 본관기초굴착 예상_1 당진78-연돌-공사설계서(REV.0 12.14-kopec)_태안78연돌공사설계서(2005099)C2 10" xfId="28637"/>
    <cellStyle name=" _품셈_부대입찰내역_직접공사비 집계_CC-02 본관기초굴착 예상_1 당진78-연돌-공사설계서(REV.0 12.14-kopec)_태안78연돌공사설계서(2005099)C2 2" xfId="2675"/>
    <cellStyle name=" _품셈_부대입찰내역_직접공사비 집계_CC-02 본관기초굴착 예상_1 당진78-연돌-공사설계서(REV.0 12.14-kopec)_태안78연돌공사설계서(2005099)C2 3" xfId="2676"/>
    <cellStyle name=" _품셈_부대입찰내역_직접공사비 집계_CC-02 본관기초굴착 예상_1 당진78-연돌-공사설계서(REV.0 12.14-kopec)_태안78연돌공사설계서(2005099)C2 4" xfId="17951"/>
    <cellStyle name=" _품셈_부대입찰내역_직접공사비 집계_CC-02 본관기초굴착 예상_1 당진78-연돌-공사설계서(REV.0 12.14-kopec)_태안78연돌공사설계서(2005099)C2 5" xfId="28638"/>
    <cellStyle name=" _품셈_부대입찰내역_직접공사비 집계_CC-02 본관기초굴착 예상_1 당진78-연돌-공사설계서(REV.0 12.14-kopec)_태안78연돌공사설계서(2005099)C2 6" xfId="28639"/>
    <cellStyle name=" _품셈_부대입찰내역_직접공사비 집계_CC-02 본관기초굴착 예상_1 당진78-연돌-공사설계서(REV.0 12.14-kopec)_태안78연돌공사설계서(2005099)C2 7" xfId="28640"/>
    <cellStyle name=" _품셈_부대입찰내역_직접공사비 집계_CC-02 본관기초굴착 예상_1 당진78-연돌-공사설계서(REV.0 12.14-kopec)_태안78연돌공사설계서(2005099)C2 8" xfId="28641"/>
    <cellStyle name=" _품셈_부대입찰내역_직접공사비 집계_CC-02 본관기초굴착 예상_1 당진78-연돌-공사설계서(REV.0 12.14-kopec)_태안78연돌공사설계서(2005099)C2 9" xfId="28642"/>
    <cellStyle name=" _품셈_부대입찰내역_직접공사비 집계_CC-02 본관기초굴착 예상_1.0t 당진78-연돌-수량산출서(REV.0 12.27-kopec)" xfId="2677"/>
    <cellStyle name=" _품셈_부대입찰내역_직접공사비 집계_CC-02 본관기초굴착 예상_1.0t 당진78-연돌-수량산출서(REV.0 12.27-kopec) 10" xfId="28643"/>
    <cellStyle name=" _품셈_부대입찰내역_직접공사비 집계_CC-02 본관기초굴착 예상_1.0t 당진78-연돌-수량산출서(REV.0 12.27-kopec) 2" xfId="2678"/>
    <cellStyle name=" _품셈_부대입찰내역_직접공사비 집계_CC-02 본관기초굴착 예상_1.0t 당진78-연돌-수량산출서(REV.0 12.27-kopec) 3" xfId="2679"/>
    <cellStyle name=" _품셈_부대입찰내역_직접공사비 집계_CC-02 본관기초굴착 예상_1.0t 당진78-연돌-수량산출서(REV.0 12.27-kopec) 4" xfId="17952"/>
    <cellStyle name=" _품셈_부대입찰내역_직접공사비 집계_CC-02 본관기초굴착 예상_1.0t 당진78-연돌-수량산출서(REV.0 12.27-kopec) 5" xfId="28644"/>
    <cellStyle name=" _품셈_부대입찰내역_직접공사비 집계_CC-02 본관기초굴착 예상_1.0t 당진78-연돌-수량산출서(REV.0 12.27-kopec) 6" xfId="28645"/>
    <cellStyle name=" _품셈_부대입찰내역_직접공사비 집계_CC-02 본관기초굴착 예상_1.0t 당진78-연돌-수량산출서(REV.0 12.27-kopec) 7" xfId="28646"/>
    <cellStyle name=" _품셈_부대입찰내역_직접공사비 집계_CC-02 본관기초굴착 예상_1.0t 당진78-연돌-수량산출서(REV.0 12.27-kopec) 8" xfId="28647"/>
    <cellStyle name=" _품셈_부대입찰내역_직접공사비 집계_CC-02 본관기초굴착 예상_1.0t 당진78-연돌-수량산출서(REV.0 12.27-kopec) 9" xfId="28648"/>
    <cellStyle name=" _품셈_부대입찰내역_직접공사비 집계_CC-02 본관기초굴착 예상_1.0t 당진78-연돌-수량산출서(REV.0 12.27-kopec)_1.0t 공사설계서(1021일)" xfId="2680"/>
    <cellStyle name=" _품셈_부대입찰내역_직접공사비 집계_CC-02 본관기초굴착 예상_1.0t 당진78-연돌-수량산출서(REV.0 12.27-kopec)_1.0t 공사설계서(1021일) 10" xfId="28649"/>
    <cellStyle name=" _품셈_부대입찰내역_직접공사비 집계_CC-02 본관기초굴착 예상_1.0t 당진78-연돌-수량산출서(REV.0 12.27-kopec)_1.0t 공사설계서(1021일) 2" xfId="2681"/>
    <cellStyle name=" _품셈_부대입찰내역_직접공사비 집계_CC-02 본관기초굴착 예상_1.0t 당진78-연돌-수량산출서(REV.0 12.27-kopec)_1.0t 공사설계서(1021일) 3" xfId="2682"/>
    <cellStyle name=" _품셈_부대입찰내역_직접공사비 집계_CC-02 본관기초굴착 예상_1.0t 당진78-연돌-수량산출서(REV.0 12.27-kopec)_1.0t 공사설계서(1021일) 4" xfId="17953"/>
    <cellStyle name=" _품셈_부대입찰내역_직접공사비 집계_CC-02 본관기초굴착 예상_1.0t 당진78-연돌-수량산출서(REV.0 12.27-kopec)_1.0t 공사설계서(1021일) 5" xfId="28650"/>
    <cellStyle name=" _품셈_부대입찰내역_직접공사비 집계_CC-02 본관기초굴착 예상_1.0t 당진78-연돌-수량산출서(REV.0 12.27-kopec)_1.0t 공사설계서(1021일) 6" xfId="28651"/>
    <cellStyle name=" _품셈_부대입찰내역_직접공사비 집계_CC-02 본관기초굴착 예상_1.0t 당진78-연돌-수량산출서(REV.0 12.27-kopec)_1.0t 공사설계서(1021일) 7" xfId="28652"/>
    <cellStyle name=" _품셈_부대입찰내역_직접공사비 집계_CC-02 본관기초굴착 예상_1.0t 당진78-연돌-수량산출서(REV.0 12.27-kopec)_1.0t 공사설계서(1021일) 8" xfId="28653"/>
    <cellStyle name=" _품셈_부대입찰내역_직접공사비 집계_CC-02 본관기초굴착 예상_1.0t 당진78-연돌-수량산출서(REV.0 12.27-kopec)_1.0t 공사설계서(1021일) 9" xfId="28654"/>
    <cellStyle name=" _품셈_부대입찰내역_직접공사비 집계_CC-02 본관기초굴착 예상_2.관리동" xfId="28655"/>
    <cellStyle name=" _품셈_부대입찰내역_직접공사비 집계_CC-02 본관기초굴착 예상_당진78-연돌-개략공사비" xfId="2683"/>
    <cellStyle name=" _품셈_부대입찰내역_직접공사비 집계_CC-02 본관기초굴착 예상_당진78-연돌-개략공사비 10" xfId="28656"/>
    <cellStyle name=" _품셈_부대입찰내역_직접공사비 집계_CC-02 본관기초굴착 예상_당진78-연돌-개략공사비 2" xfId="2684"/>
    <cellStyle name=" _품셈_부대입찰내역_직접공사비 집계_CC-02 본관기초굴착 예상_당진78-연돌-개략공사비 3" xfId="2685"/>
    <cellStyle name=" _품셈_부대입찰내역_직접공사비 집계_CC-02 본관기초굴착 예상_당진78-연돌-개략공사비 4" xfId="17954"/>
    <cellStyle name=" _품셈_부대입찰내역_직접공사비 집계_CC-02 본관기초굴착 예상_당진78-연돌-개략공사비 5" xfId="28657"/>
    <cellStyle name=" _품셈_부대입찰내역_직접공사비 집계_CC-02 본관기초굴착 예상_당진78-연돌-개략공사비 6" xfId="28658"/>
    <cellStyle name=" _품셈_부대입찰내역_직접공사비 집계_CC-02 본관기초굴착 예상_당진78-연돌-개략공사비 7" xfId="28659"/>
    <cellStyle name=" _품셈_부대입찰내역_직접공사비 집계_CC-02 본관기초굴착 예상_당진78-연돌-개략공사비 8" xfId="28660"/>
    <cellStyle name=" _품셈_부대입찰내역_직접공사비 집계_CC-02 본관기초굴착 예상_당진78-연돌-개략공사비 9" xfId="28661"/>
    <cellStyle name=" _품셈_부대입찰내역_직접공사비 집계_CC-02 본관기초굴착 예상_당진78-연돌-개략공사비_0 태안78-연돌-공사설계서(2005082)" xfId="2686"/>
    <cellStyle name=" _품셈_부대입찰내역_직접공사비 집계_CC-02 본관기초굴착 예상_당진78-연돌-개략공사비_0 태안78-연돌-공사설계서(2005082) 10" xfId="28662"/>
    <cellStyle name=" _품셈_부대입찰내역_직접공사비 집계_CC-02 본관기초굴착 예상_당진78-연돌-개략공사비_0 태안78-연돌-공사설계서(2005082) 2" xfId="2687"/>
    <cellStyle name=" _품셈_부대입찰내역_직접공사비 집계_CC-02 본관기초굴착 예상_당진78-연돌-개략공사비_0 태안78-연돌-공사설계서(2005082) 3" xfId="2688"/>
    <cellStyle name=" _품셈_부대입찰내역_직접공사비 집계_CC-02 본관기초굴착 예상_당진78-연돌-개략공사비_0 태안78-연돌-공사설계서(2005082) 4" xfId="17955"/>
    <cellStyle name=" _품셈_부대입찰내역_직접공사비 집계_CC-02 본관기초굴착 예상_당진78-연돌-개략공사비_0 태안78-연돌-공사설계서(2005082) 5" xfId="28663"/>
    <cellStyle name=" _품셈_부대입찰내역_직접공사비 집계_CC-02 본관기초굴착 예상_당진78-연돌-개략공사비_0 태안78-연돌-공사설계서(2005082) 6" xfId="28664"/>
    <cellStyle name=" _품셈_부대입찰내역_직접공사비 집계_CC-02 본관기초굴착 예상_당진78-연돌-개략공사비_0 태안78-연돌-공사설계서(2005082) 7" xfId="28665"/>
    <cellStyle name=" _품셈_부대입찰내역_직접공사비 집계_CC-02 본관기초굴착 예상_당진78-연돌-개략공사비_0 태안78-연돌-공사설계서(2005082) 8" xfId="28666"/>
    <cellStyle name=" _품셈_부대입찰내역_직접공사비 집계_CC-02 본관기초굴착 예상_당진78-연돌-개략공사비_0 태안78-연돌-공사설계서(2005082) 9" xfId="28667"/>
    <cellStyle name=" _품셈_부대입찰내역_직접공사비 집계_CC-02 본관기초굴착 예상_당진78-연돌-개략공사비_1.0t 공사설계서(1021일)" xfId="2689"/>
    <cellStyle name=" _품셈_부대입찰내역_직접공사비 집계_CC-02 본관기초굴착 예상_당진78-연돌-개략공사비_1.0t 공사설계서(1021일) 10" xfId="28668"/>
    <cellStyle name=" _품셈_부대입찰내역_직접공사비 집계_CC-02 본관기초굴착 예상_당진78-연돌-개략공사비_1.0t 공사설계서(1021일) 2" xfId="2690"/>
    <cellStyle name=" _품셈_부대입찰내역_직접공사비 집계_CC-02 본관기초굴착 예상_당진78-연돌-개략공사비_1.0t 공사설계서(1021일) 3" xfId="2691"/>
    <cellStyle name=" _품셈_부대입찰내역_직접공사비 집계_CC-02 본관기초굴착 예상_당진78-연돌-개략공사비_1.0t 공사설계서(1021일) 4" xfId="17956"/>
    <cellStyle name=" _품셈_부대입찰내역_직접공사비 집계_CC-02 본관기초굴착 예상_당진78-연돌-개략공사비_1.0t 공사설계서(1021일) 5" xfId="28669"/>
    <cellStyle name=" _품셈_부대입찰내역_직접공사비 집계_CC-02 본관기초굴착 예상_당진78-연돌-개략공사비_1.0t 공사설계서(1021일) 6" xfId="28670"/>
    <cellStyle name=" _품셈_부대입찰내역_직접공사비 집계_CC-02 본관기초굴착 예상_당진78-연돌-개략공사비_1.0t 공사설계서(1021일) 7" xfId="28671"/>
    <cellStyle name=" _품셈_부대입찰내역_직접공사비 집계_CC-02 본관기초굴착 예상_당진78-연돌-개략공사비_1.0t 공사설계서(1021일) 8" xfId="28672"/>
    <cellStyle name=" _품셈_부대입찰내역_직접공사비 집계_CC-02 본관기초굴착 예상_당진78-연돌-개략공사비_1.0t 공사설계서(1021일) 9" xfId="28673"/>
    <cellStyle name=" _품셈_부대입찰내역_직접공사비 집계_CC-02 본관기초굴착 예상_당진78-연돌-개략공사비_태안78연돌공사설계서(2005099)C2" xfId="2692"/>
    <cellStyle name=" _품셈_부대입찰내역_직접공사비 집계_CC-02 본관기초굴착 예상_당진78-연돌-개략공사비_태안78연돌공사설계서(2005099)C2 10" xfId="28674"/>
    <cellStyle name=" _품셈_부대입찰내역_직접공사비 집계_CC-02 본관기초굴착 예상_당진78-연돌-개략공사비_태안78연돌공사설계서(2005099)C2 2" xfId="2693"/>
    <cellStyle name=" _품셈_부대입찰내역_직접공사비 집계_CC-02 본관기초굴착 예상_당진78-연돌-개략공사비_태안78연돌공사설계서(2005099)C2 3" xfId="2694"/>
    <cellStyle name=" _품셈_부대입찰내역_직접공사비 집계_CC-02 본관기초굴착 예상_당진78-연돌-개략공사비_태안78연돌공사설계서(2005099)C2 4" xfId="17957"/>
    <cellStyle name=" _품셈_부대입찰내역_직접공사비 집계_CC-02 본관기초굴착 예상_당진78-연돌-개략공사비_태안78연돌공사설계서(2005099)C2 5" xfId="28675"/>
    <cellStyle name=" _품셈_부대입찰내역_직접공사비 집계_CC-02 본관기초굴착 예상_당진78-연돌-개략공사비_태안78연돌공사설계서(2005099)C2 6" xfId="28676"/>
    <cellStyle name=" _품셈_부대입찰내역_직접공사비 집계_CC-02 본관기초굴착 예상_당진78-연돌-개략공사비_태안78연돌공사설계서(2005099)C2 7" xfId="28677"/>
    <cellStyle name=" _품셈_부대입찰내역_직접공사비 집계_CC-02 본관기초굴착 예상_당진78-연돌-개략공사비_태안78연돌공사설계서(2005099)C2 8" xfId="28678"/>
    <cellStyle name=" _품셈_부대입찰내역_직접공사비 집계_CC-02 본관기초굴착 예상_당진78-연돌-개략공사비_태안78연돌공사설계서(2005099)C2 9" xfId="28679"/>
    <cellStyle name=" _품셈_부대입찰내역_직접공사비 집계_CC-02 본관기초굴착 예상_연돌 현장타설말뚝(RCD)설계서" xfId="2695"/>
    <cellStyle name=" _품셈_부대입찰내역_직접공사비 집계_CC-02 본관기초굴착 예상_연돌 현장타설말뚝(RCD)설계서 10" xfId="28680"/>
    <cellStyle name=" _품셈_부대입찰내역_직접공사비 집계_CC-02 본관기초굴착 예상_연돌 현장타설말뚝(RCD)설계서 2" xfId="2696"/>
    <cellStyle name=" _품셈_부대입찰내역_직접공사비 집계_CC-02 본관기초굴착 예상_연돌 현장타설말뚝(RCD)설계서 3" xfId="2697"/>
    <cellStyle name=" _품셈_부대입찰내역_직접공사비 집계_CC-02 본관기초굴착 예상_연돌 현장타설말뚝(RCD)설계서 4" xfId="17958"/>
    <cellStyle name=" _품셈_부대입찰내역_직접공사비 집계_CC-02 본관기초굴착 예상_연돌 현장타설말뚝(RCD)설계서 5" xfId="28681"/>
    <cellStyle name=" _품셈_부대입찰내역_직접공사비 집계_CC-02 본관기초굴착 예상_연돌 현장타설말뚝(RCD)설계서 6" xfId="28682"/>
    <cellStyle name=" _품셈_부대입찰내역_직접공사비 집계_CC-02 본관기초굴착 예상_연돌 현장타설말뚝(RCD)설계서 7" xfId="28683"/>
    <cellStyle name=" _품셈_부대입찰내역_직접공사비 집계_CC-02 본관기초굴착 예상_연돌 현장타설말뚝(RCD)설계서 8" xfId="28684"/>
    <cellStyle name=" _품셈_부대입찰내역_직접공사비 집계_CC-02 본관기초굴착 예상_연돌 현장타설말뚝(RCD)설계서 9" xfId="28685"/>
    <cellStyle name=" _품셈_부대입찰내역_직접공사비 집계_CC-02 본관기초굴착 예상_연돌 현장타설말뚝(RCD)설계서_0 태안78-연돌-공사설계서(2005082)" xfId="2698"/>
    <cellStyle name=" _품셈_부대입찰내역_직접공사비 집계_CC-02 본관기초굴착 예상_연돌 현장타설말뚝(RCD)설계서_0 태안78-연돌-공사설계서(2005082) 10" xfId="28686"/>
    <cellStyle name=" _품셈_부대입찰내역_직접공사비 집계_CC-02 본관기초굴착 예상_연돌 현장타설말뚝(RCD)설계서_0 태안78-연돌-공사설계서(2005082) 2" xfId="2699"/>
    <cellStyle name=" _품셈_부대입찰내역_직접공사비 집계_CC-02 본관기초굴착 예상_연돌 현장타설말뚝(RCD)설계서_0 태안78-연돌-공사설계서(2005082) 3" xfId="2700"/>
    <cellStyle name=" _품셈_부대입찰내역_직접공사비 집계_CC-02 본관기초굴착 예상_연돌 현장타설말뚝(RCD)설계서_0 태안78-연돌-공사설계서(2005082) 4" xfId="17959"/>
    <cellStyle name=" _품셈_부대입찰내역_직접공사비 집계_CC-02 본관기초굴착 예상_연돌 현장타설말뚝(RCD)설계서_0 태안78-연돌-공사설계서(2005082) 5" xfId="28687"/>
    <cellStyle name=" _품셈_부대입찰내역_직접공사비 집계_CC-02 본관기초굴착 예상_연돌 현장타설말뚝(RCD)설계서_0 태안78-연돌-공사설계서(2005082) 6" xfId="28688"/>
    <cellStyle name=" _품셈_부대입찰내역_직접공사비 집계_CC-02 본관기초굴착 예상_연돌 현장타설말뚝(RCD)설계서_0 태안78-연돌-공사설계서(2005082) 7" xfId="28689"/>
    <cellStyle name=" _품셈_부대입찰내역_직접공사비 집계_CC-02 본관기초굴착 예상_연돌 현장타설말뚝(RCD)설계서_0 태안78-연돌-공사설계서(2005082) 8" xfId="28690"/>
    <cellStyle name=" _품셈_부대입찰내역_직접공사비 집계_CC-02 본관기초굴착 예상_연돌 현장타설말뚝(RCD)설계서_0 태안78-연돌-공사설계서(2005082) 9" xfId="28691"/>
    <cellStyle name=" _품셈_부대입찰내역_직접공사비 집계_CC-02 본관기초굴착 예상_연돌 현장타설말뚝(RCD)설계서_1.0t 공사설계서(1021일)" xfId="2701"/>
    <cellStyle name=" _품셈_부대입찰내역_직접공사비 집계_CC-02 본관기초굴착 예상_연돌 현장타설말뚝(RCD)설계서_1.0t 공사설계서(1021일) 10" xfId="28692"/>
    <cellStyle name=" _품셈_부대입찰내역_직접공사비 집계_CC-02 본관기초굴착 예상_연돌 현장타설말뚝(RCD)설계서_1.0t 공사설계서(1021일) 2" xfId="2702"/>
    <cellStyle name=" _품셈_부대입찰내역_직접공사비 집계_CC-02 본관기초굴착 예상_연돌 현장타설말뚝(RCD)설계서_1.0t 공사설계서(1021일) 3" xfId="2703"/>
    <cellStyle name=" _품셈_부대입찰내역_직접공사비 집계_CC-02 본관기초굴착 예상_연돌 현장타설말뚝(RCD)설계서_1.0t 공사설계서(1021일) 4" xfId="17960"/>
    <cellStyle name=" _품셈_부대입찰내역_직접공사비 집계_CC-02 본관기초굴착 예상_연돌 현장타설말뚝(RCD)설계서_1.0t 공사설계서(1021일) 5" xfId="28693"/>
    <cellStyle name=" _품셈_부대입찰내역_직접공사비 집계_CC-02 본관기초굴착 예상_연돌 현장타설말뚝(RCD)설계서_1.0t 공사설계서(1021일) 6" xfId="28694"/>
    <cellStyle name=" _품셈_부대입찰내역_직접공사비 집계_CC-02 본관기초굴착 예상_연돌 현장타설말뚝(RCD)설계서_1.0t 공사설계서(1021일) 7" xfId="28695"/>
    <cellStyle name=" _품셈_부대입찰내역_직접공사비 집계_CC-02 본관기초굴착 예상_연돌 현장타설말뚝(RCD)설계서_1.0t 공사설계서(1021일) 8" xfId="28696"/>
    <cellStyle name=" _품셈_부대입찰내역_직접공사비 집계_CC-02 본관기초굴착 예상_연돌 현장타설말뚝(RCD)설계서_1.0t 공사설계서(1021일) 9" xfId="28697"/>
    <cellStyle name=" _품셈_부대입찰내역_직접공사비 집계_CC-02 본관기초굴착 예상_연돌 현장타설말뚝(RCD)설계서_태안78연돌공사설계서(2005099)C2" xfId="2704"/>
    <cellStyle name=" _품셈_부대입찰내역_직접공사비 집계_CC-02 본관기초굴착 예상_연돌 현장타설말뚝(RCD)설계서_태안78연돌공사설계서(2005099)C2 10" xfId="28698"/>
    <cellStyle name=" _품셈_부대입찰내역_직접공사비 집계_CC-02 본관기초굴착 예상_연돌 현장타설말뚝(RCD)설계서_태안78연돌공사설계서(2005099)C2 2" xfId="2705"/>
    <cellStyle name=" _품셈_부대입찰내역_직접공사비 집계_CC-02 본관기초굴착 예상_연돌 현장타설말뚝(RCD)설계서_태안78연돌공사설계서(2005099)C2 3" xfId="2706"/>
    <cellStyle name=" _품셈_부대입찰내역_직접공사비 집계_CC-02 본관기초굴착 예상_연돌 현장타설말뚝(RCD)설계서_태안78연돌공사설계서(2005099)C2 4" xfId="17961"/>
    <cellStyle name=" _품셈_부대입찰내역_직접공사비 집계_CC-02 본관기초굴착 예상_연돌 현장타설말뚝(RCD)설계서_태안78연돌공사설계서(2005099)C2 5" xfId="28699"/>
    <cellStyle name=" _품셈_부대입찰내역_직접공사비 집계_CC-02 본관기초굴착 예상_연돌 현장타설말뚝(RCD)설계서_태안78연돌공사설계서(2005099)C2 6" xfId="28700"/>
    <cellStyle name=" _품셈_부대입찰내역_직접공사비 집계_CC-02 본관기초굴착 예상_연돌 현장타설말뚝(RCD)설계서_태안78연돌공사설계서(2005099)C2 7" xfId="28701"/>
    <cellStyle name=" _품셈_부대입찰내역_직접공사비 집계_CC-02 본관기초굴착 예상_연돌 현장타설말뚝(RCD)설계서_태안78연돌공사설계서(2005099)C2 8" xfId="28702"/>
    <cellStyle name=" _품셈_부대입찰내역_직접공사비 집계_CC-02 본관기초굴착 예상_연돌 현장타설말뚝(RCD)설계서_태안78연돌공사설계서(2005099)C2 9" xfId="28703"/>
    <cellStyle name=" _품셈_부대입찰내역_직접공사비 집계_개산분 실행" xfId="2541"/>
    <cellStyle name=" _품셈_부대입찰내역_직접공사비 집계_당진78-연돌-개략공사비" xfId="2542"/>
    <cellStyle name=" _품셈_부대입찰내역_직접공사비 집계_당진78-연돌-개략공사비 10" xfId="28377"/>
    <cellStyle name=" _품셈_부대입찰내역_직접공사비 집계_당진78-연돌-개략공사비 2" xfId="2543"/>
    <cellStyle name=" _품셈_부대입찰내역_직접공사비 집계_당진78-연돌-개략공사비 3" xfId="2544"/>
    <cellStyle name=" _품셈_부대입찰내역_직접공사비 집계_당진78-연돌-개략공사비 4" xfId="17908"/>
    <cellStyle name=" _품셈_부대입찰내역_직접공사비 집계_당진78-연돌-개략공사비 5" xfId="28378"/>
    <cellStyle name=" _품셈_부대입찰내역_직접공사비 집계_당진78-연돌-개략공사비 6" xfId="28379"/>
    <cellStyle name=" _품셈_부대입찰내역_직접공사비 집계_당진78-연돌-개략공사비 7" xfId="28380"/>
    <cellStyle name=" _품셈_부대입찰내역_직접공사비 집계_당진78-연돌-개략공사비 8" xfId="28381"/>
    <cellStyle name=" _품셈_부대입찰내역_직접공사비 집계_당진78-연돌-개략공사비 9" xfId="28382"/>
    <cellStyle name=" _품셈_부대입찰내역_직접공사비 집계_당진78-연돌-개략공사비_0 태안78-연돌-공사설계서(2005082)" xfId="2545"/>
    <cellStyle name=" _품셈_부대입찰내역_직접공사비 집계_당진78-연돌-개략공사비_0 태안78-연돌-공사설계서(2005082) 10" xfId="28383"/>
    <cellStyle name=" _품셈_부대입찰내역_직접공사비 집계_당진78-연돌-개략공사비_0 태안78-연돌-공사설계서(2005082) 2" xfId="2546"/>
    <cellStyle name=" _품셈_부대입찰내역_직접공사비 집계_당진78-연돌-개략공사비_0 태안78-연돌-공사설계서(2005082) 3" xfId="2547"/>
    <cellStyle name=" _품셈_부대입찰내역_직접공사비 집계_당진78-연돌-개략공사비_0 태안78-연돌-공사설계서(2005082) 4" xfId="17909"/>
    <cellStyle name=" _품셈_부대입찰내역_직접공사비 집계_당진78-연돌-개략공사비_0 태안78-연돌-공사설계서(2005082) 5" xfId="28384"/>
    <cellStyle name=" _품셈_부대입찰내역_직접공사비 집계_당진78-연돌-개략공사비_0 태안78-연돌-공사설계서(2005082) 6" xfId="28385"/>
    <cellStyle name=" _품셈_부대입찰내역_직접공사비 집계_당진78-연돌-개략공사비_0 태안78-연돌-공사설계서(2005082) 7" xfId="28386"/>
    <cellStyle name=" _품셈_부대입찰내역_직접공사비 집계_당진78-연돌-개략공사비_0 태안78-연돌-공사설계서(2005082) 8" xfId="28387"/>
    <cellStyle name=" _품셈_부대입찰내역_직접공사비 집계_당진78-연돌-개략공사비_0 태안78-연돌-공사설계서(2005082) 9" xfId="28388"/>
    <cellStyle name=" _품셈_부대입찰내역_직접공사비 집계_당진78-연돌-개략공사비_1.0t 공사설계서(1021일)" xfId="2548"/>
    <cellStyle name=" _품셈_부대입찰내역_직접공사비 집계_당진78-연돌-개략공사비_1.0t 공사설계서(1021일) 10" xfId="28389"/>
    <cellStyle name=" _품셈_부대입찰내역_직접공사비 집계_당진78-연돌-개략공사비_1.0t 공사설계서(1021일) 2" xfId="2549"/>
    <cellStyle name=" _품셈_부대입찰내역_직접공사비 집계_당진78-연돌-개략공사비_1.0t 공사설계서(1021일) 3" xfId="2550"/>
    <cellStyle name=" _품셈_부대입찰내역_직접공사비 집계_당진78-연돌-개략공사비_1.0t 공사설계서(1021일) 4" xfId="17910"/>
    <cellStyle name=" _품셈_부대입찰내역_직접공사비 집계_당진78-연돌-개략공사비_1.0t 공사설계서(1021일) 5" xfId="28390"/>
    <cellStyle name=" _품셈_부대입찰내역_직접공사비 집계_당진78-연돌-개략공사비_1.0t 공사설계서(1021일) 6" xfId="28391"/>
    <cellStyle name=" _품셈_부대입찰내역_직접공사비 집계_당진78-연돌-개략공사비_1.0t 공사설계서(1021일) 7" xfId="28392"/>
    <cellStyle name=" _품셈_부대입찰내역_직접공사비 집계_당진78-연돌-개략공사비_1.0t 공사설계서(1021일) 8" xfId="28393"/>
    <cellStyle name=" _품셈_부대입찰내역_직접공사비 집계_당진78-연돌-개략공사비_1.0t 공사설계서(1021일) 9" xfId="28394"/>
    <cellStyle name=" _품셈_부대입찰내역_직접공사비 집계_당진78-연돌-개략공사비_태안78연돌공사설계서(2005099)C2" xfId="2551"/>
    <cellStyle name=" _품셈_부대입찰내역_직접공사비 집계_당진78-연돌-개략공사비_태안78연돌공사설계서(2005099)C2 10" xfId="28395"/>
    <cellStyle name=" _품셈_부대입찰내역_직접공사비 집계_당진78-연돌-개략공사비_태안78연돌공사설계서(2005099)C2 2" xfId="2552"/>
    <cellStyle name=" _품셈_부대입찰내역_직접공사비 집계_당진78-연돌-개략공사비_태안78연돌공사설계서(2005099)C2 3" xfId="2553"/>
    <cellStyle name=" _품셈_부대입찰내역_직접공사비 집계_당진78-연돌-개략공사비_태안78연돌공사설계서(2005099)C2 4" xfId="17911"/>
    <cellStyle name=" _품셈_부대입찰내역_직접공사비 집계_당진78-연돌-개략공사비_태안78연돌공사설계서(2005099)C2 5" xfId="28396"/>
    <cellStyle name=" _품셈_부대입찰내역_직접공사비 집계_당진78-연돌-개략공사비_태안78연돌공사설계서(2005099)C2 6" xfId="28397"/>
    <cellStyle name=" _품셈_부대입찰내역_직접공사비 집계_당진78-연돌-개략공사비_태안78연돌공사설계서(2005099)C2 7" xfId="28398"/>
    <cellStyle name=" _품셈_부대입찰내역_직접공사비 집계_당진78-연돌-개략공사비_태안78연돌공사설계서(2005099)C2 8" xfId="28399"/>
    <cellStyle name=" _품셈_부대입찰내역_직접공사비 집계_당진78-연돌-개략공사비_태안78연돌공사설계서(2005099)C2 9" xfId="28400"/>
    <cellStyle name=" _품셈_부대입찰내역_직접공사비 집계_본관기초 가실행" xfId="2554"/>
    <cellStyle name=" _품셈_부대입찰내역_직접공사비 집계_본관기초 가실행 10" xfId="28401"/>
    <cellStyle name=" _품셈_부대입찰내역_직접공사비 집계_본관기초 가실행 2" xfId="2555"/>
    <cellStyle name=" _품셈_부대입찰내역_직접공사비 집계_본관기초 가실행 3" xfId="2556"/>
    <cellStyle name=" _품셈_부대입찰내역_직접공사비 집계_본관기초 가실행 4" xfId="17912"/>
    <cellStyle name=" _품셈_부대입찰내역_직접공사비 집계_본관기초 가실행 5" xfId="28402"/>
    <cellStyle name=" _품셈_부대입찰내역_직접공사비 집계_본관기초 가실행 6" xfId="28403"/>
    <cellStyle name=" _품셈_부대입찰내역_직접공사비 집계_본관기초 가실행 7" xfId="28404"/>
    <cellStyle name=" _품셈_부대입찰내역_직접공사비 집계_본관기초 가실행 8" xfId="28405"/>
    <cellStyle name=" _품셈_부대입찰내역_직접공사비 집계_본관기초 가실행 9" xfId="28406"/>
    <cellStyle name=" _품셈_부대입찰내역_직접공사비 집계_본관기초 가실행_1 당진78-연돌-공사설계서(REV.0 12.14-kopec)" xfId="2557"/>
    <cellStyle name=" _품셈_부대입찰내역_직접공사비 집계_본관기초 가실행_1 당진78-연돌-공사설계서(REV.0 12.14-kopec) 10" xfId="28407"/>
    <cellStyle name=" _품셈_부대입찰내역_직접공사비 집계_본관기초 가실행_1 당진78-연돌-공사설계서(REV.0 12.14-kopec) 2" xfId="2558"/>
    <cellStyle name=" _품셈_부대입찰내역_직접공사비 집계_본관기초 가실행_1 당진78-연돌-공사설계서(REV.0 12.14-kopec) 3" xfId="2559"/>
    <cellStyle name=" _품셈_부대입찰내역_직접공사비 집계_본관기초 가실행_1 당진78-연돌-공사설계서(REV.0 12.14-kopec) 4" xfId="17913"/>
    <cellStyle name=" _품셈_부대입찰내역_직접공사비 집계_본관기초 가실행_1 당진78-연돌-공사설계서(REV.0 12.14-kopec) 5" xfId="28408"/>
    <cellStyle name=" _품셈_부대입찰내역_직접공사비 집계_본관기초 가실행_1 당진78-연돌-공사설계서(REV.0 12.14-kopec) 6" xfId="28409"/>
    <cellStyle name=" _품셈_부대입찰내역_직접공사비 집계_본관기초 가실행_1 당진78-연돌-공사설계서(REV.0 12.14-kopec) 7" xfId="28410"/>
    <cellStyle name=" _품셈_부대입찰내역_직접공사비 집계_본관기초 가실행_1 당진78-연돌-공사설계서(REV.0 12.14-kopec) 8" xfId="28411"/>
    <cellStyle name=" _품셈_부대입찰내역_직접공사비 집계_본관기초 가실행_1 당진78-연돌-공사설계서(REV.0 12.14-kopec) 9" xfId="28412"/>
    <cellStyle name=" _품셈_부대입찰내역_직접공사비 집계_본관기초 가실행_1 당진78-연돌-공사설계서(REV.0 12.14-kopec)_0 태안78-연돌-공사설계서(2005082)" xfId="2560"/>
    <cellStyle name=" _품셈_부대입찰내역_직접공사비 집계_본관기초 가실행_1 당진78-연돌-공사설계서(REV.0 12.14-kopec)_0 태안78-연돌-공사설계서(2005082) 10" xfId="28413"/>
    <cellStyle name=" _품셈_부대입찰내역_직접공사비 집계_본관기초 가실행_1 당진78-연돌-공사설계서(REV.0 12.14-kopec)_0 태안78-연돌-공사설계서(2005082) 2" xfId="2561"/>
    <cellStyle name=" _품셈_부대입찰내역_직접공사비 집계_본관기초 가실행_1 당진78-연돌-공사설계서(REV.0 12.14-kopec)_0 태안78-연돌-공사설계서(2005082) 3" xfId="2562"/>
    <cellStyle name=" _품셈_부대입찰내역_직접공사비 집계_본관기초 가실행_1 당진78-연돌-공사설계서(REV.0 12.14-kopec)_0 태안78-연돌-공사설계서(2005082) 4" xfId="17914"/>
    <cellStyle name=" _품셈_부대입찰내역_직접공사비 집계_본관기초 가실행_1 당진78-연돌-공사설계서(REV.0 12.14-kopec)_0 태안78-연돌-공사설계서(2005082) 5" xfId="28414"/>
    <cellStyle name=" _품셈_부대입찰내역_직접공사비 집계_본관기초 가실행_1 당진78-연돌-공사설계서(REV.0 12.14-kopec)_0 태안78-연돌-공사설계서(2005082) 6" xfId="28415"/>
    <cellStyle name=" _품셈_부대입찰내역_직접공사비 집계_본관기초 가실행_1 당진78-연돌-공사설계서(REV.0 12.14-kopec)_0 태안78-연돌-공사설계서(2005082) 7" xfId="28416"/>
    <cellStyle name=" _품셈_부대입찰내역_직접공사비 집계_본관기초 가실행_1 당진78-연돌-공사설계서(REV.0 12.14-kopec)_0 태안78-연돌-공사설계서(2005082) 8" xfId="28417"/>
    <cellStyle name=" _품셈_부대입찰내역_직접공사비 집계_본관기초 가실행_1 당진78-연돌-공사설계서(REV.0 12.14-kopec)_0 태안78-연돌-공사설계서(2005082) 9" xfId="28418"/>
    <cellStyle name=" _품셈_부대입찰내역_직접공사비 집계_본관기초 가실행_1 당진78-연돌-공사설계서(REV.0 12.14-kopec)_1.0t 공사설계서(1021일)" xfId="2563"/>
    <cellStyle name=" _품셈_부대입찰내역_직접공사비 집계_본관기초 가실행_1 당진78-연돌-공사설계서(REV.0 12.14-kopec)_1.0t 공사설계서(1021일) 10" xfId="28419"/>
    <cellStyle name=" _품셈_부대입찰내역_직접공사비 집계_본관기초 가실행_1 당진78-연돌-공사설계서(REV.0 12.14-kopec)_1.0t 공사설계서(1021일) 2" xfId="2564"/>
    <cellStyle name=" _품셈_부대입찰내역_직접공사비 집계_본관기초 가실행_1 당진78-연돌-공사설계서(REV.0 12.14-kopec)_1.0t 공사설계서(1021일) 3" xfId="2565"/>
    <cellStyle name=" _품셈_부대입찰내역_직접공사비 집계_본관기초 가실행_1 당진78-연돌-공사설계서(REV.0 12.14-kopec)_1.0t 공사설계서(1021일) 4" xfId="17915"/>
    <cellStyle name=" _품셈_부대입찰내역_직접공사비 집계_본관기초 가실행_1 당진78-연돌-공사설계서(REV.0 12.14-kopec)_1.0t 공사설계서(1021일) 5" xfId="28420"/>
    <cellStyle name=" _품셈_부대입찰내역_직접공사비 집계_본관기초 가실행_1 당진78-연돌-공사설계서(REV.0 12.14-kopec)_1.0t 공사설계서(1021일) 6" xfId="28421"/>
    <cellStyle name=" _품셈_부대입찰내역_직접공사비 집계_본관기초 가실행_1 당진78-연돌-공사설계서(REV.0 12.14-kopec)_1.0t 공사설계서(1021일) 7" xfId="28422"/>
    <cellStyle name=" _품셈_부대입찰내역_직접공사비 집계_본관기초 가실행_1 당진78-연돌-공사설계서(REV.0 12.14-kopec)_1.0t 공사설계서(1021일) 8" xfId="28423"/>
    <cellStyle name=" _품셈_부대입찰내역_직접공사비 집계_본관기초 가실행_1 당진78-연돌-공사설계서(REV.0 12.14-kopec)_1.0t 공사설계서(1021일) 9" xfId="28424"/>
    <cellStyle name=" _품셈_부대입찰내역_직접공사비 집계_본관기초 가실행_1 당진78-연돌-공사설계서(REV.0 12.14-kopec)_태안78연돌공사설계서(2005099)C2" xfId="2566"/>
    <cellStyle name=" _품셈_부대입찰내역_직접공사비 집계_본관기초 가실행_1 당진78-연돌-공사설계서(REV.0 12.14-kopec)_태안78연돌공사설계서(2005099)C2 10" xfId="28425"/>
    <cellStyle name=" _품셈_부대입찰내역_직접공사비 집계_본관기초 가실행_1 당진78-연돌-공사설계서(REV.0 12.14-kopec)_태안78연돌공사설계서(2005099)C2 2" xfId="2567"/>
    <cellStyle name=" _품셈_부대입찰내역_직접공사비 집계_본관기초 가실행_1 당진78-연돌-공사설계서(REV.0 12.14-kopec)_태안78연돌공사설계서(2005099)C2 3" xfId="2568"/>
    <cellStyle name=" _품셈_부대입찰내역_직접공사비 집계_본관기초 가실행_1 당진78-연돌-공사설계서(REV.0 12.14-kopec)_태안78연돌공사설계서(2005099)C2 4" xfId="17916"/>
    <cellStyle name=" _품셈_부대입찰내역_직접공사비 집계_본관기초 가실행_1 당진78-연돌-공사설계서(REV.0 12.14-kopec)_태안78연돌공사설계서(2005099)C2 5" xfId="28426"/>
    <cellStyle name=" _품셈_부대입찰내역_직접공사비 집계_본관기초 가실행_1 당진78-연돌-공사설계서(REV.0 12.14-kopec)_태안78연돌공사설계서(2005099)C2 6" xfId="28427"/>
    <cellStyle name=" _품셈_부대입찰내역_직접공사비 집계_본관기초 가실행_1 당진78-연돌-공사설계서(REV.0 12.14-kopec)_태안78연돌공사설계서(2005099)C2 7" xfId="28428"/>
    <cellStyle name=" _품셈_부대입찰내역_직접공사비 집계_본관기초 가실행_1 당진78-연돌-공사설계서(REV.0 12.14-kopec)_태안78연돌공사설계서(2005099)C2 8" xfId="28429"/>
    <cellStyle name=" _품셈_부대입찰내역_직접공사비 집계_본관기초 가실행_1 당진78-연돌-공사설계서(REV.0 12.14-kopec)_태안78연돌공사설계서(2005099)C2 9" xfId="28430"/>
    <cellStyle name=" _품셈_부대입찰내역_직접공사비 집계_본관기초 가실행_1.0t 당진78-연돌-수량산출서(REV.0 12.27-kopec)" xfId="2569"/>
    <cellStyle name=" _품셈_부대입찰내역_직접공사비 집계_본관기초 가실행_1.0t 당진78-연돌-수량산출서(REV.0 12.27-kopec) 10" xfId="28431"/>
    <cellStyle name=" _품셈_부대입찰내역_직접공사비 집계_본관기초 가실행_1.0t 당진78-연돌-수량산출서(REV.0 12.27-kopec) 2" xfId="2570"/>
    <cellStyle name=" _품셈_부대입찰내역_직접공사비 집계_본관기초 가실행_1.0t 당진78-연돌-수량산출서(REV.0 12.27-kopec) 3" xfId="2571"/>
    <cellStyle name=" _품셈_부대입찰내역_직접공사비 집계_본관기초 가실행_1.0t 당진78-연돌-수량산출서(REV.0 12.27-kopec) 4" xfId="17917"/>
    <cellStyle name=" _품셈_부대입찰내역_직접공사비 집계_본관기초 가실행_1.0t 당진78-연돌-수량산출서(REV.0 12.27-kopec) 5" xfId="28432"/>
    <cellStyle name=" _품셈_부대입찰내역_직접공사비 집계_본관기초 가실행_1.0t 당진78-연돌-수량산출서(REV.0 12.27-kopec) 6" xfId="28433"/>
    <cellStyle name=" _품셈_부대입찰내역_직접공사비 집계_본관기초 가실행_1.0t 당진78-연돌-수량산출서(REV.0 12.27-kopec) 7" xfId="28434"/>
    <cellStyle name=" _품셈_부대입찰내역_직접공사비 집계_본관기초 가실행_1.0t 당진78-연돌-수량산출서(REV.0 12.27-kopec) 8" xfId="28435"/>
    <cellStyle name=" _품셈_부대입찰내역_직접공사비 집계_본관기초 가실행_1.0t 당진78-연돌-수량산출서(REV.0 12.27-kopec) 9" xfId="28436"/>
    <cellStyle name=" _품셈_부대입찰내역_직접공사비 집계_본관기초 가실행_1.0t 당진78-연돌-수량산출서(REV.0 12.27-kopec)_1.0t 공사설계서(1021일)" xfId="2572"/>
    <cellStyle name=" _품셈_부대입찰내역_직접공사비 집계_본관기초 가실행_1.0t 당진78-연돌-수량산출서(REV.0 12.27-kopec)_1.0t 공사설계서(1021일) 10" xfId="28437"/>
    <cellStyle name=" _품셈_부대입찰내역_직접공사비 집계_본관기초 가실행_1.0t 당진78-연돌-수량산출서(REV.0 12.27-kopec)_1.0t 공사설계서(1021일) 2" xfId="2573"/>
    <cellStyle name=" _품셈_부대입찰내역_직접공사비 집계_본관기초 가실행_1.0t 당진78-연돌-수량산출서(REV.0 12.27-kopec)_1.0t 공사설계서(1021일) 3" xfId="2574"/>
    <cellStyle name=" _품셈_부대입찰내역_직접공사비 집계_본관기초 가실행_1.0t 당진78-연돌-수량산출서(REV.0 12.27-kopec)_1.0t 공사설계서(1021일) 4" xfId="17918"/>
    <cellStyle name=" _품셈_부대입찰내역_직접공사비 집계_본관기초 가실행_1.0t 당진78-연돌-수량산출서(REV.0 12.27-kopec)_1.0t 공사설계서(1021일) 5" xfId="28438"/>
    <cellStyle name=" _품셈_부대입찰내역_직접공사비 집계_본관기초 가실행_1.0t 당진78-연돌-수량산출서(REV.0 12.27-kopec)_1.0t 공사설계서(1021일) 6" xfId="28439"/>
    <cellStyle name=" _품셈_부대입찰내역_직접공사비 집계_본관기초 가실행_1.0t 당진78-연돌-수량산출서(REV.0 12.27-kopec)_1.0t 공사설계서(1021일) 7" xfId="28440"/>
    <cellStyle name=" _품셈_부대입찰내역_직접공사비 집계_본관기초 가실행_1.0t 당진78-연돌-수량산출서(REV.0 12.27-kopec)_1.0t 공사설계서(1021일) 8" xfId="28441"/>
    <cellStyle name=" _품셈_부대입찰내역_직접공사비 집계_본관기초 가실행_1.0t 당진78-연돌-수량산출서(REV.0 12.27-kopec)_1.0t 공사설계서(1021일) 9" xfId="28442"/>
    <cellStyle name=" _품셈_부대입찰내역_직접공사비 집계_본관기초 가실행_2.관리동" xfId="28443"/>
    <cellStyle name=" _품셈_부대입찰내역_직접공사비 집계_본관기초 가실행_당진78-연돌-개략공사비" xfId="2575"/>
    <cellStyle name=" _품셈_부대입찰내역_직접공사비 집계_본관기초 가실행_당진78-연돌-개략공사비 10" xfId="28444"/>
    <cellStyle name=" _품셈_부대입찰내역_직접공사비 집계_본관기초 가실행_당진78-연돌-개략공사비 2" xfId="2576"/>
    <cellStyle name=" _품셈_부대입찰내역_직접공사비 집계_본관기초 가실행_당진78-연돌-개략공사비 3" xfId="2577"/>
    <cellStyle name=" _품셈_부대입찰내역_직접공사비 집계_본관기초 가실행_당진78-연돌-개략공사비 4" xfId="17919"/>
    <cellStyle name=" _품셈_부대입찰내역_직접공사비 집계_본관기초 가실행_당진78-연돌-개략공사비 5" xfId="28445"/>
    <cellStyle name=" _품셈_부대입찰내역_직접공사비 집계_본관기초 가실행_당진78-연돌-개략공사비 6" xfId="28446"/>
    <cellStyle name=" _품셈_부대입찰내역_직접공사비 집계_본관기초 가실행_당진78-연돌-개략공사비 7" xfId="28447"/>
    <cellStyle name=" _품셈_부대입찰내역_직접공사비 집계_본관기초 가실행_당진78-연돌-개략공사비 8" xfId="28448"/>
    <cellStyle name=" _품셈_부대입찰내역_직접공사비 집계_본관기초 가실행_당진78-연돌-개략공사비 9" xfId="28449"/>
    <cellStyle name=" _품셈_부대입찰내역_직접공사비 집계_본관기초 가실행_당진78-연돌-개략공사비_0 태안78-연돌-공사설계서(2005082)" xfId="2578"/>
    <cellStyle name=" _품셈_부대입찰내역_직접공사비 집계_본관기초 가실행_당진78-연돌-개략공사비_0 태안78-연돌-공사설계서(2005082) 10" xfId="28450"/>
    <cellStyle name=" _품셈_부대입찰내역_직접공사비 집계_본관기초 가실행_당진78-연돌-개략공사비_0 태안78-연돌-공사설계서(2005082) 2" xfId="2579"/>
    <cellStyle name=" _품셈_부대입찰내역_직접공사비 집계_본관기초 가실행_당진78-연돌-개략공사비_0 태안78-연돌-공사설계서(2005082) 3" xfId="2580"/>
    <cellStyle name=" _품셈_부대입찰내역_직접공사비 집계_본관기초 가실행_당진78-연돌-개략공사비_0 태안78-연돌-공사설계서(2005082) 4" xfId="17920"/>
    <cellStyle name=" _품셈_부대입찰내역_직접공사비 집계_본관기초 가실행_당진78-연돌-개략공사비_0 태안78-연돌-공사설계서(2005082) 5" xfId="28451"/>
    <cellStyle name=" _품셈_부대입찰내역_직접공사비 집계_본관기초 가실행_당진78-연돌-개략공사비_0 태안78-연돌-공사설계서(2005082) 6" xfId="28452"/>
    <cellStyle name=" _품셈_부대입찰내역_직접공사비 집계_본관기초 가실행_당진78-연돌-개략공사비_0 태안78-연돌-공사설계서(2005082) 7" xfId="28453"/>
    <cellStyle name=" _품셈_부대입찰내역_직접공사비 집계_본관기초 가실행_당진78-연돌-개략공사비_0 태안78-연돌-공사설계서(2005082) 8" xfId="28454"/>
    <cellStyle name=" _품셈_부대입찰내역_직접공사비 집계_본관기초 가실행_당진78-연돌-개략공사비_0 태안78-연돌-공사설계서(2005082) 9" xfId="28455"/>
    <cellStyle name=" _품셈_부대입찰내역_직접공사비 집계_본관기초 가실행_당진78-연돌-개략공사비_1.0t 공사설계서(1021일)" xfId="2581"/>
    <cellStyle name=" _품셈_부대입찰내역_직접공사비 집계_본관기초 가실행_당진78-연돌-개략공사비_1.0t 공사설계서(1021일) 10" xfId="28456"/>
    <cellStyle name=" _품셈_부대입찰내역_직접공사비 집계_본관기초 가실행_당진78-연돌-개략공사비_1.0t 공사설계서(1021일) 2" xfId="2582"/>
    <cellStyle name=" _품셈_부대입찰내역_직접공사비 집계_본관기초 가실행_당진78-연돌-개략공사비_1.0t 공사설계서(1021일) 3" xfId="2583"/>
    <cellStyle name=" _품셈_부대입찰내역_직접공사비 집계_본관기초 가실행_당진78-연돌-개략공사비_1.0t 공사설계서(1021일) 4" xfId="17921"/>
    <cellStyle name=" _품셈_부대입찰내역_직접공사비 집계_본관기초 가실행_당진78-연돌-개략공사비_1.0t 공사설계서(1021일) 5" xfId="28457"/>
    <cellStyle name=" _품셈_부대입찰내역_직접공사비 집계_본관기초 가실행_당진78-연돌-개략공사비_1.0t 공사설계서(1021일) 6" xfId="28458"/>
    <cellStyle name=" _품셈_부대입찰내역_직접공사비 집계_본관기초 가실행_당진78-연돌-개략공사비_1.0t 공사설계서(1021일) 7" xfId="28459"/>
    <cellStyle name=" _품셈_부대입찰내역_직접공사비 집계_본관기초 가실행_당진78-연돌-개략공사비_1.0t 공사설계서(1021일) 8" xfId="28460"/>
    <cellStyle name=" _품셈_부대입찰내역_직접공사비 집계_본관기초 가실행_당진78-연돌-개략공사비_1.0t 공사설계서(1021일) 9" xfId="28461"/>
    <cellStyle name=" _품셈_부대입찰내역_직접공사비 집계_본관기초 가실행_당진78-연돌-개략공사비_태안78연돌공사설계서(2005099)C2" xfId="2584"/>
    <cellStyle name=" _품셈_부대입찰내역_직접공사비 집계_본관기초 가실행_당진78-연돌-개략공사비_태안78연돌공사설계서(2005099)C2 10" xfId="28462"/>
    <cellStyle name=" _품셈_부대입찰내역_직접공사비 집계_본관기초 가실행_당진78-연돌-개략공사비_태안78연돌공사설계서(2005099)C2 2" xfId="2585"/>
    <cellStyle name=" _품셈_부대입찰내역_직접공사비 집계_본관기초 가실행_당진78-연돌-개략공사비_태안78연돌공사설계서(2005099)C2 3" xfId="2586"/>
    <cellStyle name=" _품셈_부대입찰내역_직접공사비 집계_본관기초 가실행_당진78-연돌-개략공사비_태안78연돌공사설계서(2005099)C2 4" xfId="17922"/>
    <cellStyle name=" _품셈_부대입찰내역_직접공사비 집계_본관기초 가실행_당진78-연돌-개략공사비_태안78연돌공사설계서(2005099)C2 5" xfId="28463"/>
    <cellStyle name=" _품셈_부대입찰내역_직접공사비 집계_본관기초 가실행_당진78-연돌-개략공사비_태안78연돌공사설계서(2005099)C2 6" xfId="28464"/>
    <cellStyle name=" _품셈_부대입찰내역_직접공사비 집계_본관기초 가실행_당진78-연돌-개략공사비_태안78연돌공사설계서(2005099)C2 7" xfId="28465"/>
    <cellStyle name=" _품셈_부대입찰내역_직접공사비 집계_본관기초 가실행_당진78-연돌-개략공사비_태안78연돌공사설계서(2005099)C2 8" xfId="28466"/>
    <cellStyle name=" _품셈_부대입찰내역_직접공사비 집계_본관기초 가실행_당진78-연돌-개략공사비_태안78연돌공사설계서(2005099)C2 9" xfId="28467"/>
    <cellStyle name=" _품셈_부대입찰내역_직접공사비 집계_본관기초 가실행_연돌 현장타설말뚝(RCD)설계서" xfId="2587"/>
    <cellStyle name=" _품셈_부대입찰내역_직접공사비 집계_본관기초 가실행_연돌 현장타설말뚝(RCD)설계서 10" xfId="28468"/>
    <cellStyle name=" _품셈_부대입찰내역_직접공사비 집계_본관기초 가실행_연돌 현장타설말뚝(RCD)설계서 2" xfId="2588"/>
    <cellStyle name=" _품셈_부대입찰내역_직접공사비 집계_본관기초 가실행_연돌 현장타설말뚝(RCD)설계서 3" xfId="2589"/>
    <cellStyle name=" _품셈_부대입찰내역_직접공사비 집계_본관기초 가실행_연돌 현장타설말뚝(RCD)설계서 4" xfId="17923"/>
    <cellStyle name=" _품셈_부대입찰내역_직접공사비 집계_본관기초 가실행_연돌 현장타설말뚝(RCD)설계서 5" xfId="28469"/>
    <cellStyle name=" _품셈_부대입찰내역_직접공사비 집계_본관기초 가실행_연돌 현장타설말뚝(RCD)설계서 6" xfId="28470"/>
    <cellStyle name=" _품셈_부대입찰내역_직접공사비 집계_본관기초 가실행_연돌 현장타설말뚝(RCD)설계서 7" xfId="28471"/>
    <cellStyle name=" _품셈_부대입찰내역_직접공사비 집계_본관기초 가실행_연돌 현장타설말뚝(RCD)설계서 8" xfId="28472"/>
    <cellStyle name=" _품셈_부대입찰내역_직접공사비 집계_본관기초 가실행_연돌 현장타설말뚝(RCD)설계서 9" xfId="28473"/>
    <cellStyle name=" _품셈_부대입찰내역_직접공사비 집계_본관기초 가실행_연돌 현장타설말뚝(RCD)설계서_0 태안78-연돌-공사설계서(2005082)" xfId="2590"/>
    <cellStyle name=" _품셈_부대입찰내역_직접공사비 집계_본관기초 가실행_연돌 현장타설말뚝(RCD)설계서_0 태안78-연돌-공사설계서(2005082) 10" xfId="28474"/>
    <cellStyle name=" _품셈_부대입찰내역_직접공사비 집계_본관기초 가실행_연돌 현장타설말뚝(RCD)설계서_0 태안78-연돌-공사설계서(2005082) 2" xfId="2591"/>
    <cellStyle name=" _품셈_부대입찰내역_직접공사비 집계_본관기초 가실행_연돌 현장타설말뚝(RCD)설계서_0 태안78-연돌-공사설계서(2005082) 3" xfId="2592"/>
    <cellStyle name=" _품셈_부대입찰내역_직접공사비 집계_본관기초 가실행_연돌 현장타설말뚝(RCD)설계서_0 태안78-연돌-공사설계서(2005082) 4" xfId="17924"/>
    <cellStyle name=" _품셈_부대입찰내역_직접공사비 집계_본관기초 가실행_연돌 현장타설말뚝(RCD)설계서_0 태안78-연돌-공사설계서(2005082) 5" xfId="28475"/>
    <cellStyle name=" _품셈_부대입찰내역_직접공사비 집계_본관기초 가실행_연돌 현장타설말뚝(RCD)설계서_0 태안78-연돌-공사설계서(2005082) 6" xfId="28476"/>
    <cellStyle name=" _품셈_부대입찰내역_직접공사비 집계_본관기초 가실행_연돌 현장타설말뚝(RCD)설계서_0 태안78-연돌-공사설계서(2005082) 7" xfId="28477"/>
    <cellStyle name=" _품셈_부대입찰내역_직접공사비 집계_본관기초 가실행_연돌 현장타설말뚝(RCD)설계서_0 태안78-연돌-공사설계서(2005082) 8" xfId="28478"/>
    <cellStyle name=" _품셈_부대입찰내역_직접공사비 집계_본관기초 가실행_연돌 현장타설말뚝(RCD)설계서_0 태안78-연돌-공사설계서(2005082) 9" xfId="28479"/>
    <cellStyle name=" _품셈_부대입찰내역_직접공사비 집계_본관기초 가실행_연돌 현장타설말뚝(RCD)설계서_1.0t 공사설계서(1021일)" xfId="2593"/>
    <cellStyle name=" _품셈_부대입찰내역_직접공사비 집계_본관기초 가실행_연돌 현장타설말뚝(RCD)설계서_1.0t 공사설계서(1021일) 10" xfId="28480"/>
    <cellStyle name=" _품셈_부대입찰내역_직접공사비 집계_본관기초 가실행_연돌 현장타설말뚝(RCD)설계서_1.0t 공사설계서(1021일) 2" xfId="2594"/>
    <cellStyle name=" _품셈_부대입찰내역_직접공사비 집계_본관기초 가실행_연돌 현장타설말뚝(RCD)설계서_1.0t 공사설계서(1021일) 3" xfId="2595"/>
    <cellStyle name=" _품셈_부대입찰내역_직접공사비 집계_본관기초 가실행_연돌 현장타설말뚝(RCD)설계서_1.0t 공사설계서(1021일) 4" xfId="17925"/>
    <cellStyle name=" _품셈_부대입찰내역_직접공사비 집계_본관기초 가실행_연돌 현장타설말뚝(RCD)설계서_1.0t 공사설계서(1021일) 5" xfId="28481"/>
    <cellStyle name=" _품셈_부대입찰내역_직접공사비 집계_본관기초 가실행_연돌 현장타설말뚝(RCD)설계서_1.0t 공사설계서(1021일) 6" xfId="28482"/>
    <cellStyle name=" _품셈_부대입찰내역_직접공사비 집계_본관기초 가실행_연돌 현장타설말뚝(RCD)설계서_1.0t 공사설계서(1021일) 7" xfId="28483"/>
    <cellStyle name=" _품셈_부대입찰내역_직접공사비 집계_본관기초 가실행_연돌 현장타설말뚝(RCD)설계서_1.0t 공사설계서(1021일) 8" xfId="28484"/>
    <cellStyle name=" _품셈_부대입찰내역_직접공사비 집계_본관기초 가실행_연돌 현장타설말뚝(RCD)설계서_1.0t 공사설계서(1021일) 9" xfId="28485"/>
    <cellStyle name=" _품셈_부대입찰내역_직접공사비 집계_본관기초 가실행_연돌 현장타설말뚝(RCD)설계서_태안78연돌공사설계서(2005099)C2" xfId="2596"/>
    <cellStyle name=" _품셈_부대입찰내역_직접공사비 집계_본관기초 가실행_연돌 현장타설말뚝(RCD)설계서_태안78연돌공사설계서(2005099)C2 10" xfId="28486"/>
    <cellStyle name=" _품셈_부대입찰내역_직접공사비 집계_본관기초 가실행_연돌 현장타설말뚝(RCD)설계서_태안78연돌공사설계서(2005099)C2 2" xfId="2597"/>
    <cellStyle name=" _품셈_부대입찰내역_직접공사비 집계_본관기초 가실행_연돌 현장타설말뚝(RCD)설계서_태안78연돌공사설계서(2005099)C2 3" xfId="2598"/>
    <cellStyle name=" _품셈_부대입찰내역_직접공사비 집계_본관기초 가실행_연돌 현장타설말뚝(RCD)설계서_태안78연돌공사설계서(2005099)C2 4" xfId="17926"/>
    <cellStyle name=" _품셈_부대입찰내역_직접공사비 집계_본관기초 가실행_연돌 현장타설말뚝(RCD)설계서_태안78연돌공사설계서(2005099)C2 5" xfId="28487"/>
    <cellStyle name=" _품셈_부대입찰내역_직접공사비 집계_본관기초 가실행_연돌 현장타설말뚝(RCD)설계서_태안78연돌공사설계서(2005099)C2 6" xfId="28488"/>
    <cellStyle name=" _품셈_부대입찰내역_직접공사비 집계_본관기초 가실행_연돌 현장타설말뚝(RCD)설계서_태안78연돌공사설계서(2005099)C2 7" xfId="28489"/>
    <cellStyle name=" _품셈_부대입찰내역_직접공사비 집계_본관기초 가실행_연돌 현장타설말뚝(RCD)설계서_태안78연돌공사설계서(2005099)C2 8" xfId="28490"/>
    <cellStyle name=" _품셈_부대입찰내역_직접공사비 집계_본관기초 가실행_연돌 현장타설말뚝(RCD)설계서_태안78연돌공사설계서(2005099)C2 9" xfId="28491"/>
    <cellStyle name=" _품셈_부대입찰내역_직접공사비 집계_본관기초굴착 예상도급" xfId="2599"/>
    <cellStyle name=" _품셈_부대입찰내역_직접공사비 집계_본관기초굴착 예상도급 10" xfId="28492"/>
    <cellStyle name=" _품셈_부대입찰내역_직접공사비 집계_본관기초굴착 예상도급 2" xfId="2600"/>
    <cellStyle name=" _품셈_부대입찰내역_직접공사비 집계_본관기초굴착 예상도급 3" xfId="2601"/>
    <cellStyle name=" _품셈_부대입찰내역_직접공사비 집계_본관기초굴착 예상도급 4" xfId="17927"/>
    <cellStyle name=" _품셈_부대입찰내역_직접공사비 집계_본관기초굴착 예상도급 5" xfId="28493"/>
    <cellStyle name=" _품셈_부대입찰내역_직접공사비 집계_본관기초굴착 예상도급 6" xfId="28494"/>
    <cellStyle name=" _품셈_부대입찰내역_직접공사비 집계_본관기초굴착 예상도급 7" xfId="28495"/>
    <cellStyle name=" _품셈_부대입찰내역_직접공사비 집계_본관기초굴착 예상도급 8" xfId="28496"/>
    <cellStyle name=" _품셈_부대입찰내역_직접공사비 집계_본관기초굴착 예상도급 9" xfId="28497"/>
    <cellStyle name=" _품셈_부대입찰내역_직접공사비 집계_본관기초굴착 예상도급_1 당진78-연돌-공사설계서(REV.0 12.14-kopec)" xfId="2602"/>
    <cellStyle name=" _품셈_부대입찰내역_직접공사비 집계_본관기초굴착 예상도급_1 당진78-연돌-공사설계서(REV.0 12.14-kopec) 10" xfId="28498"/>
    <cellStyle name=" _품셈_부대입찰내역_직접공사비 집계_본관기초굴착 예상도급_1 당진78-연돌-공사설계서(REV.0 12.14-kopec) 2" xfId="2603"/>
    <cellStyle name=" _품셈_부대입찰내역_직접공사비 집계_본관기초굴착 예상도급_1 당진78-연돌-공사설계서(REV.0 12.14-kopec) 3" xfId="2604"/>
    <cellStyle name=" _품셈_부대입찰내역_직접공사비 집계_본관기초굴착 예상도급_1 당진78-연돌-공사설계서(REV.0 12.14-kopec) 4" xfId="17928"/>
    <cellStyle name=" _품셈_부대입찰내역_직접공사비 집계_본관기초굴착 예상도급_1 당진78-연돌-공사설계서(REV.0 12.14-kopec) 5" xfId="28499"/>
    <cellStyle name=" _품셈_부대입찰내역_직접공사비 집계_본관기초굴착 예상도급_1 당진78-연돌-공사설계서(REV.0 12.14-kopec) 6" xfId="28500"/>
    <cellStyle name=" _품셈_부대입찰내역_직접공사비 집계_본관기초굴착 예상도급_1 당진78-연돌-공사설계서(REV.0 12.14-kopec) 7" xfId="28501"/>
    <cellStyle name=" _품셈_부대입찰내역_직접공사비 집계_본관기초굴착 예상도급_1 당진78-연돌-공사설계서(REV.0 12.14-kopec) 8" xfId="28502"/>
    <cellStyle name=" _품셈_부대입찰내역_직접공사비 집계_본관기초굴착 예상도급_1 당진78-연돌-공사설계서(REV.0 12.14-kopec) 9" xfId="28503"/>
    <cellStyle name=" _품셈_부대입찰내역_직접공사비 집계_본관기초굴착 예상도급_1 당진78-연돌-공사설계서(REV.0 12.14-kopec)_0 태안78-연돌-공사설계서(2005082)" xfId="2605"/>
    <cellStyle name=" _품셈_부대입찰내역_직접공사비 집계_본관기초굴착 예상도급_1 당진78-연돌-공사설계서(REV.0 12.14-kopec)_0 태안78-연돌-공사설계서(2005082) 10" xfId="28504"/>
    <cellStyle name=" _품셈_부대입찰내역_직접공사비 집계_본관기초굴착 예상도급_1 당진78-연돌-공사설계서(REV.0 12.14-kopec)_0 태안78-연돌-공사설계서(2005082) 2" xfId="2606"/>
    <cellStyle name=" _품셈_부대입찰내역_직접공사비 집계_본관기초굴착 예상도급_1 당진78-연돌-공사설계서(REV.0 12.14-kopec)_0 태안78-연돌-공사설계서(2005082) 3" xfId="2607"/>
    <cellStyle name=" _품셈_부대입찰내역_직접공사비 집계_본관기초굴착 예상도급_1 당진78-연돌-공사설계서(REV.0 12.14-kopec)_0 태안78-연돌-공사설계서(2005082) 4" xfId="17929"/>
    <cellStyle name=" _품셈_부대입찰내역_직접공사비 집계_본관기초굴착 예상도급_1 당진78-연돌-공사설계서(REV.0 12.14-kopec)_0 태안78-연돌-공사설계서(2005082) 5" xfId="28505"/>
    <cellStyle name=" _품셈_부대입찰내역_직접공사비 집계_본관기초굴착 예상도급_1 당진78-연돌-공사설계서(REV.0 12.14-kopec)_0 태안78-연돌-공사설계서(2005082) 6" xfId="28506"/>
    <cellStyle name=" _품셈_부대입찰내역_직접공사비 집계_본관기초굴착 예상도급_1 당진78-연돌-공사설계서(REV.0 12.14-kopec)_0 태안78-연돌-공사설계서(2005082) 7" xfId="28507"/>
    <cellStyle name=" _품셈_부대입찰내역_직접공사비 집계_본관기초굴착 예상도급_1 당진78-연돌-공사설계서(REV.0 12.14-kopec)_0 태안78-연돌-공사설계서(2005082) 8" xfId="28508"/>
    <cellStyle name=" _품셈_부대입찰내역_직접공사비 집계_본관기초굴착 예상도급_1 당진78-연돌-공사설계서(REV.0 12.14-kopec)_0 태안78-연돌-공사설계서(2005082) 9" xfId="28509"/>
    <cellStyle name=" _품셈_부대입찰내역_직접공사비 집계_본관기초굴착 예상도급_1 당진78-연돌-공사설계서(REV.0 12.14-kopec)_1.0t 공사설계서(1021일)" xfId="2608"/>
    <cellStyle name=" _품셈_부대입찰내역_직접공사비 집계_본관기초굴착 예상도급_1 당진78-연돌-공사설계서(REV.0 12.14-kopec)_1.0t 공사설계서(1021일) 10" xfId="28510"/>
    <cellStyle name=" _품셈_부대입찰내역_직접공사비 집계_본관기초굴착 예상도급_1 당진78-연돌-공사설계서(REV.0 12.14-kopec)_1.0t 공사설계서(1021일) 2" xfId="2609"/>
    <cellStyle name=" _품셈_부대입찰내역_직접공사비 집계_본관기초굴착 예상도급_1 당진78-연돌-공사설계서(REV.0 12.14-kopec)_1.0t 공사설계서(1021일) 3" xfId="2610"/>
    <cellStyle name=" _품셈_부대입찰내역_직접공사비 집계_본관기초굴착 예상도급_1 당진78-연돌-공사설계서(REV.0 12.14-kopec)_1.0t 공사설계서(1021일) 4" xfId="17930"/>
    <cellStyle name=" _품셈_부대입찰내역_직접공사비 집계_본관기초굴착 예상도급_1 당진78-연돌-공사설계서(REV.0 12.14-kopec)_1.0t 공사설계서(1021일) 5" xfId="28511"/>
    <cellStyle name=" _품셈_부대입찰내역_직접공사비 집계_본관기초굴착 예상도급_1 당진78-연돌-공사설계서(REV.0 12.14-kopec)_1.0t 공사설계서(1021일) 6" xfId="28512"/>
    <cellStyle name=" _품셈_부대입찰내역_직접공사비 집계_본관기초굴착 예상도급_1 당진78-연돌-공사설계서(REV.0 12.14-kopec)_1.0t 공사설계서(1021일) 7" xfId="28513"/>
    <cellStyle name=" _품셈_부대입찰내역_직접공사비 집계_본관기초굴착 예상도급_1 당진78-연돌-공사설계서(REV.0 12.14-kopec)_1.0t 공사설계서(1021일) 8" xfId="28514"/>
    <cellStyle name=" _품셈_부대입찰내역_직접공사비 집계_본관기초굴착 예상도급_1 당진78-연돌-공사설계서(REV.0 12.14-kopec)_1.0t 공사설계서(1021일) 9" xfId="28515"/>
    <cellStyle name=" _품셈_부대입찰내역_직접공사비 집계_본관기초굴착 예상도급_1 당진78-연돌-공사설계서(REV.0 12.14-kopec)_태안78연돌공사설계서(2005099)C2" xfId="2611"/>
    <cellStyle name=" _품셈_부대입찰내역_직접공사비 집계_본관기초굴착 예상도급_1 당진78-연돌-공사설계서(REV.0 12.14-kopec)_태안78연돌공사설계서(2005099)C2 10" xfId="28516"/>
    <cellStyle name=" _품셈_부대입찰내역_직접공사비 집계_본관기초굴착 예상도급_1 당진78-연돌-공사설계서(REV.0 12.14-kopec)_태안78연돌공사설계서(2005099)C2 2" xfId="2612"/>
    <cellStyle name=" _품셈_부대입찰내역_직접공사비 집계_본관기초굴착 예상도급_1 당진78-연돌-공사설계서(REV.0 12.14-kopec)_태안78연돌공사설계서(2005099)C2 3" xfId="2613"/>
    <cellStyle name=" _품셈_부대입찰내역_직접공사비 집계_본관기초굴착 예상도급_1 당진78-연돌-공사설계서(REV.0 12.14-kopec)_태안78연돌공사설계서(2005099)C2 4" xfId="17931"/>
    <cellStyle name=" _품셈_부대입찰내역_직접공사비 집계_본관기초굴착 예상도급_1 당진78-연돌-공사설계서(REV.0 12.14-kopec)_태안78연돌공사설계서(2005099)C2 5" xfId="28517"/>
    <cellStyle name=" _품셈_부대입찰내역_직접공사비 집계_본관기초굴착 예상도급_1 당진78-연돌-공사설계서(REV.0 12.14-kopec)_태안78연돌공사설계서(2005099)C2 6" xfId="28518"/>
    <cellStyle name=" _품셈_부대입찰내역_직접공사비 집계_본관기초굴착 예상도급_1 당진78-연돌-공사설계서(REV.0 12.14-kopec)_태안78연돌공사설계서(2005099)C2 7" xfId="28519"/>
    <cellStyle name=" _품셈_부대입찰내역_직접공사비 집계_본관기초굴착 예상도급_1 당진78-연돌-공사설계서(REV.0 12.14-kopec)_태안78연돌공사설계서(2005099)C2 8" xfId="28520"/>
    <cellStyle name=" _품셈_부대입찰내역_직접공사비 집계_본관기초굴착 예상도급_1 당진78-연돌-공사설계서(REV.0 12.14-kopec)_태안78연돌공사설계서(2005099)C2 9" xfId="28521"/>
    <cellStyle name=" _품셈_부대입찰내역_직접공사비 집계_본관기초굴착 예상도급_1.0t 당진78-연돌-수량산출서(REV.0 12.27-kopec)" xfId="2614"/>
    <cellStyle name=" _품셈_부대입찰내역_직접공사비 집계_본관기초굴착 예상도급_1.0t 당진78-연돌-수량산출서(REV.0 12.27-kopec) 10" xfId="28522"/>
    <cellStyle name=" _품셈_부대입찰내역_직접공사비 집계_본관기초굴착 예상도급_1.0t 당진78-연돌-수량산출서(REV.0 12.27-kopec) 2" xfId="2615"/>
    <cellStyle name=" _품셈_부대입찰내역_직접공사비 집계_본관기초굴착 예상도급_1.0t 당진78-연돌-수량산출서(REV.0 12.27-kopec) 3" xfId="2616"/>
    <cellStyle name=" _품셈_부대입찰내역_직접공사비 집계_본관기초굴착 예상도급_1.0t 당진78-연돌-수량산출서(REV.0 12.27-kopec) 4" xfId="17932"/>
    <cellStyle name=" _품셈_부대입찰내역_직접공사비 집계_본관기초굴착 예상도급_1.0t 당진78-연돌-수량산출서(REV.0 12.27-kopec) 5" xfId="28523"/>
    <cellStyle name=" _품셈_부대입찰내역_직접공사비 집계_본관기초굴착 예상도급_1.0t 당진78-연돌-수량산출서(REV.0 12.27-kopec) 6" xfId="28524"/>
    <cellStyle name=" _품셈_부대입찰내역_직접공사비 집계_본관기초굴착 예상도급_1.0t 당진78-연돌-수량산출서(REV.0 12.27-kopec) 7" xfId="28525"/>
    <cellStyle name=" _품셈_부대입찰내역_직접공사비 집계_본관기초굴착 예상도급_1.0t 당진78-연돌-수량산출서(REV.0 12.27-kopec) 8" xfId="28526"/>
    <cellStyle name=" _품셈_부대입찰내역_직접공사비 집계_본관기초굴착 예상도급_1.0t 당진78-연돌-수량산출서(REV.0 12.27-kopec) 9" xfId="28527"/>
    <cellStyle name=" _품셈_부대입찰내역_직접공사비 집계_본관기초굴착 예상도급_1.0t 당진78-연돌-수량산출서(REV.0 12.27-kopec)_1.0t 공사설계서(1021일)" xfId="2617"/>
    <cellStyle name=" _품셈_부대입찰내역_직접공사비 집계_본관기초굴착 예상도급_1.0t 당진78-연돌-수량산출서(REV.0 12.27-kopec)_1.0t 공사설계서(1021일) 10" xfId="28528"/>
    <cellStyle name=" _품셈_부대입찰내역_직접공사비 집계_본관기초굴착 예상도급_1.0t 당진78-연돌-수량산출서(REV.0 12.27-kopec)_1.0t 공사설계서(1021일) 2" xfId="2618"/>
    <cellStyle name=" _품셈_부대입찰내역_직접공사비 집계_본관기초굴착 예상도급_1.0t 당진78-연돌-수량산출서(REV.0 12.27-kopec)_1.0t 공사설계서(1021일) 3" xfId="2619"/>
    <cellStyle name=" _품셈_부대입찰내역_직접공사비 집계_본관기초굴착 예상도급_1.0t 당진78-연돌-수량산출서(REV.0 12.27-kopec)_1.0t 공사설계서(1021일) 4" xfId="17933"/>
    <cellStyle name=" _품셈_부대입찰내역_직접공사비 집계_본관기초굴착 예상도급_1.0t 당진78-연돌-수량산출서(REV.0 12.27-kopec)_1.0t 공사설계서(1021일) 5" xfId="28529"/>
    <cellStyle name=" _품셈_부대입찰내역_직접공사비 집계_본관기초굴착 예상도급_1.0t 당진78-연돌-수량산출서(REV.0 12.27-kopec)_1.0t 공사설계서(1021일) 6" xfId="28530"/>
    <cellStyle name=" _품셈_부대입찰내역_직접공사비 집계_본관기초굴착 예상도급_1.0t 당진78-연돌-수량산출서(REV.0 12.27-kopec)_1.0t 공사설계서(1021일) 7" xfId="28531"/>
    <cellStyle name=" _품셈_부대입찰내역_직접공사비 집계_본관기초굴착 예상도급_1.0t 당진78-연돌-수량산출서(REV.0 12.27-kopec)_1.0t 공사설계서(1021일) 8" xfId="28532"/>
    <cellStyle name=" _품셈_부대입찰내역_직접공사비 집계_본관기초굴착 예상도급_1.0t 당진78-연돌-수량산출서(REV.0 12.27-kopec)_1.0t 공사설계서(1021일) 9" xfId="28533"/>
    <cellStyle name=" _품셈_부대입찰내역_직접공사비 집계_본관기초굴착 예상도급_2.관리동" xfId="28534"/>
    <cellStyle name=" _품셈_부대입찰내역_직접공사비 집계_본관기초굴착 예상도급_당진78-연돌-개략공사비" xfId="2620"/>
    <cellStyle name=" _품셈_부대입찰내역_직접공사비 집계_본관기초굴착 예상도급_당진78-연돌-개략공사비 10" xfId="28535"/>
    <cellStyle name=" _품셈_부대입찰내역_직접공사비 집계_본관기초굴착 예상도급_당진78-연돌-개략공사비 2" xfId="2621"/>
    <cellStyle name=" _품셈_부대입찰내역_직접공사비 집계_본관기초굴착 예상도급_당진78-연돌-개략공사비 3" xfId="2622"/>
    <cellStyle name=" _품셈_부대입찰내역_직접공사비 집계_본관기초굴착 예상도급_당진78-연돌-개략공사비 4" xfId="17934"/>
    <cellStyle name=" _품셈_부대입찰내역_직접공사비 집계_본관기초굴착 예상도급_당진78-연돌-개략공사비 5" xfId="28536"/>
    <cellStyle name=" _품셈_부대입찰내역_직접공사비 집계_본관기초굴착 예상도급_당진78-연돌-개략공사비 6" xfId="28537"/>
    <cellStyle name=" _품셈_부대입찰내역_직접공사비 집계_본관기초굴착 예상도급_당진78-연돌-개략공사비 7" xfId="28538"/>
    <cellStyle name=" _품셈_부대입찰내역_직접공사비 집계_본관기초굴착 예상도급_당진78-연돌-개략공사비 8" xfId="28539"/>
    <cellStyle name=" _품셈_부대입찰내역_직접공사비 집계_본관기초굴착 예상도급_당진78-연돌-개략공사비 9" xfId="28540"/>
    <cellStyle name=" _품셈_부대입찰내역_직접공사비 집계_본관기초굴착 예상도급_당진78-연돌-개략공사비_0 태안78-연돌-공사설계서(2005082)" xfId="2623"/>
    <cellStyle name=" _품셈_부대입찰내역_직접공사비 집계_본관기초굴착 예상도급_당진78-연돌-개략공사비_0 태안78-연돌-공사설계서(2005082) 10" xfId="28541"/>
    <cellStyle name=" _품셈_부대입찰내역_직접공사비 집계_본관기초굴착 예상도급_당진78-연돌-개략공사비_0 태안78-연돌-공사설계서(2005082) 2" xfId="2624"/>
    <cellStyle name=" _품셈_부대입찰내역_직접공사비 집계_본관기초굴착 예상도급_당진78-연돌-개략공사비_0 태안78-연돌-공사설계서(2005082) 3" xfId="2625"/>
    <cellStyle name=" _품셈_부대입찰내역_직접공사비 집계_본관기초굴착 예상도급_당진78-연돌-개략공사비_0 태안78-연돌-공사설계서(2005082) 4" xfId="17935"/>
    <cellStyle name=" _품셈_부대입찰내역_직접공사비 집계_본관기초굴착 예상도급_당진78-연돌-개략공사비_0 태안78-연돌-공사설계서(2005082) 5" xfId="28542"/>
    <cellStyle name=" _품셈_부대입찰내역_직접공사비 집계_본관기초굴착 예상도급_당진78-연돌-개략공사비_0 태안78-연돌-공사설계서(2005082) 6" xfId="28543"/>
    <cellStyle name=" _품셈_부대입찰내역_직접공사비 집계_본관기초굴착 예상도급_당진78-연돌-개략공사비_0 태안78-연돌-공사설계서(2005082) 7" xfId="28544"/>
    <cellStyle name=" _품셈_부대입찰내역_직접공사비 집계_본관기초굴착 예상도급_당진78-연돌-개략공사비_0 태안78-연돌-공사설계서(2005082) 8" xfId="28545"/>
    <cellStyle name=" _품셈_부대입찰내역_직접공사비 집계_본관기초굴착 예상도급_당진78-연돌-개략공사비_0 태안78-연돌-공사설계서(2005082) 9" xfId="28546"/>
    <cellStyle name=" _품셈_부대입찰내역_직접공사비 집계_본관기초굴착 예상도급_당진78-연돌-개략공사비_1.0t 공사설계서(1021일)" xfId="2626"/>
    <cellStyle name=" _품셈_부대입찰내역_직접공사비 집계_본관기초굴착 예상도급_당진78-연돌-개략공사비_1.0t 공사설계서(1021일) 10" xfId="28547"/>
    <cellStyle name=" _품셈_부대입찰내역_직접공사비 집계_본관기초굴착 예상도급_당진78-연돌-개략공사비_1.0t 공사설계서(1021일) 2" xfId="2627"/>
    <cellStyle name=" _품셈_부대입찰내역_직접공사비 집계_본관기초굴착 예상도급_당진78-연돌-개략공사비_1.0t 공사설계서(1021일) 3" xfId="2628"/>
    <cellStyle name=" _품셈_부대입찰내역_직접공사비 집계_본관기초굴착 예상도급_당진78-연돌-개략공사비_1.0t 공사설계서(1021일) 4" xfId="17936"/>
    <cellStyle name=" _품셈_부대입찰내역_직접공사비 집계_본관기초굴착 예상도급_당진78-연돌-개략공사비_1.0t 공사설계서(1021일) 5" xfId="28548"/>
    <cellStyle name=" _품셈_부대입찰내역_직접공사비 집계_본관기초굴착 예상도급_당진78-연돌-개략공사비_1.0t 공사설계서(1021일) 6" xfId="28549"/>
    <cellStyle name=" _품셈_부대입찰내역_직접공사비 집계_본관기초굴착 예상도급_당진78-연돌-개략공사비_1.0t 공사설계서(1021일) 7" xfId="28550"/>
    <cellStyle name=" _품셈_부대입찰내역_직접공사비 집계_본관기초굴착 예상도급_당진78-연돌-개략공사비_1.0t 공사설계서(1021일) 8" xfId="28551"/>
    <cellStyle name=" _품셈_부대입찰내역_직접공사비 집계_본관기초굴착 예상도급_당진78-연돌-개략공사비_1.0t 공사설계서(1021일) 9" xfId="28552"/>
    <cellStyle name=" _품셈_부대입찰내역_직접공사비 집계_본관기초굴착 예상도급_당진78-연돌-개략공사비_태안78연돌공사설계서(2005099)C2" xfId="2629"/>
    <cellStyle name=" _품셈_부대입찰내역_직접공사비 집계_본관기초굴착 예상도급_당진78-연돌-개략공사비_태안78연돌공사설계서(2005099)C2 10" xfId="28553"/>
    <cellStyle name=" _품셈_부대입찰내역_직접공사비 집계_본관기초굴착 예상도급_당진78-연돌-개략공사비_태안78연돌공사설계서(2005099)C2 2" xfId="2630"/>
    <cellStyle name=" _품셈_부대입찰내역_직접공사비 집계_본관기초굴착 예상도급_당진78-연돌-개략공사비_태안78연돌공사설계서(2005099)C2 3" xfId="2631"/>
    <cellStyle name=" _품셈_부대입찰내역_직접공사비 집계_본관기초굴착 예상도급_당진78-연돌-개략공사비_태안78연돌공사설계서(2005099)C2 4" xfId="17937"/>
    <cellStyle name=" _품셈_부대입찰내역_직접공사비 집계_본관기초굴착 예상도급_당진78-연돌-개략공사비_태안78연돌공사설계서(2005099)C2 5" xfId="28554"/>
    <cellStyle name=" _품셈_부대입찰내역_직접공사비 집계_본관기초굴착 예상도급_당진78-연돌-개략공사비_태안78연돌공사설계서(2005099)C2 6" xfId="28555"/>
    <cellStyle name=" _품셈_부대입찰내역_직접공사비 집계_본관기초굴착 예상도급_당진78-연돌-개략공사비_태안78연돌공사설계서(2005099)C2 7" xfId="28556"/>
    <cellStyle name=" _품셈_부대입찰내역_직접공사비 집계_본관기초굴착 예상도급_당진78-연돌-개략공사비_태안78연돌공사설계서(2005099)C2 8" xfId="28557"/>
    <cellStyle name=" _품셈_부대입찰내역_직접공사비 집계_본관기초굴착 예상도급_당진78-연돌-개략공사비_태안78연돌공사설계서(2005099)C2 9" xfId="28558"/>
    <cellStyle name=" _품셈_부대입찰내역_직접공사비 집계_본관기초굴착 예상도급_연돌 현장타설말뚝(RCD)설계서" xfId="2632"/>
    <cellStyle name=" _품셈_부대입찰내역_직접공사비 집계_본관기초굴착 예상도급_연돌 현장타설말뚝(RCD)설계서 10" xfId="28559"/>
    <cellStyle name=" _품셈_부대입찰내역_직접공사비 집계_본관기초굴착 예상도급_연돌 현장타설말뚝(RCD)설계서 2" xfId="2633"/>
    <cellStyle name=" _품셈_부대입찰내역_직접공사비 집계_본관기초굴착 예상도급_연돌 현장타설말뚝(RCD)설계서 3" xfId="2634"/>
    <cellStyle name=" _품셈_부대입찰내역_직접공사비 집계_본관기초굴착 예상도급_연돌 현장타설말뚝(RCD)설계서 4" xfId="17938"/>
    <cellStyle name=" _품셈_부대입찰내역_직접공사비 집계_본관기초굴착 예상도급_연돌 현장타설말뚝(RCD)설계서 5" xfId="28560"/>
    <cellStyle name=" _품셈_부대입찰내역_직접공사비 집계_본관기초굴착 예상도급_연돌 현장타설말뚝(RCD)설계서 6" xfId="28561"/>
    <cellStyle name=" _품셈_부대입찰내역_직접공사비 집계_본관기초굴착 예상도급_연돌 현장타설말뚝(RCD)설계서 7" xfId="28562"/>
    <cellStyle name=" _품셈_부대입찰내역_직접공사비 집계_본관기초굴착 예상도급_연돌 현장타설말뚝(RCD)설계서 8" xfId="28563"/>
    <cellStyle name=" _품셈_부대입찰내역_직접공사비 집계_본관기초굴착 예상도급_연돌 현장타설말뚝(RCD)설계서 9" xfId="28564"/>
    <cellStyle name=" _품셈_부대입찰내역_직접공사비 집계_본관기초굴착 예상도급_연돌 현장타설말뚝(RCD)설계서_0 태안78-연돌-공사설계서(2005082)" xfId="2635"/>
    <cellStyle name=" _품셈_부대입찰내역_직접공사비 집계_본관기초굴착 예상도급_연돌 현장타설말뚝(RCD)설계서_0 태안78-연돌-공사설계서(2005082) 10" xfId="28565"/>
    <cellStyle name=" _품셈_부대입찰내역_직접공사비 집계_본관기초굴착 예상도급_연돌 현장타설말뚝(RCD)설계서_0 태안78-연돌-공사설계서(2005082) 2" xfId="2636"/>
    <cellStyle name=" _품셈_부대입찰내역_직접공사비 집계_본관기초굴착 예상도급_연돌 현장타설말뚝(RCD)설계서_0 태안78-연돌-공사설계서(2005082) 3" xfId="2637"/>
    <cellStyle name=" _품셈_부대입찰내역_직접공사비 집계_본관기초굴착 예상도급_연돌 현장타설말뚝(RCD)설계서_0 태안78-연돌-공사설계서(2005082) 4" xfId="17939"/>
    <cellStyle name=" _품셈_부대입찰내역_직접공사비 집계_본관기초굴착 예상도급_연돌 현장타설말뚝(RCD)설계서_0 태안78-연돌-공사설계서(2005082) 5" xfId="28566"/>
    <cellStyle name=" _품셈_부대입찰내역_직접공사비 집계_본관기초굴착 예상도급_연돌 현장타설말뚝(RCD)설계서_0 태안78-연돌-공사설계서(2005082) 6" xfId="28567"/>
    <cellStyle name=" _품셈_부대입찰내역_직접공사비 집계_본관기초굴착 예상도급_연돌 현장타설말뚝(RCD)설계서_0 태안78-연돌-공사설계서(2005082) 7" xfId="28568"/>
    <cellStyle name=" _품셈_부대입찰내역_직접공사비 집계_본관기초굴착 예상도급_연돌 현장타설말뚝(RCD)설계서_0 태안78-연돌-공사설계서(2005082) 8" xfId="28569"/>
    <cellStyle name=" _품셈_부대입찰내역_직접공사비 집계_본관기초굴착 예상도급_연돌 현장타설말뚝(RCD)설계서_0 태안78-연돌-공사설계서(2005082) 9" xfId="28570"/>
    <cellStyle name=" _품셈_부대입찰내역_직접공사비 집계_본관기초굴착 예상도급_연돌 현장타설말뚝(RCD)설계서_1.0t 공사설계서(1021일)" xfId="2638"/>
    <cellStyle name=" _품셈_부대입찰내역_직접공사비 집계_본관기초굴착 예상도급_연돌 현장타설말뚝(RCD)설계서_1.0t 공사설계서(1021일) 10" xfId="28571"/>
    <cellStyle name=" _품셈_부대입찰내역_직접공사비 집계_본관기초굴착 예상도급_연돌 현장타설말뚝(RCD)설계서_1.0t 공사설계서(1021일) 2" xfId="2639"/>
    <cellStyle name=" _품셈_부대입찰내역_직접공사비 집계_본관기초굴착 예상도급_연돌 현장타설말뚝(RCD)설계서_1.0t 공사설계서(1021일) 3" xfId="2640"/>
    <cellStyle name=" _품셈_부대입찰내역_직접공사비 집계_본관기초굴착 예상도급_연돌 현장타설말뚝(RCD)설계서_1.0t 공사설계서(1021일) 4" xfId="17940"/>
    <cellStyle name=" _품셈_부대입찰내역_직접공사비 집계_본관기초굴착 예상도급_연돌 현장타설말뚝(RCD)설계서_1.0t 공사설계서(1021일) 5" xfId="28572"/>
    <cellStyle name=" _품셈_부대입찰내역_직접공사비 집계_본관기초굴착 예상도급_연돌 현장타설말뚝(RCD)설계서_1.0t 공사설계서(1021일) 6" xfId="28573"/>
    <cellStyle name=" _품셈_부대입찰내역_직접공사비 집계_본관기초굴착 예상도급_연돌 현장타설말뚝(RCD)설계서_1.0t 공사설계서(1021일) 7" xfId="28574"/>
    <cellStyle name=" _품셈_부대입찰내역_직접공사비 집계_본관기초굴착 예상도급_연돌 현장타설말뚝(RCD)설계서_1.0t 공사설계서(1021일) 8" xfId="28575"/>
    <cellStyle name=" _품셈_부대입찰내역_직접공사비 집계_본관기초굴착 예상도급_연돌 현장타설말뚝(RCD)설계서_1.0t 공사설계서(1021일) 9" xfId="28576"/>
    <cellStyle name=" _품셈_부대입찰내역_직접공사비 집계_본관기초굴착 예상도급_연돌 현장타설말뚝(RCD)설계서_태안78연돌공사설계서(2005099)C2" xfId="2641"/>
    <cellStyle name=" _품셈_부대입찰내역_직접공사비 집계_본관기초굴착 예상도급_연돌 현장타설말뚝(RCD)설계서_태안78연돌공사설계서(2005099)C2 10" xfId="28577"/>
    <cellStyle name=" _품셈_부대입찰내역_직접공사비 집계_본관기초굴착 예상도급_연돌 현장타설말뚝(RCD)설계서_태안78연돌공사설계서(2005099)C2 2" xfId="2642"/>
    <cellStyle name=" _품셈_부대입찰내역_직접공사비 집계_본관기초굴착 예상도급_연돌 현장타설말뚝(RCD)설계서_태안78연돌공사설계서(2005099)C2 3" xfId="2643"/>
    <cellStyle name=" _품셈_부대입찰내역_직접공사비 집계_본관기초굴착 예상도급_연돌 현장타설말뚝(RCD)설계서_태안78연돌공사설계서(2005099)C2 4" xfId="17941"/>
    <cellStyle name=" _품셈_부대입찰내역_직접공사비 집계_본관기초굴착 예상도급_연돌 현장타설말뚝(RCD)설계서_태안78연돌공사설계서(2005099)C2 5" xfId="28578"/>
    <cellStyle name=" _품셈_부대입찰내역_직접공사비 집계_본관기초굴착 예상도급_연돌 현장타설말뚝(RCD)설계서_태안78연돌공사설계서(2005099)C2 6" xfId="28579"/>
    <cellStyle name=" _품셈_부대입찰내역_직접공사비 집계_본관기초굴착 예상도급_연돌 현장타설말뚝(RCD)설계서_태안78연돌공사설계서(2005099)C2 7" xfId="28580"/>
    <cellStyle name=" _품셈_부대입찰내역_직접공사비 집계_본관기초굴착 예상도급_연돌 현장타설말뚝(RCD)설계서_태안78연돌공사설계서(2005099)C2 8" xfId="28581"/>
    <cellStyle name=" _품셈_부대입찰내역_직접공사비 집계_본관기초굴착 예상도급_연돌 현장타설말뚝(RCD)설계서_태안78연돌공사설계서(2005099)C2 9" xfId="28582"/>
    <cellStyle name=" _품셈_부대입찰내역_직접공사비 집계_본관기초굴착(REV1)" xfId="2645"/>
    <cellStyle name=" _품셈_부대입찰내역_직접공사비 집계_본관기초굴착(남경)" xfId="2644"/>
    <cellStyle name=" _품셈_부대입찰내역_직접공사비 집계_소나무가이식 하도급대상금액대비" xfId="2646"/>
    <cellStyle name=" _품셈_부대입찰내역_직접공사비 집계_연돌 현장타설말뚝(RCD)설계서" xfId="2647"/>
    <cellStyle name=" _품셈_부대입찰내역_직접공사비 집계_연돌 현장타설말뚝(RCD)설계서 10" xfId="28583"/>
    <cellStyle name=" _품셈_부대입찰내역_직접공사비 집계_연돌 현장타설말뚝(RCD)설계서 2" xfId="2648"/>
    <cellStyle name=" _품셈_부대입찰내역_직접공사비 집계_연돌 현장타설말뚝(RCD)설계서 3" xfId="2649"/>
    <cellStyle name=" _품셈_부대입찰내역_직접공사비 집계_연돌 현장타설말뚝(RCD)설계서 4" xfId="17942"/>
    <cellStyle name=" _품셈_부대입찰내역_직접공사비 집계_연돌 현장타설말뚝(RCD)설계서 5" xfId="28584"/>
    <cellStyle name=" _품셈_부대입찰내역_직접공사비 집계_연돌 현장타설말뚝(RCD)설계서 6" xfId="28585"/>
    <cellStyle name=" _품셈_부대입찰내역_직접공사비 집계_연돌 현장타설말뚝(RCD)설계서 7" xfId="28586"/>
    <cellStyle name=" _품셈_부대입찰내역_직접공사비 집계_연돌 현장타설말뚝(RCD)설계서 8" xfId="28587"/>
    <cellStyle name=" _품셈_부대입찰내역_직접공사비 집계_연돌 현장타설말뚝(RCD)설계서 9" xfId="28588"/>
    <cellStyle name=" _품셈_부대입찰내역_직접공사비 집계_연돌 현장타설말뚝(RCD)설계서_0 태안78-연돌-공사설계서(2005082)" xfId="2650"/>
    <cellStyle name=" _품셈_부대입찰내역_직접공사비 집계_연돌 현장타설말뚝(RCD)설계서_0 태안78-연돌-공사설계서(2005082) 10" xfId="28589"/>
    <cellStyle name=" _품셈_부대입찰내역_직접공사비 집계_연돌 현장타설말뚝(RCD)설계서_0 태안78-연돌-공사설계서(2005082) 2" xfId="2651"/>
    <cellStyle name=" _품셈_부대입찰내역_직접공사비 집계_연돌 현장타설말뚝(RCD)설계서_0 태안78-연돌-공사설계서(2005082) 3" xfId="2652"/>
    <cellStyle name=" _품셈_부대입찰내역_직접공사비 집계_연돌 현장타설말뚝(RCD)설계서_0 태안78-연돌-공사설계서(2005082) 4" xfId="17943"/>
    <cellStyle name=" _품셈_부대입찰내역_직접공사비 집계_연돌 현장타설말뚝(RCD)설계서_0 태안78-연돌-공사설계서(2005082) 5" xfId="28590"/>
    <cellStyle name=" _품셈_부대입찰내역_직접공사비 집계_연돌 현장타설말뚝(RCD)설계서_0 태안78-연돌-공사설계서(2005082) 6" xfId="28591"/>
    <cellStyle name=" _품셈_부대입찰내역_직접공사비 집계_연돌 현장타설말뚝(RCD)설계서_0 태안78-연돌-공사설계서(2005082) 7" xfId="28592"/>
    <cellStyle name=" _품셈_부대입찰내역_직접공사비 집계_연돌 현장타설말뚝(RCD)설계서_0 태안78-연돌-공사설계서(2005082) 8" xfId="28593"/>
    <cellStyle name=" _품셈_부대입찰내역_직접공사비 집계_연돌 현장타설말뚝(RCD)설계서_0 태안78-연돌-공사설계서(2005082) 9" xfId="28594"/>
    <cellStyle name=" _품셈_부대입찰내역_직접공사비 집계_연돌 현장타설말뚝(RCD)설계서_1.0t 공사설계서(1021일)" xfId="2653"/>
    <cellStyle name=" _품셈_부대입찰내역_직접공사비 집계_연돌 현장타설말뚝(RCD)설계서_1.0t 공사설계서(1021일) 10" xfId="28595"/>
    <cellStyle name=" _품셈_부대입찰내역_직접공사비 집계_연돌 현장타설말뚝(RCD)설계서_1.0t 공사설계서(1021일) 2" xfId="2654"/>
    <cellStyle name=" _품셈_부대입찰내역_직접공사비 집계_연돌 현장타설말뚝(RCD)설계서_1.0t 공사설계서(1021일) 3" xfId="2655"/>
    <cellStyle name=" _품셈_부대입찰내역_직접공사비 집계_연돌 현장타설말뚝(RCD)설계서_1.0t 공사설계서(1021일) 4" xfId="17944"/>
    <cellStyle name=" _품셈_부대입찰내역_직접공사비 집계_연돌 현장타설말뚝(RCD)설계서_1.0t 공사설계서(1021일) 5" xfId="28596"/>
    <cellStyle name=" _품셈_부대입찰내역_직접공사비 집계_연돌 현장타설말뚝(RCD)설계서_1.0t 공사설계서(1021일) 6" xfId="28597"/>
    <cellStyle name=" _품셈_부대입찰내역_직접공사비 집계_연돌 현장타설말뚝(RCD)설계서_1.0t 공사설계서(1021일) 7" xfId="28598"/>
    <cellStyle name=" _품셈_부대입찰내역_직접공사비 집계_연돌 현장타설말뚝(RCD)설계서_1.0t 공사설계서(1021일) 8" xfId="28599"/>
    <cellStyle name=" _품셈_부대입찰내역_직접공사비 집계_연돌 현장타설말뚝(RCD)설계서_1.0t 공사설계서(1021일) 9" xfId="28600"/>
    <cellStyle name=" _품셈_부대입찰내역_직접공사비 집계_연돌 현장타설말뚝(RCD)설계서_태안78연돌공사설계서(2005099)C2" xfId="2656"/>
    <cellStyle name=" _품셈_부대입찰내역_직접공사비 집계_연돌 현장타설말뚝(RCD)설계서_태안78연돌공사설계서(2005099)C2 10" xfId="28601"/>
    <cellStyle name=" _품셈_부대입찰내역_직접공사비 집계_연돌 현장타설말뚝(RCD)설계서_태안78연돌공사설계서(2005099)C2 2" xfId="2657"/>
    <cellStyle name=" _품셈_부대입찰내역_직접공사비 집계_연돌 현장타설말뚝(RCD)설계서_태안78연돌공사설계서(2005099)C2 3" xfId="2658"/>
    <cellStyle name=" _품셈_부대입찰내역_직접공사비 집계_연돌 현장타설말뚝(RCD)설계서_태안78연돌공사설계서(2005099)C2 4" xfId="17945"/>
    <cellStyle name=" _품셈_부대입찰내역_직접공사비 집계_연돌 현장타설말뚝(RCD)설계서_태안78연돌공사설계서(2005099)C2 5" xfId="28602"/>
    <cellStyle name=" _품셈_부대입찰내역_직접공사비 집계_연돌 현장타설말뚝(RCD)설계서_태안78연돌공사설계서(2005099)C2 6" xfId="28603"/>
    <cellStyle name=" _품셈_부대입찰내역_직접공사비 집계_연돌 현장타설말뚝(RCD)설계서_태안78연돌공사설계서(2005099)C2 7" xfId="28604"/>
    <cellStyle name=" _품셈_부대입찰내역_직접공사비 집계_연돌 현장타설말뚝(RCD)설계서_태안78연돌공사설계서(2005099)C2 8" xfId="28605"/>
    <cellStyle name=" _품셈_부대입찰내역_직접공사비 집계_연돌 현장타설말뚝(RCD)설계서_태안78연돌공사설계서(2005099)C2 9" xfId="28606"/>
    <cellStyle name=" _품셈_부대입찰내역_직접공사비 집계_한태견적의뢰" xfId="2659"/>
    <cellStyle name=" _품셈_부대입찰내역_직접공사비 집계_한태견적의뢰 10" xfId="28607"/>
    <cellStyle name=" _품셈_부대입찰내역_직접공사비 집계_한태견적의뢰 2" xfId="2660"/>
    <cellStyle name=" _품셈_부대입찰내역_직접공사비 집계_한태견적의뢰 3" xfId="2661"/>
    <cellStyle name=" _품셈_부대입찰내역_직접공사비 집계_한태견적의뢰 4" xfId="17946"/>
    <cellStyle name=" _품셈_부대입찰내역_직접공사비 집계_한태견적의뢰 5" xfId="28608"/>
    <cellStyle name=" _품셈_부대입찰내역_직접공사비 집계_한태견적의뢰 6" xfId="28609"/>
    <cellStyle name=" _품셈_부대입찰내역_직접공사비 집계_한태견적의뢰 7" xfId="28610"/>
    <cellStyle name=" _품셈_부대입찰내역_직접공사비 집계_한태견적의뢰 8" xfId="28611"/>
    <cellStyle name=" _품셈_부대입찰내역_직접공사비 집계_한태견적의뢰 9" xfId="28612"/>
    <cellStyle name=" _품셈_부대입찰내역_토웅0412월기성" xfId="2707"/>
    <cellStyle name=" _품셈_부대입찰내역_토웅송부(내역서)(1)" xfId="2708"/>
    <cellStyle name=" _품셈_부대입찰내역_한태견적의뢰" xfId="2709"/>
    <cellStyle name=" _품셈_부대입찰내역_한태견적의뢰 10" xfId="28704"/>
    <cellStyle name=" _품셈_부대입찰내역_한태견적의뢰 2" xfId="2710"/>
    <cellStyle name=" _품셈_부대입찰내역_한태견적의뢰 3" xfId="2711"/>
    <cellStyle name=" _품셈_부대입찰내역_한태견적의뢰 4" xfId="17962"/>
    <cellStyle name=" _품셈_부대입찰내역_한태견적의뢰 5" xfId="28705"/>
    <cellStyle name=" _품셈_부대입찰내역_한태견적의뢰 6" xfId="28706"/>
    <cellStyle name=" _품셈_부대입찰내역_한태견적의뢰 7" xfId="28707"/>
    <cellStyle name=" _품셈_부대입찰내역_한태견적의뢰 8" xfId="28708"/>
    <cellStyle name=" _품셈_부대입찰내역_한태견적의뢰 9" xfId="28709"/>
    <cellStyle name=" _품셈_부대철골공내역(가실행#7,8)" xfId="2760"/>
    <cellStyle name=" _품셈_부대철골공내역(가실행#7,8)_부대철콘공내역(당진#7,8)" xfId="2761"/>
    <cellStyle name=" _품셈_부두준설 가설계서(05.11.04)" xfId="2762"/>
    <cellStyle name=" _품셈_부두준설 가설계서(05.11.04)_그래브준설 수량분개 토적표" xfId="28801"/>
    <cellStyle name=" _품셈_부두준설 가설계서(05.11.04)_부두준설 설계서" xfId="2763"/>
    <cellStyle name=" _품셈_부두준설 가설계서(05.11.04)_부두준설 설계서_1) 공사비산출 적정성 확인" xfId="2764"/>
    <cellStyle name=" _품셈_부두준설 가설계서(05.11.04)_부두준설 설계서_1) 공사비산출 적정성 확인_부두준설 설계서" xfId="2765"/>
    <cellStyle name=" _품셈_부두준설 가설계서(05.11.04)_부두준설 설계서_부두준설 설계서" xfId="2766"/>
    <cellStyle name=" _품셈_부두준설 가설계서(05.11.04)_부두준설 설계서_부두준설 설계서(현대)" xfId="2767"/>
    <cellStyle name=" _품셈_부두준설 가설계서(05.11.04)_부두준설 설계서_부두준설 설계서(현대)_부두준설 설계서" xfId="2768"/>
    <cellStyle name=" _품셈_부두준설 가설계서(05.11.04)_부두준설 설계서_부두준설 설계서_부두준설 설계서" xfId="2769"/>
    <cellStyle name=" _품셈_부두준설 가설계서(05.11.04)_부두준설 설계서_부두준설 설계서77" xfId="2770"/>
    <cellStyle name=" _품셈_부두준설 가설계서(05.11.04)_부두준설 설계서_부두준설 설계서77_부두준설 설계서" xfId="2771"/>
    <cellStyle name=" _품셈_부두준설 가설계서(05.11.04)_부두준설 설계서_준설 평균N치 산출서(08.01.25)-REV.1" xfId="2772"/>
    <cellStyle name=" _품셈_부두준설 가설계서(05.11.04)_부두준설 설계서_준설 평균N치 산출서(08.01.25)-REV.1_부두준설 설계서" xfId="2773"/>
    <cellStyle name=" _품셈_부두준설 가설계서(05.11.04)_부두준설 설계서-07.10.24" xfId="28802"/>
    <cellStyle name=" _품셈_부두준설 가설계서(05.11.04)_부두준설 수량산출서" xfId="28803"/>
    <cellStyle name=" _품셈_부두준설 딱지" xfId="28804"/>
    <cellStyle name=" _품셈_부두준설 설계서" xfId="2774"/>
    <cellStyle name=" _품셈_부두준설 설계서_1) 공사비산출 적정성 확인" xfId="2775"/>
    <cellStyle name=" _품셈_부두준설 설계서_1) 공사비산출 적정성 확인_부두준설 설계서" xfId="2776"/>
    <cellStyle name=" _품셈_부두준설 설계서_부두준설 설계서" xfId="2777"/>
    <cellStyle name=" _품셈_부두준설 설계서_부두준설 설계서(현대)" xfId="2778"/>
    <cellStyle name=" _품셈_부두준설 설계서_부두준설 설계서(현대)_부두준설 설계서" xfId="2779"/>
    <cellStyle name=" _품셈_부두준설 설계서_부두준설 설계서_부두준설 설계서" xfId="2780"/>
    <cellStyle name=" _품셈_부두준설 설계서_부두준설 설계서77" xfId="2781"/>
    <cellStyle name=" _품셈_부두준설 설계서_부두준설 설계서77_부두준설 설계서" xfId="2782"/>
    <cellStyle name=" _품셈_부두준설 설계서_준설 평균N치 산출서(08.01.25)-REV.1" xfId="2783"/>
    <cellStyle name=" _품셈_부두준설 설계서_준설 평균N치 산출서(08.01.25)-REV.1_부두준설 설계서" xfId="2784"/>
    <cellStyle name=" _품셈_부두준설 설계서-07.10.24" xfId="28805"/>
    <cellStyle name=" _품셈_부두준설 수량산출서" xfId="28806"/>
    <cellStyle name=" _품셈_사무실포장가실행" xfId="2785"/>
    <cellStyle name=" _품셈_사무실포장가실행 10" xfId="28807"/>
    <cellStyle name=" _품셈_사무실포장가실행 2" xfId="2786"/>
    <cellStyle name=" _품셈_사무실포장가실행 3" xfId="2787"/>
    <cellStyle name=" _품셈_사무실포장가실행 4" xfId="17978"/>
    <cellStyle name=" _품셈_사무실포장가실행 5" xfId="28808"/>
    <cellStyle name=" _품셈_사무실포장가실행 6" xfId="28809"/>
    <cellStyle name=" _품셈_사무실포장가실행 7" xfId="28810"/>
    <cellStyle name=" _품셈_사무실포장가실행 8" xfId="28811"/>
    <cellStyle name=" _품셈_사무실포장가실행 9" xfId="28812"/>
    <cellStyle name=" _품셈_석고반출부두 수량산출서(CC-18)_070115" xfId="28813"/>
    <cellStyle name=" _품셈_석탄취급설비기초-비교" xfId="2788"/>
    <cellStyle name=" _품셈_설계변경내역(20041122)" xfId="2789"/>
    <cellStyle name=" _품셈_설계변경조서(CC-02정산최종)" xfId="2791"/>
    <cellStyle name=" _품셈_설계변경조서(CC-04,최종)" xfId="28814"/>
    <cellStyle name=" _품셈_설계변경조서(최종)(삼성)" xfId="2790"/>
    <cellStyle name=" _품셈_설계서(CC-10)" xfId="28815"/>
    <cellStyle name=" _품셈_설계서(CC-10)re2" xfId="28816"/>
    <cellStyle name=" _품셈_설계서(CC-16)" xfId="28817"/>
    <cellStyle name=" _품셈_소나무가이식 하도급대상금액대비" xfId="2792"/>
    <cellStyle name=" _품셈_수량산출서(CC-10)" xfId="28818"/>
    <cellStyle name=" _품셈_수량산출서(CC-10)-운탄지역" xfId="28819"/>
    <cellStyle name=" _품셈_실행집계표_보령7,8" xfId="28820"/>
    <cellStyle name=" _품셈_연돌 수량산출서" xfId="28821"/>
    <cellStyle name=" _품셈_연돌 현장타설말뚝(RCD)설계서" xfId="2793"/>
    <cellStyle name=" _품셈_연돌 현장타설말뚝(RCD)설계서 10" xfId="28822"/>
    <cellStyle name=" _품셈_연돌 현장타설말뚝(RCD)설계서 2" xfId="2794"/>
    <cellStyle name=" _품셈_연돌 현장타설말뚝(RCD)설계서 3" xfId="2795"/>
    <cellStyle name=" _품셈_연돌 현장타설말뚝(RCD)설계서 4" xfId="17979"/>
    <cellStyle name=" _품셈_연돌 현장타설말뚝(RCD)설계서 5" xfId="28823"/>
    <cellStyle name=" _품셈_연돌 현장타설말뚝(RCD)설계서 6" xfId="28824"/>
    <cellStyle name=" _품셈_연돌 현장타설말뚝(RCD)설계서 7" xfId="28825"/>
    <cellStyle name=" _품셈_연돌 현장타설말뚝(RCD)설계서 8" xfId="28826"/>
    <cellStyle name=" _품셈_연돌 현장타설말뚝(RCD)설계서 9" xfId="28827"/>
    <cellStyle name=" _품셈_연돌 현장타설말뚝(RCD)설계서_0 태안78-연돌-공사설계서(2005082)" xfId="2796"/>
    <cellStyle name=" _품셈_연돌 현장타설말뚝(RCD)설계서_0 태안78-연돌-공사설계서(2005082) 10" xfId="28828"/>
    <cellStyle name=" _품셈_연돌 현장타설말뚝(RCD)설계서_0 태안78-연돌-공사설계서(2005082) 2" xfId="2797"/>
    <cellStyle name=" _품셈_연돌 현장타설말뚝(RCD)설계서_0 태안78-연돌-공사설계서(2005082) 3" xfId="2798"/>
    <cellStyle name=" _품셈_연돌 현장타설말뚝(RCD)설계서_0 태안78-연돌-공사설계서(2005082) 4" xfId="17980"/>
    <cellStyle name=" _품셈_연돌 현장타설말뚝(RCD)설계서_0 태안78-연돌-공사설계서(2005082) 5" xfId="28829"/>
    <cellStyle name=" _품셈_연돌 현장타설말뚝(RCD)설계서_0 태안78-연돌-공사설계서(2005082) 6" xfId="28830"/>
    <cellStyle name=" _품셈_연돌 현장타설말뚝(RCD)설계서_0 태안78-연돌-공사설계서(2005082) 7" xfId="28831"/>
    <cellStyle name=" _품셈_연돌 현장타설말뚝(RCD)설계서_0 태안78-연돌-공사설계서(2005082) 8" xfId="28832"/>
    <cellStyle name=" _품셈_연돌 현장타설말뚝(RCD)설계서_0 태안78-연돌-공사설계서(2005082) 9" xfId="28833"/>
    <cellStyle name=" _품셈_연돌 현장타설말뚝(RCD)설계서_1.0t 공사설계서(1021일)" xfId="2799"/>
    <cellStyle name=" _품셈_연돌 현장타설말뚝(RCD)설계서_1.0t 공사설계서(1021일) 10" xfId="28834"/>
    <cellStyle name=" _품셈_연돌 현장타설말뚝(RCD)설계서_1.0t 공사설계서(1021일) 2" xfId="2800"/>
    <cellStyle name=" _품셈_연돌 현장타설말뚝(RCD)설계서_1.0t 공사설계서(1021일) 3" xfId="2801"/>
    <cellStyle name=" _품셈_연돌 현장타설말뚝(RCD)설계서_1.0t 공사설계서(1021일) 4" xfId="17981"/>
    <cellStyle name=" _품셈_연돌 현장타설말뚝(RCD)설계서_1.0t 공사설계서(1021일) 5" xfId="28835"/>
    <cellStyle name=" _품셈_연돌 현장타설말뚝(RCD)설계서_1.0t 공사설계서(1021일) 6" xfId="28836"/>
    <cellStyle name=" _품셈_연돌 현장타설말뚝(RCD)설계서_1.0t 공사설계서(1021일) 7" xfId="28837"/>
    <cellStyle name=" _품셈_연돌 현장타설말뚝(RCD)설계서_1.0t 공사설계서(1021일) 8" xfId="28838"/>
    <cellStyle name=" _품셈_연돌 현장타설말뚝(RCD)설계서_1.0t 공사설계서(1021일) 9" xfId="28839"/>
    <cellStyle name=" _품셈_연돌 현장타설말뚝(RCD)설계서_태안78연돌공사설계서(2005099)C2" xfId="2802"/>
    <cellStyle name=" _품셈_연돌 현장타설말뚝(RCD)설계서_태안78연돌공사설계서(2005099)C2 10" xfId="28840"/>
    <cellStyle name=" _품셈_연돌 현장타설말뚝(RCD)설계서_태안78연돌공사설계서(2005099)C2 2" xfId="2803"/>
    <cellStyle name=" _품셈_연돌 현장타설말뚝(RCD)설계서_태안78연돌공사설계서(2005099)C2 3" xfId="2804"/>
    <cellStyle name=" _품셈_연돌 현장타설말뚝(RCD)설계서_태안78연돌공사설계서(2005099)C2 4" xfId="17982"/>
    <cellStyle name=" _품셈_연돌 현장타설말뚝(RCD)설계서_태안78연돌공사설계서(2005099)C2 5" xfId="28841"/>
    <cellStyle name=" _품셈_연돌 현장타설말뚝(RCD)설계서_태안78연돌공사설계서(2005099)C2 6" xfId="28842"/>
    <cellStyle name=" _품셈_연돌 현장타설말뚝(RCD)설계서_태안78연돌공사설계서(2005099)C2 7" xfId="28843"/>
    <cellStyle name=" _품셈_연돌 현장타설말뚝(RCD)설계서_태안78연돌공사설계서(2005099)C2 8" xfId="28844"/>
    <cellStyle name=" _품셈_연돌 현장타설말뚝(RCD)설계서_태안78연돌공사설계서(2005099)C2 9" xfId="28845"/>
    <cellStyle name=" _품셈_연돌내역서-0809" xfId="21576"/>
    <cellStyle name=" _품셈_연돌축조 가설계서 (rev. 1) 수정" xfId="28846"/>
    <cellStyle name=" _품셈_염소 주입실 신축공사" xfId="42270"/>
    <cellStyle name=" _품셈_영흥 3,4 0505 건축기성3" xfId="28847"/>
    <cellStyle name=" _품셈_영흥 3,4 0505 건축기성3_1-온배수 양식장 가설계서" xfId="28848"/>
    <cellStyle name=" _품셈_영흥 3,4 0505 건축기성3_경상정비 가설계서(12.07)" xfId="28849"/>
    <cellStyle name=" _품셈_영흥 3,4 0505 건축기성3_경상정비 설계서(최종결재본)" xfId="28850"/>
    <cellStyle name=" _품셈_영흥 3,4 0505 건축기성3_경상정비 설계서(최종분11월19)" xfId="28851"/>
    <cellStyle name=" _품셈_영흥 3,4 0505 건축기성3_부품" xfId="28852"/>
    <cellStyle name=" _품셈_영흥 3,4 도급자가설건물 축조 가설계서" xfId="28853"/>
    <cellStyle name=" _품셈_영흥 3,4 도급자가설건물 축조 가설계서(조정3)" xfId="28854"/>
    <cellStyle name=" _품셈_영흥 3,4 도급자가설건물 축조 가설계서(조정3)_1-온배수 양식장 가설계서" xfId="28855"/>
    <cellStyle name=" _품셈_영흥 3,4 도급자가설건물 축조 가설계서(조정3)_경상정비 가설계서(12.07)" xfId="28856"/>
    <cellStyle name=" _품셈_영흥 3,4 도급자가설건물 축조 가설계서(조정3)_경상정비 설계서(최종결재본)" xfId="28857"/>
    <cellStyle name=" _품셈_영흥 3,4 도급자가설건물 축조 가설계서(조정3)_경상정비 설계서(최종분11월19)" xfId="28858"/>
    <cellStyle name=" _품셈_영흥 3,4 도급자가설건물 축조 가설계서(조정3)_부품" xfId="28859"/>
    <cellStyle name=" _품셈_영흥 3,4 도급자가설건물 축조 가설계서_1-온배수 양식장 가설계서" xfId="28860"/>
    <cellStyle name=" _품셈_영흥 3,4 도급자가설건물 축조 가설계서_경상정비 가설계서(12.07)" xfId="28861"/>
    <cellStyle name=" _품셈_영흥 3,4 도급자가설건물 축조 가설계서_경상정비 설계서(최종결재본)" xfId="28862"/>
    <cellStyle name=" _품셈_영흥 3,4 도급자가설건물 축조 가설계서_경상정비 설계서(최종분11월19)" xfId="28863"/>
    <cellStyle name=" _품셈_영흥 3,4 도급자가설건물 축조 가설계서_부품" xfId="28864"/>
    <cellStyle name=" _품셈_영흥#3,4 배수로축조공사(CC-03)최종(입찰용)" xfId="2805"/>
    <cellStyle name=" _품셈_영흥#3,4 배수로축조공사(CC-03)최종(입찰용)_당진화력준설설계서(REV.A)" xfId="2806"/>
    <cellStyle name=" _품셈_영흥#3,4 배수로축조공사(CC-03)최종(입찰용)_별표" xfId="2807"/>
    <cellStyle name=" _품셈_영흥#3,4 배수로축조공사(CC-03)최종(입찰용)_자재단가" xfId="2808"/>
    <cellStyle name=" _품셈_영흥#3,4 옥내기기기초(AC-05)" xfId="2809"/>
    <cellStyle name=" _품셈_영흥#3,4 옥내기기기초(AC-05)_당진화력준설설계서(REV.A)" xfId="2810"/>
    <cellStyle name=" _품셈_영흥#3,4 옥내기기기초(AC-05)_별표" xfId="2811"/>
    <cellStyle name=" _품셈_영흥#3,4 옥내기기기초(AC-05)_자재단가" xfId="2812"/>
    <cellStyle name=" _품셈_영흥#3,4 터빈발전기기초(AC-04)" xfId="28865"/>
    <cellStyle name=" _품셈_영흥#3,4 터빈발전기기초(AC-04)_1-온배수 양식장 가설계서" xfId="28866"/>
    <cellStyle name=" _품셈_영흥#3,4 터빈발전기기초(AC-04)_경상정비 가설계서(12.07)" xfId="28867"/>
    <cellStyle name=" _품셈_영흥#3,4 터빈발전기기초(AC-04)_경상정비 설계서(최종결재본)" xfId="28868"/>
    <cellStyle name=" _품셈_영흥#3,4 터빈발전기기초(AC-04)_경상정비 설계서(최종분11월19)" xfId="28869"/>
    <cellStyle name=" _품셈_영흥#3,4 터빈발전기기초(AC-04)_부품" xfId="28870"/>
    <cellStyle name=" _품셈_영흥#3,4터빈발전기기초공사(AC-04)" xfId="2813"/>
    <cellStyle name=" _품셈_영흥#3,4터빈발전기기초공사(AC-04)_(참고1) 현황도 딱지" xfId="28871"/>
    <cellStyle name=" _품셈_영흥#3,4터빈발전기기초공사(AC-04)_1-온배수 양식장 가설계서" xfId="28872"/>
    <cellStyle name=" _품셈_영흥#3,4터빈발전기기초공사(AC-04)_CC-03냉각수배수로(04.12사정)" xfId="28888"/>
    <cellStyle name=" _품셈_영흥#3,4터빈발전기기초공사(AC-04)_CC-03냉각수배수로(04.12사정)_CC-03냉각수배수로(05.07사정)" xfId="28889"/>
    <cellStyle name=" _품셈_영흥#3,4터빈발전기기초공사(AC-04)_CC-03냉각수배수로(04.12사정)_CC-03냉각수배수로(05.09청구)" xfId="28890"/>
    <cellStyle name=" _품셈_영흥#3,4터빈발전기기초공사(AC-04)_CC-16 조경공사(05.10사정)" xfId="28891"/>
    <cellStyle name=" _품셈_영흥#3,4터빈발전기기초공사(AC-04)_CC-16 조경공사(05.10청구예정)" xfId="28892"/>
    <cellStyle name=" _품셈_영흥#3,4터빈발전기기초공사(AC-04)_CC-16조경공사(05.09사정)" xfId="28893"/>
    <cellStyle name=" _품셈_영흥#3,4터빈발전기기초공사(AC-04)_가압장설계서(토목)" xfId="28873"/>
    <cellStyle name=" _품셈_영흥#3,4터빈발전기기초공사(AC-04)_경상정비 가설계서(12.07)" xfId="28874"/>
    <cellStyle name=" _품셈_영흥#3,4터빈발전기기초공사(AC-04)_경상정비 설계서(최종결재본)" xfId="28875"/>
    <cellStyle name=" _품셈_영흥#3,4터빈발전기기초공사(AC-04)_경상정비 설계서(최종분11월19)" xfId="28876"/>
    <cellStyle name=" _품셈_영흥#3,4터빈발전기기초공사(AC-04)_계약내역서(CC-16)" xfId="28877"/>
    <cellStyle name=" _품셈_영흥#3,4터빈발전기기초공사(AC-04)_그래브준설 수량분개 토적표" xfId="28878"/>
    <cellStyle name=" _품셈_영흥#3,4터빈발전기기초공사(AC-04)_당진화력준설설계서(REV.A)" xfId="2814"/>
    <cellStyle name=" _품셈_영흥#3,4터빈발전기기초공사(AC-04)_별표" xfId="2815"/>
    <cellStyle name=" _품셈_영흥#3,4터빈발전기기초공사(AC-04)_본설계내역서(CC-14)-REV.16" xfId="28879"/>
    <cellStyle name=" _품셈_영흥#3,4터빈발전기기초공사(AC-04)_부두준설 딱지" xfId="28880"/>
    <cellStyle name=" _품셈_영흥#3,4터빈발전기기초공사(AC-04)_부두준설 설계서" xfId="2816"/>
    <cellStyle name=" _품셈_영흥#3,4터빈발전기기초공사(AC-04)_부두준설 설계서_1) 공사비산출 적정성 확인" xfId="2817"/>
    <cellStyle name=" _품셈_영흥#3,4터빈발전기기초공사(AC-04)_부두준설 설계서_1) 공사비산출 적정성 확인_부두준설 설계서" xfId="2818"/>
    <cellStyle name=" _품셈_영흥#3,4터빈발전기기초공사(AC-04)_부두준설 설계서_부두준설 설계서" xfId="2819"/>
    <cellStyle name=" _품셈_영흥#3,4터빈발전기기초공사(AC-04)_부두준설 설계서_부두준설 설계서(현대)" xfId="2820"/>
    <cellStyle name=" _품셈_영흥#3,4터빈발전기기초공사(AC-04)_부두준설 설계서_부두준설 설계서(현대)_부두준설 설계서" xfId="2821"/>
    <cellStyle name=" _품셈_영흥#3,4터빈발전기기초공사(AC-04)_부두준설 설계서_부두준설 설계서_부두준설 설계서" xfId="2822"/>
    <cellStyle name=" _품셈_영흥#3,4터빈발전기기초공사(AC-04)_부두준설 설계서_부두준설 설계서77" xfId="2823"/>
    <cellStyle name=" _품셈_영흥#3,4터빈발전기기초공사(AC-04)_부두준설 설계서_부두준설 설계서77_부두준설 설계서" xfId="2824"/>
    <cellStyle name=" _품셈_영흥#3,4터빈발전기기초공사(AC-04)_부두준설 설계서_준설 평균N치 산출서(08.01.25)-REV.1" xfId="2825"/>
    <cellStyle name=" _품셈_영흥#3,4터빈발전기기초공사(AC-04)_부두준설 설계서_준설 평균N치 산출서(08.01.25)-REV.1_부두준설 설계서" xfId="2826"/>
    <cellStyle name=" _품셈_영흥#3,4터빈발전기기초공사(AC-04)_부두준설 설계서-07.10.24" xfId="28881"/>
    <cellStyle name=" _품셈_영흥#3,4터빈발전기기초공사(AC-04)_부두준설 수량산출서" xfId="28882"/>
    <cellStyle name=" _품셈_영흥#3,4터빈발전기기초공사(AC-04)_부품" xfId="28883"/>
    <cellStyle name=" _품셈_영흥#3,4터빈발전기기초공사(AC-04)_설계서(CC-16)" xfId="28884"/>
    <cellStyle name=" _품셈_영흥#3,4터빈발전기기초공사(AC-04)_옥외탱크설계내역서(071010)" xfId="28885"/>
    <cellStyle name=" _품셈_영흥#3,4터빈발전기기초공사(AC-04)_자재단가" xfId="2827"/>
    <cellStyle name=" _품셈_영흥#3,4터빈발전기기초공사(AC-04)_조경공사가설계1차변경" xfId="28886"/>
    <cellStyle name=" _품셈_영흥#3,4터빈발전기기초공사(AC-04)_조경공사가설계1차변경(마지막최종한번더)" xfId="28887"/>
    <cellStyle name=" _품셈_옥외탱크기초-비교" xfId="2828"/>
    <cellStyle name=" _품셈_옥외탱크및기기기초(단가)" xfId="2829"/>
    <cellStyle name=" _품셈_옥외탱크설계내역서(071010)" xfId="28894"/>
    <cellStyle name=" _품셈_요약전" xfId="2830"/>
    <cellStyle name=" _품셈_용수 및 환경건물ESC(최종)" xfId="42271"/>
    <cellStyle name=" _품셈_용수 및 환경건물ESC(최종)_설계변경(최종)" xfId="42272"/>
    <cellStyle name=" _품셈_인천복합2_종합창고공사설계서(난방배관)_070903" xfId="28895"/>
    <cellStyle name=" _품셈_인천복합2_종합창고공사설계서(소방배관)_070903" xfId="28896"/>
    <cellStyle name=" _품셈_인천복합2_종합창고공사설계서(위생배관)_070903" xfId="28897"/>
    <cellStyle name=" _품셈_자재단가" xfId="2831"/>
    <cellStyle name=" _품셈_장비부표(2004 하반기)" xfId="28898"/>
    <cellStyle name=" _품셈_장비부표(2004 하반기)_1-온배수 양식장 가설계서" xfId="28899"/>
    <cellStyle name=" _품셈_장비부표(2004 하반기)_경상정비 가설계서(12.07)" xfId="28900"/>
    <cellStyle name=" _품셈_장비부표(2004 하반기)_경상정비 설계서(최종결재본)" xfId="28901"/>
    <cellStyle name=" _품셈_장비부표(2004 하반기)_경상정비 설계서(최종분11월19)" xfId="28902"/>
    <cellStyle name=" _품셈_장비부표(2004 하반기)_부품" xfId="28903"/>
    <cellStyle name=" _품셈_전기설비기초-FF" xfId="2832"/>
    <cellStyle name=" _품셈_점화유 펌프실 설계서" xfId="28904"/>
    <cellStyle name=" _품셈_조경(final)-비교" xfId="2833"/>
    <cellStyle name=" _품셈_조경(final)-비교_두중내역서(단가확정분)" xfId="42273"/>
    <cellStyle name=" _품셈_조경공사가설계1차변경" xfId="28905"/>
    <cellStyle name=" _품셈_조경공사가설계1차변경(마지막최종한번더)" xfId="28906"/>
    <cellStyle name=" _품셈_종합창고신축공사 (7월26)" xfId="28907"/>
    <cellStyle name=" _품셈_준설토제방 시행검토(SUPEX) 05.06.14" xfId="2834"/>
    <cellStyle name=" _품셈_준설토제방 시행검토(SUPEX) 05.06.14_그래브준설 수량분개 토적표" xfId="28908"/>
    <cellStyle name=" _품셈_준설토제방 시행검토(SUPEX) 05.06.14_부두준설 설계서" xfId="2835"/>
    <cellStyle name=" _품셈_준설토제방 시행검토(SUPEX) 05.06.14_부두준설 설계서_1) 공사비산출 적정성 확인" xfId="2836"/>
    <cellStyle name=" _품셈_준설토제방 시행검토(SUPEX) 05.06.14_부두준설 설계서_1) 공사비산출 적정성 확인_부두준설 설계서" xfId="2837"/>
    <cellStyle name=" _품셈_준설토제방 시행검토(SUPEX) 05.06.14_부두준설 설계서_부두준설 설계서" xfId="2838"/>
    <cellStyle name=" _품셈_준설토제방 시행검토(SUPEX) 05.06.14_부두준설 설계서_부두준설 설계서(현대)" xfId="2839"/>
    <cellStyle name=" _품셈_준설토제방 시행검토(SUPEX) 05.06.14_부두준설 설계서_부두준설 설계서(현대)_부두준설 설계서" xfId="2840"/>
    <cellStyle name=" _품셈_준설토제방 시행검토(SUPEX) 05.06.14_부두준설 설계서_부두준설 설계서_부두준설 설계서" xfId="2841"/>
    <cellStyle name=" _품셈_준설토제방 시행검토(SUPEX) 05.06.14_부두준설 설계서_부두준설 설계서77" xfId="2842"/>
    <cellStyle name=" _품셈_준설토제방 시행검토(SUPEX) 05.06.14_부두준설 설계서_부두준설 설계서77_부두준설 설계서" xfId="2843"/>
    <cellStyle name=" _품셈_준설토제방 시행검토(SUPEX) 05.06.14_부두준설 설계서_준설 평균N치 산출서(08.01.25)-REV.1" xfId="2844"/>
    <cellStyle name=" _품셈_준설토제방 시행검토(SUPEX) 05.06.14_부두준설 설계서_준설 평균N치 산출서(08.01.25)-REV.1_부두준설 설계서" xfId="2845"/>
    <cellStyle name=" _품셈_준설토제방 시행검토(SUPEX) 05.06.14_부두준설 설계서-07.10.24" xfId="28909"/>
    <cellStyle name=" _품셈_준설토제방 시행검토(SUPEX) 05.06.14_부두준설 수량산출서" xfId="28910"/>
    <cellStyle name=" _품셈_지하매설물 설계내역서-1" xfId="2846"/>
    <cellStyle name=" _품셈_직접공사비 집계" xfId="2847"/>
    <cellStyle name=" _품셈_직접공사비 집계 10" xfId="28911"/>
    <cellStyle name=" _품셈_직접공사비 집계 2" xfId="2848"/>
    <cellStyle name=" _품셈_직접공사비 집계 3" xfId="2849"/>
    <cellStyle name=" _품셈_직접공사비 집계 4" xfId="17983"/>
    <cellStyle name=" _품셈_직접공사비 집계 5" xfId="28912"/>
    <cellStyle name=" _품셈_직접공사비 집계 6" xfId="28913"/>
    <cellStyle name=" _품셈_직접공사비 집계 7" xfId="28914"/>
    <cellStyle name=" _품셈_직접공사비 집계 8" xfId="28915"/>
    <cellStyle name=" _품셈_직접공사비 집계 9" xfId="28916"/>
    <cellStyle name=" _품셈_직접공사비 집계_1 당진78-연돌-공사설계서(REV.0 12.14-kopec)" xfId="2850"/>
    <cellStyle name=" _품셈_직접공사비 집계_1 당진78-연돌-공사설계서(REV.0 12.14-kopec) 10" xfId="28917"/>
    <cellStyle name=" _품셈_직접공사비 집계_1 당진78-연돌-공사설계서(REV.0 12.14-kopec) 2" xfId="2851"/>
    <cellStyle name=" _품셈_직접공사비 집계_1 당진78-연돌-공사설계서(REV.0 12.14-kopec) 3" xfId="2852"/>
    <cellStyle name=" _품셈_직접공사비 집계_1 당진78-연돌-공사설계서(REV.0 12.14-kopec) 4" xfId="17984"/>
    <cellStyle name=" _품셈_직접공사비 집계_1 당진78-연돌-공사설계서(REV.0 12.14-kopec) 5" xfId="28918"/>
    <cellStyle name=" _품셈_직접공사비 집계_1 당진78-연돌-공사설계서(REV.0 12.14-kopec) 6" xfId="28919"/>
    <cellStyle name=" _품셈_직접공사비 집계_1 당진78-연돌-공사설계서(REV.0 12.14-kopec) 7" xfId="28920"/>
    <cellStyle name=" _품셈_직접공사비 집계_1 당진78-연돌-공사설계서(REV.0 12.14-kopec) 8" xfId="28921"/>
    <cellStyle name=" _품셈_직접공사비 집계_1 당진78-연돌-공사설계서(REV.0 12.14-kopec) 9" xfId="28922"/>
    <cellStyle name=" _품셈_직접공사비 집계_1 당진78-연돌-공사설계서(REV.0 12.14-kopec)_0 태안78-연돌-공사설계서(2005082)" xfId="2853"/>
    <cellStyle name=" _품셈_직접공사비 집계_1 당진78-연돌-공사설계서(REV.0 12.14-kopec)_0 태안78-연돌-공사설계서(2005082) 10" xfId="28923"/>
    <cellStyle name=" _품셈_직접공사비 집계_1 당진78-연돌-공사설계서(REV.0 12.14-kopec)_0 태안78-연돌-공사설계서(2005082) 2" xfId="2854"/>
    <cellStyle name=" _품셈_직접공사비 집계_1 당진78-연돌-공사설계서(REV.0 12.14-kopec)_0 태안78-연돌-공사설계서(2005082) 3" xfId="2855"/>
    <cellStyle name=" _품셈_직접공사비 집계_1 당진78-연돌-공사설계서(REV.0 12.14-kopec)_0 태안78-연돌-공사설계서(2005082) 4" xfId="17985"/>
    <cellStyle name=" _품셈_직접공사비 집계_1 당진78-연돌-공사설계서(REV.0 12.14-kopec)_0 태안78-연돌-공사설계서(2005082) 5" xfId="28924"/>
    <cellStyle name=" _품셈_직접공사비 집계_1 당진78-연돌-공사설계서(REV.0 12.14-kopec)_0 태안78-연돌-공사설계서(2005082) 6" xfId="28925"/>
    <cellStyle name=" _품셈_직접공사비 집계_1 당진78-연돌-공사설계서(REV.0 12.14-kopec)_0 태안78-연돌-공사설계서(2005082) 7" xfId="28926"/>
    <cellStyle name=" _품셈_직접공사비 집계_1 당진78-연돌-공사설계서(REV.0 12.14-kopec)_0 태안78-연돌-공사설계서(2005082) 8" xfId="28927"/>
    <cellStyle name=" _품셈_직접공사비 집계_1 당진78-연돌-공사설계서(REV.0 12.14-kopec)_0 태안78-연돌-공사설계서(2005082) 9" xfId="28928"/>
    <cellStyle name=" _품셈_직접공사비 집계_1 당진78-연돌-공사설계서(REV.0 12.14-kopec)_1.0t 공사설계서(1021일)" xfId="2856"/>
    <cellStyle name=" _품셈_직접공사비 집계_1 당진78-연돌-공사설계서(REV.0 12.14-kopec)_1.0t 공사설계서(1021일) 10" xfId="28929"/>
    <cellStyle name=" _품셈_직접공사비 집계_1 당진78-연돌-공사설계서(REV.0 12.14-kopec)_1.0t 공사설계서(1021일) 2" xfId="2857"/>
    <cellStyle name=" _품셈_직접공사비 집계_1 당진78-연돌-공사설계서(REV.0 12.14-kopec)_1.0t 공사설계서(1021일) 3" xfId="2858"/>
    <cellStyle name=" _품셈_직접공사비 집계_1 당진78-연돌-공사설계서(REV.0 12.14-kopec)_1.0t 공사설계서(1021일) 4" xfId="17986"/>
    <cellStyle name=" _품셈_직접공사비 집계_1 당진78-연돌-공사설계서(REV.0 12.14-kopec)_1.0t 공사설계서(1021일) 5" xfId="28930"/>
    <cellStyle name=" _품셈_직접공사비 집계_1 당진78-연돌-공사설계서(REV.0 12.14-kopec)_1.0t 공사설계서(1021일) 6" xfId="28931"/>
    <cellStyle name=" _품셈_직접공사비 집계_1 당진78-연돌-공사설계서(REV.0 12.14-kopec)_1.0t 공사설계서(1021일) 7" xfId="28932"/>
    <cellStyle name=" _품셈_직접공사비 집계_1 당진78-연돌-공사설계서(REV.0 12.14-kopec)_1.0t 공사설계서(1021일) 8" xfId="28933"/>
    <cellStyle name=" _품셈_직접공사비 집계_1 당진78-연돌-공사설계서(REV.0 12.14-kopec)_1.0t 공사설계서(1021일) 9" xfId="28934"/>
    <cellStyle name=" _품셈_직접공사비 집계_1 당진78-연돌-공사설계서(REV.0 12.14-kopec)_태안78연돌공사설계서(2005099)C2" xfId="2859"/>
    <cellStyle name=" _품셈_직접공사비 집계_1 당진78-연돌-공사설계서(REV.0 12.14-kopec)_태안78연돌공사설계서(2005099)C2 10" xfId="28935"/>
    <cellStyle name=" _품셈_직접공사비 집계_1 당진78-연돌-공사설계서(REV.0 12.14-kopec)_태안78연돌공사설계서(2005099)C2 2" xfId="2860"/>
    <cellStyle name=" _품셈_직접공사비 집계_1 당진78-연돌-공사설계서(REV.0 12.14-kopec)_태안78연돌공사설계서(2005099)C2 3" xfId="2861"/>
    <cellStyle name=" _품셈_직접공사비 집계_1 당진78-연돌-공사설계서(REV.0 12.14-kopec)_태안78연돌공사설계서(2005099)C2 4" xfId="17987"/>
    <cellStyle name=" _품셈_직접공사비 집계_1 당진78-연돌-공사설계서(REV.0 12.14-kopec)_태안78연돌공사설계서(2005099)C2 5" xfId="28936"/>
    <cellStyle name=" _품셈_직접공사비 집계_1 당진78-연돌-공사설계서(REV.0 12.14-kopec)_태안78연돌공사설계서(2005099)C2 6" xfId="28937"/>
    <cellStyle name=" _품셈_직접공사비 집계_1 당진78-연돌-공사설계서(REV.0 12.14-kopec)_태안78연돌공사설계서(2005099)C2 7" xfId="28938"/>
    <cellStyle name=" _품셈_직접공사비 집계_1 당진78-연돌-공사설계서(REV.0 12.14-kopec)_태안78연돌공사설계서(2005099)C2 8" xfId="28939"/>
    <cellStyle name=" _품셈_직접공사비 집계_1 당진78-연돌-공사설계서(REV.0 12.14-kopec)_태안78연돌공사설계서(2005099)C2 9" xfId="28940"/>
    <cellStyle name=" _품셈_직접공사비 집계_1.0t 당진78-연돌-수량산출서(REV.0 12.27-kopec)" xfId="2862"/>
    <cellStyle name=" _품셈_직접공사비 집계_1.0t 당진78-연돌-수량산출서(REV.0 12.27-kopec) 10" xfId="28941"/>
    <cellStyle name=" _품셈_직접공사비 집계_1.0t 당진78-연돌-수량산출서(REV.0 12.27-kopec) 2" xfId="2863"/>
    <cellStyle name=" _품셈_직접공사비 집계_1.0t 당진78-연돌-수량산출서(REV.0 12.27-kopec) 3" xfId="2864"/>
    <cellStyle name=" _품셈_직접공사비 집계_1.0t 당진78-연돌-수량산출서(REV.0 12.27-kopec) 4" xfId="17988"/>
    <cellStyle name=" _품셈_직접공사비 집계_1.0t 당진78-연돌-수량산출서(REV.0 12.27-kopec) 5" xfId="28942"/>
    <cellStyle name=" _품셈_직접공사비 집계_1.0t 당진78-연돌-수량산출서(REV.0 12.27-kopec) 6" xfId="28943"/>
    <cellStyle name=" _품셈_직접공사비 집계_1.0t 당진78-연돌-수량산출서(REV.0 12.27-kopec) 7" xfId="28944"/>
    <cellStyle name=" _품셈_직접공사비 집계_1.0t 당진78-연돌-수량산출서(REV.0 12.27-kopec) 8" xfId="28945"/>
    <cellStyle name=" _품셈_직접공사비 집계_1.0t 당진78-연돌-수량산출서(REV.0 12.27-kopec) 9" xfId="28946"/>
    <cellStyle name=" _품셈_직접공사비 집계_1.0t 당진78-연돌-수량산출서(REV.0 12.27-kopec)_1.0t 공사설계서(1021일)" xfId="2865"/>
    <cellStyle name=" _품셈_직접공사비 집계_1.0t 당진78-연돌-수량산출서(REV.0 12.27-kopec)_1.0t 공사설계서(1021일) 10" xfId="28947"/>
    <cellStyle name=" _품셈_직접공사비 집계_1.0t 당진78-연돌-수량산출서(REV.0 12.27-kopec)_1.0t 공사설계서(1021일) 2" xfId="2866"/>
    <cellStyle name=" _품셈_직접공사비 집계_1.0t 당진78-연돌-수량산출서(REV.0 12.27-kopec)_1.0t 공사설계서(1021일) 3" xfId="2867"/>
    <cellStyle name=" _품셈_직접공사비 집계_1.0t 당진78-연돌-수량산출서(REV.0 12.27-kopec)_1.0t 공사설계서(1021일) 4" xfId="17989"/>
    <cellStyle name=" _품셈_직접공사비 집계_1.0t 당진78-연돌-수량산출서(REV.0 12.27-kopec)_1.0t 공사설계서(1021일) 5" xfId="28948"/>
    <cellStyle name=" _품셈_직접공사비 집계_1.0t 당진78-연돌-수량산출서(REV.0 12.27-kopec)_1.0t 공사설계서(1021일) 6" xfId="28949"/>
    <cellStyle name=" _품셈_직접공사비 집계_1.0t 당진78-연돌-수량산출서(REV.0 12.27-kopec)_1.0t 공사설계서(1021일) 7" xfId="28950"/>
    <cellStyle name=" _품셈_직접공사비 집계_1.0t 당진78-연돌-수량산출서(REV.0 12.27-kopec)_1.0t 공사설계서(1021일) 8" xfId="28951"/>
    <cellStyle name=" _품셈_직접공사비 집계_1.0t 당진78-연돌-수량산출서(REV.0 12.27-kopec)_1.0t 공사설계서(1021일) 9" xfId="28952"/>
    <cellStyle name=" _품셈_직접공사비 집계_2.관리동" xfId="28953"/>
    <cellStyle name=" _품셈_직접공사비 집계_CC-02 본관기초굴착 예상" xfId="2989"/>
    <cellStyle name=" _품셈_직접공사비 집계_CC-02 본관기초굴착 예상 10" xfId="29190"/>
    <cellStyle name=" _품셈_직접공사비 집계_CC-02 본관기초굴착 예상 2" xfId="2990"/>
    <cellStyle name=" _품셈_직접공사비 집계_CC-02 본관기초굴착 예상 3" xfId="2991"/>
    <cellStyle name=" _품셈_직접공사비 집계_CC-02 본관기초굴착 예상 4" xfId="18029"/>
    <cellStyle name=" _품셈_직접공사비 집계_CC-02 본관기초굴착 예상 5" xfId="29191"/>
    <cellStyle name=" _품셈_직접공사비 집계_CC-02 본관기초굴착 예상 6" xfId="29192"/>
    <cellStyle name=" _품셈_직접공사비 집계_CC-02 본관기초굴착 예상 7" xfId="29193"/>
    <cellStyle name=" _품셈_직접공사비 집계_CC-02 본관기초굴착 예상 8" xfId="29194"/>
    <cellStyle name=" _품셈_직접공사비 집계_CC-02 본관기초굴착 예상 9" xfId="29195"/>
    <cellStyle name=" _품셈_직접공사비 집계_CC-02 본관기초굴착 예상_1 당진78-연돌-공사설계서(REV.0 12.14-kopec)" xfId="2992"/>
    <cellStyle name=" _품셈_직접공사비 집계_CC-02 본관기초굴착 예상_1 당진78-연돌-공사설계서(REV.0 12.14-kopec) 10" xfId="29196"/>
    <cellStyle name=" _품셈_직접공사비 집계_CC-02 본관기초굴착 예상_1 당진78-연돌-공사설계서(REV.0 12.14-kopec) 2" xfId="2993"/>
    <cellStyle name=" _품셈_직접공사비 집계_CC-02 본관기초굴착 예상_1 당진78-연돌-공사설계서(REV.0 12.14-kopec) 3" xfId="2994"/>
    <cellStyle name=" _품셈_직접공사비 집계_CC-02 본관기초굴착 예상_1 당진78-연돌-공사설계서(REV.0 12.14-kopec) 4" xfId="18030"/>
    <cellStyle name=" _품셈_직접공사비 집계_CC-02 본관기초굴착 예상_1 당진78-연돌-공사설계서(REV.0 12.14-kopec) 5" xfId="29197"/>
    <cellStyle name=" _품셈_직접공사비 집계_CC-02 본관기초굴착 예상_1 당진78-연돌-공사설계서(REV.0 12.14-kopec) 6" xfId="29198"/>
    <cellStyle name=" _품셈_직접공사비 집계_CC-02 본관기초굴착 예상_1 당진78-연돌-공사설계서(REV.0 12.14-kopec) 7" xfId="29199"/>
    <cellStyle name=" _품셈_직접공사비 집계_CC-02 본관기초굴착 예상_1 당진78-연돌-공사설계서(REV.0 12.14-kopec) 8" xfId="29200"/>
    <cellStyle name=" _품셈_직접공사비 집계_CC-02 본관기초굴착 예상_1 당진78-연돌-공사설계서(REV.0 12.14-kopec) 9" xfId="29201"/>
    <cellStyle name=" _품셈_직접공사비 집계_CC-02 본관기초굴착 예상_1 당진78-연돌-공사설계서(REV.0 12.14-kopec)_0 태안78-연돌-공사설계서(2005082)" xfId="2995"/>
    <cellStyle name=" _품셈_직접공사비 집계_CC-02 본관기초굴착 예상_1 당진78-연돌-공사설계서(REV.0 12.14-kopec)_0 태안78-연돌-공사설계서(2005082) 10" xfId="29202"/>
    <cellStyle name=" _품셈_직접공사비 집계_CC-02 본관기초굴착 예상_1 당진78-연돌-공사설계서(REV.0 12.14-kopec)_0 태안78-연돌-공사설계서(2005082) 2" xfId="2996"/>
    <cellStyle name=" _품셈_직접공사비 집계_CC-02 본관기초굴착 예상_1 당진78-연돌-공사설계서(REV.0 12.14-kopec)_0 태안78-연돌-공사설계서(2005082) 3" xfId="2997"/>
    <cellStyle name=" _품셈_직접공사비 집계_CC-02 본관기초굴착 예상_1 당진78-연돌-공사설계서(REV.0 12.14-kopec)_0 태안78-연돌-공사설계서(2005082) 4" xfId="18031"/>
    <cellStyle name=" _품셈_직접공사비 집계_CC-02 본관기초굴착 예상_1 당진78-연돌-공사설계서(REV.0 12.14-kopec)_0 태안78-연돌-공사설계서(2005082) 5" xfId="29203"/>
    <cellStyle name=" _품셈_직접공사비 집계_CC-02 본관기초굴착 예상_1 당진78-연돌-공사설계서(REV.0 12.14-kopec)_0 태안78-연돌-공사설계서(2005082) 6" xfId="29204"/>
    <cellStyle name=" _품셈_직접공사비 집계_CC-02 본관기초굴착 예상_1 당진78-연돌-공사설계서(REV.0 12.14-kopec)_0 태안78-연돌-공사설계서(2005082) 7" xfId="29205"/>
    <cellStyle name=" _품셈_직접공사비 집계_CC-02 본관기초굴착 예상_1 당진78-연돌-공사설계서(REV.0 12.14-kopec)_0 태안78-연돌-공사설계서(2005082) 8" xfId="29206"/>
    <cellStyle name=" _품셈_직접공사비 집계_CC-02 본관기초굴착 예상_1 당진78-연돌-공사설계서(REV.0 12.14-kopec)_0 태안78-연돌-공사설계서(2005082) 9" xfId="29207"/>
    <cellStyle name=" _품셈_직접공사비 집계_CC-02 본관기초굴착 예상_1 당진78-연돌-공사설계서(REV.0 12.14-kopec)_1.0t 공사설계서(1021일)" xfId="2998"/>
    <cellStyle name=" _품셈_직접공사비 집계_CC-02 본관기초굴착 예상_1 당진78-연돌-공사설계서(REV.0 12.14-kopec)_1.0t 공사설계서(1021일) 10" xfId="29208"/>
    <cellStyle name=" _품셈_직접공사비 집계_CC-02 본관기초굴착 예상_1 당진78-연돌-공사설계서(REV.0 12.14-kopec)_1.0t 공사설계서(1021일) 2" xfId="2999"/>
    <cellStyle name=" _품셈_직접공사비 집계_CC-02 본관기초굴착 예상_1 당진78-연돌-공사설계서(REV.0 12.14-kopec)_1.0t 공사설계서(1021일) 3" xfId="3000"/>
    <cellStyle name=" _품셈_직접공사비 집계_CC-02 본관기초굴착 예상_1 당진78-연돌-공사설계서(REV.0 12.14-kopec)_1.0t 공사설계서(1021일) 4" xfId="18032"/>
    <cellStyle name=" _품셈_직접공사비 집계_CC-02 본관기초굴착 예상_1 당진78-연돌-공사설계서(REV.0 12.14-kopec)_1.0t 공사설계서(1021일) 5" xfId="29209"/>
    <cellStyle name=" _품셈_직접공사비 집계_CC-02 본관기초굴착 예상_1 당진78-연돌-공사설계서(REV.0 12.14-kopec)_1.0t 공사설계서(1021일) 6" xfId="29210"/>
    <cellStyle name=" _품셈_직접공사비 집계_CC-02 본관기초굴착 예상_1 당진78-연돌-공사설계서(REV.0 12.14-kopec)_1.0t 공사설계서(1021일) 7" xfId="29211"/>
    <cellStyle name=" _품셈_직접공사비 집계_CC-02 본관기초굴착 예상_1 당진78-연돌-공사설계서(REV.0 12.14-kopec)_1.0t 공사설계서(1021일) 8" xfId="29212"/>
    <cellStyle name=" _품셈_직접공사비 집계_CC-02 본관기초굴착 예상_1 당진78-연돌-공사설계서(REV.0 12.14-kopec)_1.0t 공사설계서(1021일) 9" xfId="29213"/>
    <cellStyle name=" _품셈_직접공사비 집계_CC-02 본관기초굴착 예상_1 당진78-연돌-공사설계서(REV.0 12.14-kopec)_태안78연돌공사설계서(2005099)C2" xfId="3001"/>
    <cellStyle name=" _품셈_직접공사비 집계_CC-02 본관기초굴착 예상_1 당진78-연돌-공사설계서(REV.0 12.14-kopec)_태안78연돌공사설계서(2005099)C2 10" xfId="29214"/>
    <cellStyle name=" _품셈_직접공사비 집계_CC-02 본관기초굴착 예상_1 당진78-연돌-공사설계서(REV.0 12.14-kopec)_태안78연돌공사설계서(2005099)C2 2" xfId="3002"/>
    <cellStyle name=" _품셈_직접공사비 집계_CC-02 본관기초굴착 예상_1 당진78-연돌-공사설계서(REV.0 12.14-kopec)_태안78연돌공사설계서(2005099)C2 3" xfId="3003"/>
    <cellStyle name=" _품셈_직접공사비 집계_CC-02 본관기초굴착 예상_1 당진78-연돌-공사설계서(REV.0 12.14-kopec)_태안78연돌공사설계서(2005099)C2 4" xfId="18033"/>
    <cellStyle name=" _품셈_직접공사비 집계_CC-02 본관기초굴착 예상_1 당진78-연돌-공사설계서(REV.0 12.14-kopec)_태안78연돌공사설계서(2005099)C2 5" xfId="29215"/>
    <cellStyle name=" _품셈_직접공사비 집계_CC-02 본관기초굴착 예상_1 당진78-연돌-공사설계서(REV.0 12.14-kopec)_태안78연돌공사설계서(2005099)C2 6" xfId="29216"/>
    <cellStyle name=" _품셈_직접공사비 집계_CC-02 본관기초굴착 예상_1 당진78-연돌-공사설계서(REV.0 12.14-kopec)_태안78연돌공사설계서(2005099)C2 7" xfId="29217"/>
    <cellStyle name=" _품셈_직접공사비 집계_CC-02 본관기초굴착 예상_1 당진78-연돌-공사설계서(REV.0 12.14-kopec)_태안78연돌공사설계서(2005099)C2 8" xfId="29218"/>
    <cellStyle name=" _품셈_직접공사비 집계_CC-02 본관기초굴착 예상_1 당진78-연돌-공사설계서(REV.0 12.14-kopec)_태안78연돌공사설계서(2005099)C2 9" xfId="29219"/>
    <cellStyle name=" _품셈_직접공사비 집계_CC-02 본관기초굴착 예상_1.0t 당진78-연돌-수량산출서(REV.0 12.27-kopec)" xfId="3004"/>
    <cellStyle name=" _품셈_직접공사비 집계_CC-02 본관기초굴착 예상_1.0t 당진78-연돌-수량산출서(REV.0 12.27-kopec) 10" xfId="29220"/>
    <cellStyle name=" _품셈_직접공사비 집계_CC-02 본관기초굴착 예상_1.0t 당진78-연돌-수량산출서(REV.0 12.27-kopec) 2" xfId="3005"/>
    <cellStyle name=" _품셈_직접공사비 집계_CC-02 본관기초굴착 예상_1.0t 당진78-연돌-수량산출서(REV.0 12.27-kopec) 3" xfId="3006"/>
    <cellStyle name=" _품셈_직접공사비 집계_CC-02 본관기초굴착 예상_1.0t 당진78-연돌-수량산출서(REV.0 12.27-kopec) 4" xfId="18034"/>
    <cellStyle name=" _품셈_직접공사비 집계_CC-02 본관기초굴착 예상_1.0t 당진78-연돌-수량산출서(REV.0 12.27-kopec) 5" xfId="29221"/>
    <cellStyle name=" _품셈_직접공사비 집계_CC-02 본관기초굴착 예상_1.0t 당진78-연돌-수량산출서(REV.0 12.27-kopec) 6" xfId="29222"/>
    <cellStyle name=" _품셈_직접공사비 집계_CC-02 본관기초굴착 예상_1.0t 당진78-연돌-수량산출서(REV.0 12.27-kopec) 7" xfId="29223"/>
    <cellStyle name=" _품셈_직접공사비 집계_CC-02 본관기초굴착 예상_1.0t 당진78-연돌-수량산출서(REV.0 12.27-kopec) 8" xfId="29224"/>
    <cellStyle name=" _품셈_직접공사비 집계_CC-02 본관기초굴착 예상_1.0t 당진78-연돌-수량산출서(REV.0 12.27-kopec) 9" xfId="29225"/>
    <cellStyle name=" _품셈_직접공사비 집계_CC-02 본관기초굴착 예상_1.0t 당진78-연돌-수량산출서(REV.0 12.27-kopec)_1.0t 공사설계서(1021일)" xfId="3007"/>
    <cellStyle name=" _품셈_직접공사비 집계_CC-02 본관기초굴착 예상_1.0t 당진78-연돌-수량산출서(REV.0 12.27-kopec)_1.0t 공사설계서(1021일) 10" xfId="29226"/>
    <cellStyle name=" _품셈_직접공사비 집계_CC-02 본관기초굴착 예상_1.0t 당진78-연돌-수량산출서(REV.0 12.27-kopec)_1.0t 공사설계서(1021일) 2" xfId="3008"/>
    <cellStyle name=" _품셈_직접공사비 집계_CC-02 본관기초굴착 예상_1.0t 당진78-연돌-수량산출서(REV.0 12.27-kopec)_1.0t 공사설계서(1021일) 3" xfId="3009"/>
    <cellStyle name=" _품셈_직접공사비 집계_CC-02 본관기초굴착 예상_1.0t 당진78-연돌-수량산출서(REV.0 12.27-kopec)_1.0t 공사설계서(1021일) 4" xfId="18035"/>
    <cellStyle name=" _품셈_직접공사비 집계_CC-02 본관기초굴착 예상_1.0t 당진78-연돌-수량산출서(REV.0 12.27-kopec)_1.0t 공사설계서(1021일) 5" xfId="29227"/>
    <cellStyle name=" _품셈_직접공사비 집계_CC-02 본관기초굴착 예상_1.0t 당진78-연돌-수량산출서(REV.0 12.27-kopec)_1.0t 공사설계서(1021일) 6" xfId="29228"/>
    <cellStyle name=" _품셈_직접공사비 집계_CC-02 본관기초굴착 예상_1.0t 당진78-연돌-수량산출서(REV.0 12.27-kopec)_1.0t 공사설계서(1021일) 7" xfId="29229"/>
    <cellStyle name=" _품셈_직접공사비 집계_CC-02 본관기초굴착 예상_1.0t 당진78-연돌-수량산출서(REV.0 12.27-kopec)_1.0t 공사설계서(1021일) 8" xfId="29230"/>
    <cellStyle name=" _품셈_직접공사비 집계_CC-02 본관기초굴착 예상_1.0t 당진78-연돌-수량산출서(REV.0 12.27-kopec)_1.0t 공사설계서(1021일) 9" xfId="29231"/>
    <cellStyle name=" _품셈_직접공사비 집계_CC-02 본관기초굴착 예상_2.관리동" xfId="29232"/>
    <cellStyle name=" _품셈_직접공사비 집계_CC-02 본관기초굴착 예상_당진78-연돌-개략공사비" xfId="3010"/>
    <cellStyle name=" _품셈_직접공사비 집계_CC-02 본관기초굴착 예상_당진78-연돌-개략공사비 10" xfId="29233"/>
    <cellStyle name=" _품셈_직접공사비 집계_CC-02 본관기초굴착 예상_당진78-연돌-개략공사비 2" xfId="3011"/>
    <cellStyle name=" _품셈_직접공사비 집계_CC-02 본관기초굴착 예상_당진78-연돌-개략공사비 3" xfId="3012"/>
    <cellStyle name=" _품셈_직접공사비 집계_CC-02 본관기초굴착 예상_당진78-연돌-개략공사비 4" xfId="18036"/>
    <cellStyle name=" _품셈_직접공사비 집계_CC-02 본관기초굴착 예상_당진78-연돌-개략공사비 5" xfId="29234"/>
    <cellStyle name=" _품셈_직접공사비 집계_CC-02 본관기초굴착 예상_당진78-연돌-개략공사비 6" xfId="29235"/>
    <cellStyle name=" _품셈_직접공사비 집계_CC-02 본관기초굴착 예상_당진78-연돌-개략공사비 7" xfId="29236"/>
    <cellStyle name=" _품셈_직접공사비 집계_CC-02 본관기초굴착 예상_당진78-연돌-개략공사비 8" xfId="29237"/>
    <cellStyle name=" _품셈_직접공사비 집계_CC-02 본관기초굴착 예상_당진78-연돌-개략공사비 9" xfId="29238"/>
    <cellStyle name=" _품셈_직접공사비 집계_CC-02 본관기초굴착 예상_당진78-연돌-개략공사비_0 태안78-연돌-공사설계서(2005082)" xfId="3013"/>
    <cellStyle name=" _품셈_직접공사비 집계_CC-02 본관기초굴착 예상_당진78-연돌-개략공사비_0 태안78-연돌-공사설계서(2005082) 10" xfId="29239"/>
    <cellStyle name=" _품셈_직접공사비 집계_CC-02 본관기초굴착 예상_당진78-연돌-개략공사비_0 태안78-연돌-공사설계서(2005082) 2" xfId="3014"/>
    <cellStyle name=" _품셈_직접공사비 집계_CC-02 본관기초굴착 예상_당진78-연돌-개략공사비_0 태안78-연돌-공사설계서(2005082) 3" xfId="3015"/>
    <cellStyle name=" _품셈_직접공사비 집계_CC-02 본관기초굴착 예상_당진78-연돌-개략공사비_0 태안78-연돌-공사설계서(2005082) 4" xfId="18037"/>
    <cellStyle name=" _품셈_직접공사비 집계_CC-02 본관기초굴착 예상_당진78-연돌-개략공사비_0 태안78-연돌-공사설계서(2005082) 5" xfId="29240"/>
    <cellStyle name=" _품셈_직접공사비 집계_CC-02 본관기초굴착 예상_당진78-연돌-개략공사비_0 태안78-연돌-공사설계서(2005082) 6" xfId="29241"/>
    <cellStyle name=" _품셈_직접공사비 집계_CC-02 본관기초굴착 예상_당진78-연돌-개략공사비_0 태안78-연돌-공사설계서(2005082) 7" xfId="29242"/>
    <cellStyle name=" _품셈_직접공사비 집계_CC-02 본관기초굴착 예상_당진78-연돌-개략공사비_0 태안78-연돌-공사설계서(2005082) 8" xfId="29243"/>
    <cellStyle name=" _품셈_직접공사비 집계_CC-02 본관기초굴착 예상_당진78-연돌-개략공사비_0 태안78-연돌-공사설계서(2005082) 9" xfId="29244"/>
    <cellStyle name=" _품셈_직접공사비 집계_CC-02 본관기초굴착 예상_당진78-연돌-개략공사비_1.0t 공사설계서(1021일)" xfId="3016"/>
    <cellStyle name=" _품셈_직접공사비 집계_CC-02 본관기초굴착 예상_당진78-연돌-개략공사비_1.0t 공사설계서(1021일) 10" xfId="29245"/>
    <cellStyle name=" _품셈_직접공사비 집계_CC-02 본관기초굴착 예상_당진78-연돌-개략공사비_1.0t 공사설계서(1021일) 2" xfId="3017"/>
    <cellStyle name=" _품셈_직접공사비 집계_CC-02 본관기초굴착 예상_당진78-연돌-개략공사비_1.0t 공사설계서(1021일) 3" xfId="3018"/>
    <cellStyle name=" _품셈_직접공사비 집계_CC-02 본관기초굴착 예상_당진78-연돌-개략공사비_1.0t 공사설계서(1021일) 4" xfId="18038"/>
    <cellStyle name=" _품셈_직접공사비 집계_CC-02 본관기초굴착 예상_당진78-연돌-개략공사비_1.0t 공사설계서(1021일) 5" xfId="29246"/>
    <cellStyle name=" _품셈_직접공사비 집계_CC-02 본관기초굴착 예상_당진78-연돌-개략공사비_1.0t 공사설계서(1021일) 6" xfId="29247"/>
    <cellStyle name=" _품셈_직접공사비 집계_CC-02 본관기초굴착 예상_당진78-연돌-개략공사비_1.0t 공사설계서(1021일) 7" xfId="29248"/>
    <cellStyle name=" _품셈_직접공사비 집계_CC-02 본관기초굴착 예상_당진78-연돌-개략공사비_1.0t 공사설계서(1021일) 8" xfId="29249"/>
    <cellStyle name=" _품셈_직접공사비 집계_CC-02 본관기초굴착 예상_당진78-연돌-개략공사비_1.0t 공사설계서(1021일) 9" xfId="29250"/>
    <cellStyle name=" _품셈_직접공사비 집계_CC-02 본관기초굴착 예상_당진78-연돌-개략공사비_태안78연돌공사설계서(2005099)C2" xfId="3019"/>
    <cellStyle name=" _품셈_직접공사비 집계_CC-02 본관기초굴착 예상_당진78-연돌-개략공사비_태안78연돌공사설계서(2005099)C2 10" xfId="29251"/>
    <cellStyle name=" _품셈_직접공사비 집계_CC-02 본관기초굴착 예상_당진78-연돌-개략공사비_태안78연돌공사설계서(2005099)C2 2" xfId="3020"/>
    <cellStyle name=" _품셈_직접공사비 집계_CC-02 본관기초굴착 예상_당진78-연돌-개략공사비_태안78연돌공사설계서(2005099)C2 3" xfId="3021"/>
    <cellStyle name=" _품셈_직접공사비 집계_CC-02 본관기초굴착 예상_당진78-연돌-개략공사비_태안78연돌공사설계서(2005099)C2 4" xfId="18039"/>
    <cellStyle name=" _품셈_직접공사비 집계_CC-02 본관기초굴착 예상_당진78-연돌-개략공사비_태안78연돌공사설계서(2005099)C2 5" xfId="29252"/>
    <cellStyle name=" _품셈_직접공사비 집계_CC-02 본관기초굴착 예상_당진78-연돌-개략공사비_태안78연돌공사설계서(2005099)C2 6" xfId="29253"/>
    <cellStyle name=" _품셈_직접공사비 집계_CC-02 본관기초굴착 예상_당진78-연돌-개략공사비_태안78연돌공사설계서(2005099)C2 7" xfId="29254"/>
    <cellStyle name=" _품셈_직접공사비 집계_CC-02 본관기초굴착 예상_당진78-연돌-개략공사비_태안78연돌공사설계서(2005099)C2 8" xfId="29255"/>
    <cellStyle name=" _품셈_직접공사비 집계_CC-02 본관기초굴착 예상_당진78-연돌-개략공사비_태안78연돌공사설계서(2005099)C2 9" xfId="29256"/>
    <cellStyle name=" _품셈_직접공사비 집계_CC-02 본관기초굴착 예상_연돌 현장타설말뚝(RCD)설계서" xfId="3022"/>
    <cellStyle name=" _품셈_직접공사비 집계_CC-02 본관기초굴착 예상_연돌 현장타설말뚝(RCD)설계서 10" xfId="29257"/>
    <cellStyle name=" _품셈_직접공사비 집계_CC-02 본관기초굴착 예상_연돌 현장타설말뚝(RCD)설계서 2" xfId="3023"/>
    <cellStyle name=" _품셈_직접공사비 집계_CC-02 본관기초굴착 예상_연돌 현장타설말뚝(RCD)설계서 3" xfId="3024"/>
    <cellStyle name=" _품셈_직접공사비 집계_CC-02 본관기초굴착 예상_연돌 현장타설말뚝(RCD)설계서 4" xfId="18040"/>
    <cellStyle name=" _품셈_직접공사비 집계_CC-02 본관기초굴착 예상_연돌 현장타설말뚝(RCD)설계서 5" xfId="29258"/>
    <cellStyle name=" _품셈_직접공사비 집계_CC-02 본관기초굴착 예상_연돌 현장타설말뚝(RCD)설계서 6" xfId="29259"/>
    <cellStyle name=" _품셈_직접공사비 집계_CC-02 본관기초굴착 예상_연돌 현장타설말뚝(RCD)설계서 7" xfId="29260"/>
    <cellStyle name=" _품셈_직접공사비 집계_CC-02 본관기초굴착 예상_연돌 현장타설말뚝(RCD)설계서 8" xfId="29261"/>
    <cellStyle name=" _품셈_직접공사비 집계_CC-02 본관기초굴착 예상_연돌 현장타설말뚝(RCD)설계서 9" xfId="29262"/>
    <cellStyle name=" _품셈_직접공사비 집계_CC-02 본관기초굴착 예상_연돌 현장타설말뚝(RCD)설계서_0 태안78-연돌-공사설계서(2005082)" xfId="3025"/>
    <cellStyle name=" _품셈_직접공사비 집계_CC-02 본관기초굴착 예상_연돌 현장타설말뚝(RCD)설계서_0 태안78-연돌-공사설계서(2005082) 10" xfId="29263"/>
    <cellStyle name=" _품셈_직접공사비 집계_CC-02 본관기초굴착 예상_연돌 현장타설말뚝(RCD)설계서_0 태안78-연돌-공사설계서(2005082) 2" xfId="3026"/>
    <cellStyle name=" _품셈_직접공사비 집계_CC-02 본관기초굴착 예상_연돌 현장타설말뚝(RCD)설계서_0 태안78-연돌-공사설계서(2005082) 3" xfId="3027"/>
    <cellStyle name=" _품셈_직접공사비 집계_CC-02 본관기초굴착 예상_연돌 현장타설말뚝(RCD)설계서_0 태안78-연돌-공사설계서(2005082) 4" xfId="18041"/>
    <cellStyle name=" _품셈_직접공사비 집계_CC-02 본관기초굴착 예상_연돌 현장타설말뚝(RCD)설계서_0 태안78-연돌-공사설계서(2005082) 5" xfId="29264"/>
    <cellStyle name=" _품셈_직접공사비 집계_CC-02 본관기초굴착 예상_연돌 현장타설말뚝(RCD)설계서_0 태안78-연돌-공사설계서(2005082) 6" xfId="29265"/>
    <cellStyle name=" _품셈_직접공사비 집계_CC-02 본관기초굴착 예상_연돌 현장타설말뚝(RCD)설계서_0 태안78-연돌-공사설계서(2005082) 7" xfId="29266"/>
    <cellStyle name=" _품셈_직접공사비 집계_CC-02 본관기초굴착 예상_연돌 현장타설말뚝(RCD)설계서_0 태안78-연돌-공사설계서(2005082) 8" xfId="29267"/>
    <cellStyle name=" _품셈_직접공사비 집계_CC-02 본관기초굴착 예상_연돌 현장타설말뚝(RCD)설계서_0 태안78-연돌-공사설계서(2005082) 9" xfId="29268"/>
    <cellStyle name=" _품셈_직접공사비 집계_CC-02 본관기초굴착 예상_연돌 현장타설말뚝(RCD)설계서_1.0t 공사설계서(1021일)" xfId="3028"/>
    <cellStyle name=" _품셈_직접공사비 집계_CC-02 본관기초굴착 예상_연돌 현장타설말뚝(RCD)설계서_1.0t 공사설계서(1021일) 10" xfId="29269"/>
    <cellStyle name=" _품셈_직접공사비 집계_CC-02 본관기초굴착 예상_연돌 현장타설말뚝(RCD)설계서_1.0t 공사설계서(1021일) 2" xfId="3029"/>
    <cellStyle name=" _품셈_직접공사비 집계_CC-02 본관기초굴착 예상_연돌 현장타설말뚝(RCD)설계서_1.0t 공사설계서(1021일) 3" xfId="3030"/>
    <cellStyle name=" _품셈_직접공사비 집계_CC-02 본관기초굴착 예상_연돌 현장타설말뚝(RCD)설계서_1.0t 공사설계서(1021일) 4" xfId="18042"/>
    <cellStyle name=" _품셈_직접공사비 집계_CC-02 본관기초굴착 예상_연돌 현장타설말뚝(RCD)설계서_1.0t 공사설계서(1021일) 5" xfId="29270"/>
    <cellStyle name=" _품셈_직접공사비 집계_CC-02 본관기초굴착 예상_연돌 현장타설말뚝(RCD)설계서_1.0t 공사설계서(1021일) 6" xfId="29271"/>
    <cellStyle name=" _품셈_직접공사비 집계_CC-02 본관기초굴착 예상_연돌 현장타설말뚝(RCD)설계서_1.0t 공사설계서(1021일) 7" xfId="29272"/>
    <cellStyle name=" _품셈_직접공사비 집계_CC-02 본관기초굴착 예상_연돌 현장타설말뚝(RCD)설계서_1.0t 공사설계서(1021일) 8" xfId="29273"/>
    <cellStyle name=" _품셈_직접공사비 집계_CC-02 본관기초굴착 예상_연돌 현장타설말뚝(RCD)설계서_1.0t 공사설계서(1021일) 9" xfId="29274"/>
    <cellStyle name=" _품셈_직접공사비 집계_CC-02 본관기초굴착 예상_연돌 현장타설말뚝(RCD)설계서_태안78연돌공사설계서(2005099)C2" xfId="3031"/>
    <cellStyle name=" _품셈_직접공사비 집계_CC-02 본관기초굴착 예상_연돌 현장타설말뚝(RCD)설계서_태안78연돌공사설계서(2005099)C2 10" xfId="29275"/>
    <cellStyle name=" _품셈_직접공사비 집계_CC-02 본관기초굴착 예상_연돌 현장타설말뚝(RCD)설계서_태안78연돌공사설계서(2005099)C2 2" xfId="3032"/>
    <cellStyle name=" _품셈_직접공사비 집계_CC-02 본관기초굴착 예상_연돌 현장타설말뚝(RCD)설계서_태안78연돌공사설계서(2005099)C2 3" xfId="3033"/>
    <cellStyle name=" _품셈_직접공사비 집계_CC-02 본관기초굴착 예상_연돌 현장타설말뚝(RCD)설계서_태안78연돌공사설계서(2005099)C2 4" xfId="18043"/>
    <cellStyle name=" _품셈_직접공사비 집계_CC-02 본관기초굴착 예상_연돌 현장타설말뚝(RCD)설계서_태안78연돌공사설계서(2005099)C2 5" xfId="29276"/>
    <cellStyle name=" _품셈_직접공사비 집계_CC-02 본관기초굴착 예상_연돌 현장타설말뚝(RCD)설계서_태안78연돌공사설계서(2005099)C2 6" xfId="29277"/>
    <cellStyle name=" _품셈_직접공사비 집계_CC-02 본관기초굴착 예상_연돌 현장타설말뚝(RCD)설계서_태안78연돌공사설계서(2005099)C2 7" xfId="29278"/>
    <cellStyle name=" _품셈_직접공사비 집계_CC-02 본관기초굴착 예상_연돌 현장타설말뚝(RCD)설계서_태안78연돌공사설계서(2005099)C2 8" xfId="29279"/>
    <cellStyle name=" _품셈_직접공사비 집계_CC-02 본관기초굴착 예상_연돌 현장타설말뚝(RCD)설계서_태안78연돌공사설계서(2005099)C2 9" xfId="29280"/>
    <cellStyle name=" _품셈_직접공사비 집계_개산분 실행" xfId="2868"/>
    <cellStyle name=" _품셈_직접공사비 집계_당진78-연돌-개략공사비" xfId="2869"/>
    <cellStyle name=" _품셈_직접공사비 집계_당진78-연돌-개략공사비 10" xfId="28954"/>
    <cellStyle name=" _품셈_직접공사비 집계_당진78-연돌-개략공사비 2" xfId="2870"/>
    <cellStyle name=" _품셈_직접공사비 집계_당진78-연돌-개략공사비 3" xfId="2871"/>
    <cellStyle name=" _품셈_직접공사비 집계_당진78-연돌-개략공사비 4" xfId="17990"/>
    <cellStyle name=" _품셈_직접공사비 집계_당진78-연돌-개략공사비 5" xfId="28955"/>
    <cellStyle name=" _품셈_직접공사비 집계_당진78-연돌-개략공사비 6" xfId="28956"/>
    <cellStyle name=" _품셈_직접공사비 집계_당진78-연돌-개략공사비 7" xfId="28957"/>
    <cellStyle name=" _품셈_직접공사비 집계_당진78-연돌-개략공사비 8" xfId="28958"/>
    <cellStyle name=" _품셈_직접공사비 집계_당진78-연돌-개략공사비 9" xfId="28959"/>
    <cellStyle name=" _품셈_직접공사비 집계_당진78-연돌-개략공사비_0 태안78-연돌-공사설계서(2005082)" xfId="2872"/>
    <cellStyle name=" _품셈_직접공사비 집계_당진78-연돌-개략공사비_0 태안78-연돌-공사설계서(2005082) 10" xfId="28960"/>
    <cellStyle name=" _품셈_직접공사비 집계_당진78-연돌-개략공사비_0 태안78-연돌-공사설계서(2005082) 2" xfId="2873"/>
    <cellStyle name=" _품셈_직접공사비 집계_당진78-연돌-개략공사비_0 태안78-연돌-공사설계서(2005082) 3" xfId="2874"/>
    <cellStyle name=" _품셈_직접공사비 집계_당진78-연돌-개략공사비_0 태안78-연돌-공사설계서(2005082) 4" xfId="17991"/>
    <cellStyle name=" _품셈_직접공사비 집계_당진78-연돌-개략공사비_0 태안78-연돌-공사설계서(2005082) 5" xfId="28961"/>
    <cellStyle name=" _품셈_직접공사비 집계_당진78-연돌-개략공사비_0 태안78-연돌-공사설계서(2005082) 6" xfId="28962"/>
    <cellStyle name=" _품셈_직접공사비 집계_당진78-연돌-개략공사비_0 태안78-연돌-공사설계서(2005082) 7" xfId="28963"/>
    <cellStyle name=" _품셈_직접공사비 집계_당진78-연돌-개략공사비_0 태안78-연돌-공사설계서(2005082) 8" xfId="28964"/>
    <cellStyle name=" _품셈_직접공사비 집계_당진78-연돌-개략공사비_0 태안78-연돌-공사설계서(2005082) 9" xfId="28965"/>
    <cellStyle name=" _품셈_직접공사비 집계_당진78-연돌-개략공사비_1.0t 공사설계서(1021일)" xfId="2875"/>
    <cellStyle name=" _품셈_직접공사비 집계_당진78-연돌-개략공사비_1.0t 공사설계서(1021일) 10" xfId="28966"/>
    <cellStyle name=" _품셈_직접공사비 집계_당진78-연돌-개략공사비_1.0t 공사설계서(1021일) 2" xfId="2876"/>
    <cellStyle name=" _품셈_직접공사비 집계_당진78-연돌-개략공사비_1.0t 공사설계서(1021일) 3" xfId="2877"/>
    <cellStyle name=" _품셈_직접공사비 집계_당진78-연돌-개략공사비_1.0t 공사설계서(1021일) 4" xfId="17992"/>
    <cellStyle name=" _품셈_직접공사비 집계_당진78-연돌-개략공사비_1.0t 공사설계서(1021일) 5" xfId="28967"/>
    <cellStyle name=" _품셈_직접공사비 집계_당진78-연돌-개략공사비_1.0t 공사설계서(1021일) 6" xfId="28968"/>
    <cellStyle name=" _품셈_직접공사비 집계_당진78-연돌-개략공사비_1.0t 공사설계서(1021일) 7" xfId="28969"/>
    <cellStyle name=" _품셈_직접공사비 집계_당진78-연돌-개략공사비_1.0t 공사설계서(1021일) 8" xfId="28970"/>
    <cellStyle name=" _품셈_직접공사비 집계_당진78-연돌-개략공사비_1.0t 공사설계서(1021일) 9" xfId="28971"/>
    <cellStyle name=" _품셈_직접공사비 집계_당진78-연돌-개략공사비_태안78연돌공사설계서(2005099)C2" xfId="2878"/>
    <cellStyle name=" _품셈_직접공사비 집계_당진78-연돌-개략공사비_태안78연돌공사설계서(2005099)C2 10" xfId="28972"/>
    <cellStyle name=" _품셈_직접공사비 집계_당진78-연돌-개략공사비_태안78연돌공사설계서(2005099)C2 2" xfId="2879"/>
    <cellStyle name=" _품셈_직접공사비 집계_당진78-연돌-개략공사비_태안78연돌공사설계서(2005099)C2 3" xfId="2880"/>
    <cellStyle name=" _품셈_직접공사비 집계_당진78-연돌-개략공사비_태안78연돌공사설계서(2005099)C2 4" xfId="17993"/>
    <cellStyle name=" _품셈_직접공사비 집계_당진78-연돌-개략공사비_태안78연돌공사설계서(2005099)C2 5" xfId="28973"/>
    <cellStyle name=" _품셈_직접공사비 집계_당진78-연돌-개략공사비_태안78연돌공사설계서(2005099)C2 6" xfId="28974"/>
    <cellStyle name=" _품셈_직접공사비 집계_당진78-연돌-개략공사비_태안78연돌공사설계서(2005099)C2 7" xfId="28975"/>
    <cellStyle name=" _품셈_직접공사비 집계_당진78-연돌-개략공사비_태안78연돌공사설계서(2005099)C2 8" xfId="28976"/>
    <cellStyle name=" _품셈_직접공사비 집계_당진78-연돌-개략공사비_태안78연돌공사설계서(2005099)C2 9" xfId="28977"/>
    <cellStyle name=" _품셈_직접공사비 집계_본관기초 가실행" xfId="2881"/>
    <cellStyle name=" _품셈_직접공사비 집계_본관기초 가실행 10" xfId="28978"/>
    <cellStyle name=" _품셈_직접공사비 집계_본관기초 가실행 2" xfId="2882"/>
    <cellStyle name=" _품셈_직접공사비 집계_본관기초 가실행 3" xfId="2883"/>
    <cellStyle name=" _품셈_직접공사비 집계_본관기초 가실행 4" xfId="17994"/>
    <cellStyle name=" _품셈_직접공사비 집계_본관기초 가실행 5" xfId="28979"/>
    <cellStyle name=" _품셈_직접공사비 집계_본관기초 가실행 6" xfId="28980"/>
    <cellStyle name=" _품셈_직접공사비 집계_본관기초 가실행 7" xfId="28981"/>
    <cellStyle name=" _품셈_직접공사비 집계_본관기초 가실행 8" xfId="28982"/>
    <cellStyle name=" _품셈_직접공사비 집계_본관기초 가실행 9" xfId="28983"/>
    <cellStyle name=" _품셈_직접공사비 집계_본관기초 가실행_1 당진78-연돌-공사설계서(REV.0 12.14-kopec)" xfId="2884"/>
    <cellStyle name=" _품셈_직접공사비 집계_본관기초 가실행_1 당진78-연돌-공사설계서(REV.0 12.14-kopec) 10" xfId="28984"/>
    <cellStyle name=" _품셈_직접공사비 집계_본관기초 가실행_1 당진78-연돌-공사설계서(REV.0 12.14-kopec) 2" xfId="2885"/>
    <cellStyle name=" _품셈_직접공사비 집계_본관기초 가실행_1 당진78-연돌-공사설계서(REV.0 12.14-kopec) 3" xfId="2886"/>
    <cellStyle name=" _품셈_직접공사비 집계_본관기초 가실행_1 당진78-연돌-공사설계서(REV.0 12.14-kopec) 4" xfId="17995"/>
    <cellStyle name=" _품셈_직접공사비 집계_본관기초 가실행_1 당진78-연돌-공사설계서(REV.0 12.14-kopec) 5" xfId="28985"/>
    <cellStyle name=" _품셈_직접공사비 집계_본관기초 가실행_1 당진78-연돌-공사설계서(REV.0 12.14-kopec) 6" xfId="28986"/>
    <cellStyle name=" _품셈_직접공사비 집계_본관기초 가실행_1 당진78-연돌-공사설계서(REV.0 12.14-kopec) 7" xfId="28987"/>
    <cellStyle name=" _품셈_직접공사비 집계_본관기초 가실행_1 당진78-연돌-공사설계서(REV.0 12.14-kopec) 8" xfId="28988"/>
    <cellStyle name=" _품셈_직접공사비 집계_본관기초 가실행_1 당진78-연돌-공사설계서(REV.0 12.14-kopec) 9" xfId="28989"/>
    <cellStyle name=" _품셈_직접공사비 집계_본관기초 가실행_1 당진78-연돌-공사설계서(REV.0 12.14-kopec)_0 태안78-연돌-공사설계서(2005082)" xfId="2887"/>
    <cellStyle name=" _품셈_직접공사비 집계_본관기초 가실행_1 당진78-연돌-공사설계서(REV.0 12.14-kopec)_0 태안78-연돌-공사설계서(2005082) 10" xfId="28990"/>
    <cellStyle name=" _품셈_직접공사비 집계_본관기초 가실행_1 당진78-연돌-공사설계서(REV.0 12.14-kopec)_0 태안78-연돌-공사설계서(2005082) 2" xfId="2888"/>
    <cellStyle name=" _품셈_직접공사비 집계_본관기초 가실행_1 당진78-연돌-공사설계서(REV.0 12.14-kopec)_0 태안78-연돌-공사설계서(2005082) 3" xfId="2889"/>
    <cellStyle name=" _품셈_직접공사비 집계_본관기초 가실행_1 당진78-연돌-공사설계서(REV.0 12.14-kopec)_0 태안78-연돌-공사설계서(2005082) 4" xfId="17996"/>
    <cellStyle name=" _품셈_직접공사비 집계_본관기초 가실행_1 당진78-연돌-공사설계서(REV.0 12.14-kopec)_0 태안78-연돌-공사설계서(2005082) 5" xfId="28991"/>
    <cellStyle name=" _품셈_직접공사비 집계_본관기초 가실행_1 당진78-연돌-공사설계서(REV.0 12.14-kopec)_0 태안78-연돌-공사설계서(2005082) 6" xfId="28992"/>
    <cellStyle name=" _품셈_직접공사비 집계_본관기초 가실행_1 당진78-연돌-공사설계서(REV.0 12.14-kopec)_0 태안78-연돌-공사설계서(2005082) 7" xfId="28993"/>
    <cellStyle name=" _품셈_직접공사비 집계_본관기초 가실행_1 당진78-연돌-공사설계서(REV.0 12.14-kopec)_0 태안78-연돌-공사설계서(2005082) 8" xfId="28994"/>
    <cellStyle name=" _품셈_직접공사비 집계_본관기초 가실행_1 당진78-연돌-공사설계서(REV.0 12.14-kopec)_0 태안78-연돌-공사설계서(2005082) 9" xfId="28995"/>
    <cellStyle name=" _품셈_직접공사비 집계_본관기초 가실행_1 당진78-연돌-공사설계서(REV.0 12.14-kopec)_1.0t 공사설계서(1021일)" xfId="2890"/>
    <cellStyle name=" _품셈_직접공사비 집계_본관기초 가실행_1 당진78-연돌-공사설계서(REV.0 12.14-kopec)_1.0t 공사설계서(1021일) 10" xfId="28996"/>
    <cellStyle name=" _품셈_직접공사비 집계_본관기초 가실행_1 당진78-연돌-공사설계서(REV.0 12.14-kopec)_1.0t 공사설계서(1021일) 2" xfId="2891"/>
    <cellStyle name=" _품셈_직접공사비 집계_본관기초 가실행_1 당진78-연돌-공사설계서(REV.0 12.14-kopec)_1.0t 공사설계서(1021일) 3" xfId="2892"/>
    <cellStyle name=" _품셈_직접공사비 집계_본관기초 가실행_1 당진78-연돌-공사설계서(REV.0 12.14-kopec)_1.0t 공사설계서(1021일) 4" xfId="17997"/>
    <cellStyle name=" _품셈_직접공사비 집계_본관기초 가실행_1 당진78-연돌-공사설계서(REV.0 12.14-kopec)_1.0t 공사설계서(1021일) 5" xfId="28997"/>
    <cellStyle name=" _품셈_직접공사비 집계_본관기초 가실행_1 당진78-연돌-공사설계서(REV.0 12.14-kopec)_1.0t 공사설계서(1021일) 6" xfId="28998"/>
    <cellStyle name=" _품셈_직접공사비 집계_본관기초 가실행_1 당진78-연돌-공사설계서(REV.0 12.14-kopec)_1.0t 공사설계서(1021일) 7" xfId="28999"/>
    <cellStyle name=" _품셈_직접공사비 집계_본관기초 가실행_1 당진78-연돌-공사설계서(REV.0 12.14-kopec)_1.0t 공사설계서(1021일) 8" xfId="29000"/>
    <cellStyle name=" _품셈_직접공사비 집계_본관기초 가실행_1 당진78-연돌-공사설계서(REV.0 12.14-kopec)_1.0t 공사설계서(1021일) 9" xfId="29001"/>
    <cellStyle name=" _품셈_직접공사비 집계_본관기초 가실행_1 당진78-연돌-공사설계서(REV.0 12.14-kopec)_태안78연돌공사설계서(2005099)C2" xfId="2893"/>
    <cellStyle name=" _품셈_직접공사비 집계_본관기초 가실행_1 당진78-연돌-공사설계서(REV.0 12.14-kopec)_태안78연돌공사설계서(2005099)C2 10" xfId="29002"/>
    <cellStyle name=" _품셈_직접공사비 집계_본관기초 가실행_1 당진78-연돌-공사설계서(REV.0 12.14-kopec)_태안78연돌공사설계서(2005099)C2 2" xfId="2894"/>
    <cellStyle name=" _품셈_직접공사비 집계_본관기초 가실행_1 당진78-연돌-공사설계서(REV.0 12.14-kopec)_태안78연돌공사설계서(2005099)C2 3" xfId="2895"/>
    <cellStyle name=" _품셈_직접공사비 집계_본관기초 가실행_1 당진78-연돌-공사설계서(REV.0 12.14-kopec)_태안78연돌공사설계서(2005099)C2 4" xfId="17998"/>
    <cellStyle name=" _품셈_직접공사비 집계_본관기초 가실행_1 당진78-연돌-공사설계서(REV.0 12.14-kopec)_태안78연돌공사설계서(2005099)C2 5" xfId="29003"/>
    <cellStyle name=" _품셈_직접공사비 집계_본관기초 가실행_1 당진78-연돌-공사설계서(REV.0 12.14-kopec)_태안78연돌공사설계서(2005099)C2 6" xfId="29004"/>
    <cellStyle name=" _품셈_직접공사비 집계_본관기초 가실행_1 당진78-연돌-공사설계서(REV.0 12.14-kopec)_태안78연돌공사설계서(2005099)C2 7" xfId="29005"/>
    <cellStyle name=" _품셈_직접공사비 집계_본관기초 가실행_1 당진78-연돌-공사설계서(REV.0 12.14-kopec)_태안78연돌공사설계서(2005099)C2 8" xfId="29006"/>
    <cellStyle name=" _품셈_직접공사비 집계_본관기초 가실행_1 당진78-연돌-공사설계서(REV.0 12.14-kopec)_태안78연돌공사설계서(2005099)C2 9" xfId="29007"/>
    <cellStyle name=" _품셈_직접공사비 집계_본관기초 가실행_1.0t 당진78-연돌-수량산출서(REV.0 12.27-kopec)" xfId="2896"/>
    <cellStyle name=" _품셈_직접공사비 집계_본관기초 가실행_1.0t 당진78-연돌-수량산출서(REV.0 12.27-kopec) 10" xfId="29008"/>
    <cellStyle name=" _품셈_직접공사비 집계_본관기초 가실행_1.0t 당진78-연돌-수량산출서(REV.0 12.27-kopec) 2" xfId="2897"/>
    <cellStyle name=" _품셈_직접공사비 집계_본관기초 가실행_1.0t 당진78-연돌-수량산출서(REV.0 12.27-kopec) 3" xfId="2898"/>
    <cellStyle name=" _품셈_직접공사비 집계_본관기초 가실행_1.0t 당진78-연돌-수량산출서(REV.0 12.27-kopec) 4" xfId="17999"/>
    <cellStyle name=" _품셈_직접공사비 집계_본관기초 가실행_1.0t 당진78-연돌-수량산출서(REV.0 12.27-kopec) 5" xfId="29009"/>
    <cellStyle name=" _품셈_직접공사비 집계_본관기초 가실행_1.0t 당진78-연돌-수량산출서(REV.0 12.27-kopec) 6" xfId="29010"/>
    <cellStyle name=" _품셈_직접공사비 집계_본관기초 가실행_1.0t 당진78-연돌-수량산출서(REV.0 12.27-kopec) 7" xfId="29011"/>
    <cellStyle name=" _품셈_직접공사비 집계_본관기초 가실행_1.0t 당진78-연돌-수량산출서(REV.0 12.27-kopec) 8" xfId="29012"/>
    <cellStyle name=" _품셈_직접공사비 집계_본관기초 가실행_1.0t 당진78-연돌-수량산출서(REV.0 12.27-kopec) 9" xfId="29013"/>
    <cellStyle name=" _품셈_직접공사비 집계_본관기초 가실행_1.0t 당진78-연돌-수량산출서(REV.0 12.27-kopec)_1.0t 공사설계서(1021일)" xfId="2899"/>
    <cellStyle name=" _품셈_직접공사비 집계_본관기초 가실행_1.0t 당진78-연돌-수량산출서(REV.0 12.27-kopec)_1.0t 공사설계서(1021일) 10" xfId="29014"/>
    <cellStyle name=" _품셈_직접공사비 집계_본관기초 가실행_1.0t 당진78-연돌-수량산출서(REV.0 12.27-kopec)_1.0t 공사설계서(1021일) 2" xfId="2900"/>
    <cellStyle name=" _품셈_직접공사비 집계_본관기초 가실행_1.0t 당진78-연돌-수량산출서(REV.0 12.27-kopec)_1.0t 공사설계서(1021일) 3" xfId="2901"/>
    <cellStyle name=" _품셈_직접공사비 집계_본관기초 가실행_1.0t 당진78-연돌-수량산출서(REV.0 12.27-kopec)_1.0t 공사설계서(1021일) 4" xfId="18000"/>
    <cellStyle name=" _품셈_직접공사비 집계_본관기초 가실행_1.0t 당진78-연돌-수량산출서(REV.0 12.27-kopec)_1.0t 공사설계서(1021일) 5" xfId="29015"/>
    <cellStyle name=" _품셈_직접공사비 집계_본관기초 가실행_1.0t 당진78-연돌-수량산출서(REV.0 12.27-kopec)_1.0t 공사설계서(1021일) 6" xfId="29016"/>
    <cellStyle name=" _품셈_직접공사비 집계_본관기초 가실행_1.0t 당진78-연돌-수량산출서(REV.0 12.27-kopec)_1.0t 공사설계서(1021일) 7" xfId="29017"/>
    <cellStyle name=" _품셈_직접공사비 집계_본관기초 가실행_1.0t 당진78-연돌-수량산출서(REV.0 12.27-kopec)_1.0t 공사설계서(1021일) 8" xfId="29018"/>
    <cellStyle name=" _품셈_직접공사비 집계_본관기초 가실행_1.0t 당진78-연돌-수량산출서(REV.0 12.27-kopec)_1.0t 공사설계서(1021일) 9" xfId="29019"/>
    <cellStyle name=" _품셈_직접공사비 집계_본관기초 가실행_2.관리동" xfId="29020"/>
    <cellStyle name=" _품셈_직접공사비 집계_본관기초 가실행_당진78-연돌-개략공사비" xfId="2902"/>
    <cellStyle name=" _품셈_직접공사비 집계_본관기초 가실행_당진78-연돌-개략공사비 10" xfId="29021"/>
    <cellStyle name=" _품셈_직접공사비 집계_본관기초 가실행_당진78-연돌-개략공사비 2" xfId="2903"/>
    <cellStyle name=" _품셈_직접공사비 집계_본관기초 가실행_당진78-연돌-개략공사비 3" xfId="2904"/>
    <cellStyle name=" _품셈_직접공사비 집계_본관기초 가실행_당진78-연돌-개략공사비 4" xfId="18001"/>
    <cellStyle name=" _품셈_직접공사비 집계_본관기초 가실행_당진78-연돌-개략공사비 5" xfId="29022"/>
    <cellStyle name=" _품셈_직접공사비 집계_본관기초 가실행_당진78-연돌-개략공사비 6" xfId="29023"/>
    <cellStyle name=" _품셈_직접공사비 집계_본관기초 가실행_당진78-연돌-개략공사비 7" xfId="29024"/>
    <cellStyle name=" _품셈_직접공사비 집계_본관기초 가실행_당진78-연돌-개략공사비 8" xfId="29025"/>
    <cellStyle name=" _품셈_직접공사비 집계_본관기초 가실행_당진78-연돌-개략공사비 9" xfId="29026"/>
    <cellStyle name=" _품셈_직접공사비 집계_본관기초 가실행_당진78-연돌-개략공사비_0 태안78-연돌-공사설계서(2005082)" xfId="2905"/>
    <cellStyle name=" _품셈_직접공사비 집계_본관기초 가실행_당진78-연돌-개략공사비_0 태안78-연돌-공사설계서(2005082) 10" xfId="29027"/>
    <cellStyle name=" _품셈_직접공사비 집계_본관기초 가실행_당진78-연돌-개략공사비_0 태안78-연돌-공사설계서(2005082) 2" xfId="2906"/>
    <cellStyle name=" _품셈_직접공사비 집계_본관기초 가실행_당진78-연돌-개략공사비_0 태안78-연돌-공사설계서(2005082) 3" xfId="2907"/>
    <cellStyle name=" _품셈_직접공사비 집계_본관기초 가실행_당진78-연돌-개략공사비_0 태안78-연돌-공사설계서(2005082) 4" xfId="18002"/>
    <cellStyle name=" _품셈_직접공사비 집계_본관기초 가실행_당진78-연돌-개략공사비_0 태안78-연돌-공사설계서(2005082) 5" xfId="29028"/>
    <cellStyle name=" _품셈_직접공사비 집계_본관기초 가실행_당진78-연돌-개략공사비_0 태안78-연돌-공사설계서(2005082) 6" xfId="29029"/>
    <cellStyle name=" _품셈_직접공사비 집계_본관기초 가실행_당진78-연돌-개략공사비_0 태안78-연돌-공사설계서(2005082) 7" xfId="29030"/>
    <cellStyle name=" _품셈_직접공사비 집계_본관기초 가실행_당진78-연돌-개략공사비_0 태안78-연돌-공사설계서(2005082) 8" xfId="29031"/>
    <cellStyle name=" _품셈_직접공사비 집계_본관기초 가실행_당진78-연돌-개략공사비_0 태안78-연돌-공사설계서(2005082) 9" xfId="29032"/>
    <cellStyle name=" _품셈_직접공사비 집계_본관기초 가실행_당진78-연돌-개략공사비_1.0t 공사설계서(1021일)" xfId="2908"/>
    <cellStyle name=" _품셈_직접공사비 집계_본관기초 가실행_당진78-연돌-개략공사비_1.0t 공사설계서(1021일) 10" xfId="29033"/>
    <cellStyle name=" _품셈_직접공사비 집계_본관기초 가실행_당진78-연돌-개략공사비_1.0t 공사설계서(1021일) 2" xfId="2909"/>
    <cellStyle name=" _품셈_직접공사비 집계_본관기초 가실행_당진78-연돌-개략공사비_1.0t 공사설계서(1021일) 3" xfId="2910"/>
    <cellStyle name=" _품셈_직접공사비 집계_본관기초 가실행_당진78-연돌-개략공사비_1.0t 공사설계서(1021일) 4" xfId="18003"/>
    <cellStyle name=" _품셈_직접공사비 집계_본관기초 가실행_당진78-연돌-개략공사비_1.0t 공사설계서(1021일) 5" xfId="29034"/>
    <cellStyle name=" _품셈_직접공사비 집계_본관기초 가실행_당진78-연돌-개략공사비_1.0t 공사설계서(1021일) 6" xfId="29035"/>
    <cellStyle name=" _품셈_직접공사비 집계_본관기초 가실행_당진78-연돌-개략공사비_1.0t 공사설계서(1021일) 7" xfId="29036"/>
    <cellStyle name=" _품셈_직접공사비 집계_본관기초 가실행_당진78-연돌-개략공사비_1.0t 공사설계서(1021일) 8" xfId="29037"/>
    <cellStyle name=" _품셈_직접공사비 집계_본관기초 가실행_당진78-연돌-개략공사비_1.0t 공사설계서(1021일) 9" xfId="29038"/>
    <cellStyle name=" _품셈_직접공사비 집계_본관기초 가실행_당진78-연돌-개략공사비_태안78연돌공사설계서(2005099)C2" xfId="2911"/>
    <cellStyle name=" _품셈_직접공사비 집계_본관기초 가실행_당진78-연돌-개략공사비_태안78연돌공사설계서(2005099)C2 10" xfId="29039"/>
    <cellStyle name=" _품셈_직접공사비 집계_본관기초 가실행_당진78-연돌-개략공사비_태안78연돌공사설계서(2005099)C2 2" xfId="2912"/>
    <cellStyle name=" _품셈_직접공사비 집계_본관기초 가실행_당진78-연돌-개략공사비_태안78연돌공사설계서(2005099)C2 3" xfId="2913"/>
    <cellStyle name=" _품셈_직접공사비 집계_본관기초 가실행_당진78-연돌-개략공사비_태안78연돌공사설계서(2005099)C2 4" xfId="18004"/>
    <cellStyle name=" _품셈_직접공사비 집계_본관기초 가실행_당진78-연돌-개략공사비_태안78연돌공사설계서(2005099)C2 5" xfId="29040"/>
    <cellStyle name=" _품셈_직접공사비 집계_본관기초 가실행_당진78-연돌-개략공사비_태안78연돌공사설계서(2005099)C2 6" xfId="29041"/>
    <cellStyle name=" _품셈_직접공사비 집계_본관기초 가실행_당진78-연돌-개략공사비_태안78연돌공사설계서(2005099)C2 7" xfId="29042"/>
    <cellStyle name=" _품셈_직접공사비 집계_본관기초 가실행_당진78-연돌-개략공사비_태안78연돌공사설계서(2005099)C2 8" xfId="29043"/>
    <cellStyle name=" _품셈_직접공사비 집계_본관기초 가실행_당진78-연돌-개략공사비_태안78연돌공사설계서(2005099)C2 9" xfId="29044"/>
    <cellStyle name=" _품셈_직접공사비 집계_본관기초 가실행_연돌 현장타설말뚝(RCD)설계서" xfId="2914"/>
    <cellStyle name=" _품셈_직접공사비 집계_본관기초 가실행_연돌 현장타설말뚝(RCD)설계서 10" xfId="29045"/>
    <cellStyle name=" _품셈_직접공사비 집계_본관기초 가실행_연돌 현장타설말뚝(RCD)설계서 2" xfId="2915"/>
    <cellStyle name=" _품셈_직접공사비 집계_본관기초 가실행_연돌 현장타설말뚝(RCD)설계서 3" xfId="2916"/>
    <cellStyle name=" _품셈_직접공사비 집계_본관기초 가실행_연돌 현장타설말뚝(RCD)설계서 4" xfId="18005"/>
    <cellStyle name=" _품셈_직접공사비 집계_본관기초 가실행_연돌 현장타설말뚝(RCD)설계서 5" xfId="29046"/>
    <cellStyle name=" _품셈_직접공사비 집계_본관기초 가실행_연돌 현장타설말뚝(RCD)설계서 6" xfId="29047"/>
    <cellStyle name=" _품셈_직접공사비 집계_본관기초 가실행_연돌 현장타설말뚝(RCD)설계서 7" xfId="29048"/>
    <cellStyle name=" _품셈_직접공사비 집계_본관기초 가실행_연돌 현장타설말뚝(RCD)설계서 8" xfId="29049"/>
    <cellStyle name=" _품셈_직접공사비 집계_본관기초 가실행_연돌 현장타설말뚝(RCD)설계서 9" xfId="29050"/>
    <cellStyle name=" _품셈_직접공사비 집계_본관기초 가실행_연돌 현장타설말뚝(RCD)설계서_0 태안78-연돌-공사설계서(2005082)" xfId="2917"/>
    <cellStyle name=" _품셈_직접공사비 집계_본관기초 가실행_연돌 현장타설말뚝(RCD)설계서_0 태안78-연돌-공사설계서(2005082) 10" xfId="29051"/>
    <cellStyle name=" _품셈_직접공사비 집계_본관기초 가실행_연돌 현장타설말뚝(RCD)설계서_0 태안78-연돌-공사설계서(2005082) 2" xfId="2918"/>
    <cellStyle name=" _품셈_직접공사비 집계_본관기초 가실행_연돌 현장타설말뚝(RCD)설계서_0 태안78-연돌-공사설계서(2005082) 3" xfId="2919"/>
    <cellStyle name=" _품셈_직접공사비 집계_본관기초 가실행_연돌 현장타설말뚝(RCD)설계서_0 태안78-연돌-공사설계서(2005082) 4" xfId="18006"/>
    <cellStyle name=" _품셈_직접공사비 집계_본관기초 가실행_연돌 현장타설말뚝(RCD)설계서_0 태안78-연돌-공사설계서(2005082) 5" xfId="29052"/>
    <cellStyle name=" _품셈_직접공사비 집계_본관기초 가실행_연돌 현장타설말뚝(RCD)설계서_0 태안78-연돌-공사설계서(2005082) 6" xfId="29053"/>
    <cellStyle name=" _품셈_직접공사비 집계_본관기초 가실행_연돌 현장타설말뚝(RCD)설계서_0 태안78-연돌-공사설계서(2005082) 7" xfId="29054"/>
    <cellStyle name=" _품셈_직접공사비 집계_본관기초 가실행_연돌 현장타설말뚝(RCD)설계서_0 태안78-연돌-공사설계서(2005082) 8" xfId="29055"/>
    <cellStyle name=" _품셈_직접공사비 집계_본관기초 가실행_연돌 현장타설말뚝(RCD)설계서_0 태안78-연돌-공사설계서(2005082) 9" xfId="29056"/>
    <cellStyle name=" _품셈_직접공사비 집계_본관기초 가실행_연돌 현장타설말뚝(RCD)설계서_1.0t 공사설계서(1021일)" xfId="2920"/>
    <cellStyle name=" _품셈_직접공사비 집계_본관기초 가실행_연돌 현장타설말뚝(RCD)설계서_1.0t 공사설계서(1021일) 10" xfId="29057"/>
    <cellStyle name=" _품셈_직접공사비 집계_본관기초 가실행_연돌 현장타설말뚝(RCD)설계서_1.0t 공사설계서(1021일) 2" xfId="2921"/>
    <cellStyle name=" _품셈_직접공사비 집계_본관기초 가실행_연돌 현장타설말뚝(RCD)설계서_1.0t 공사설계서(1021일) 3" xfId="2922"/>
    <cellStyle name=" _품셈_직접공사비 집계_본관기초 가실행_연돌 현장타설말뚝(RCD)설계서_1.0t 공사설계서(1021일) 4" xfId="18007"/>
    <cellStyle name=" _품셈_직접공사비 집계_본관기초 가실행_연돌 현장타설말뚝(RCD)설계서_1.0t 공사설계서(1021일) 5" xfId="29058"/>
    <cellStyle name=" _품셈_직접공사비 집계_본관기초 가실행_연돌 현장타설말뚝(RCD)설계서_1.0t 공사설계서(1021일) 6" xfId="29059"/>
    <cellStyle name=" _품셈_직접공사비 집계_본관기초 가실행_연돌 현장타설말뚝(RCD)설계서_1.0t 공사설계서(1021일) 7" xfId="29060"/>
    <cellStyle name=" _품셈_직접공사비 집계_본관기초 가실행_연돌 현장타설말뚝(RCD)설계서_1.0t 공사설계서(1021일) 8" xfId="29061"/>
    <cellStyle name=" _품셈_직접공사비 집계_본관기초 가실행_연돌 현장타설말뚝(RCD)설계서_1.0t 공사설계서(1021일) 9" xfId="29062"/>
    <cellStyle name=" _품셈_직접공사비 집계_본관기초 가실행_연돌 현장타설말뚝(RCD)설계서_태안78연돌공사설계서(2005099)C2" xfId="2923"/>
    <cellStyle name=" _품셈_직접공사비 집계_본관기초 가실행_연돌 현장타설말뚝(RCD)설계서_태안78연돌공사설계서(2005099)C2 10" xfId="29063"/>
    <cellStyle name=" _품셈_직접공사비 집계_본관기초 가실행_연돌 현장타설말뚝(RCD)설계서_태안78연돌공사설계서(2005099)C2 2" xfId="2924"/>
    <cellStyle name=" _품셈_직접공사비 집계_본관기초 가실행_연돌 현장타설말뚝(RCD)설계서_태안78연돌공사설계서(2005099)C2 3" xfId="2925"/>
    <cellStyle name=" _품셈_직접공사비 집계_본관기초 가실행_연돌 현장타설말뚝(RCD)설계서_태안78연돌공사설계서(2005099)C2 4" xfId="18008"/>
    <cellStyle name=" _품셈_직접공사비 집계_본관기초 가실행_연돌 현장타설말뚝(RCD)설계서_태안78연돌공사설계서(2005099)C2 5" xfId="29064"/>
    <cellStyle name=" _품셈_직접공사비 집계_본관기초 가실행_연돌 현장타설말뚝(RCD)설계서_태안78연돌공사설계서(2005099)C2 6" xfId="29065"/>
    <cellStyle name=" _품셈_직접공사비 집계_본관기초 가실행_연돌 현장타설말뚝(RCD)설계서_태안78연돌공사설계서(2005099)C2 7" xfId="29066"/>
    <cellStyle name=" _품셈_직접공사비 집계_본관기초 가실행_연돌 현장타설말뚝(RCD)설계서_태안78연돌공사설계서(2005099)C2 8" xfId="29067"/>
    <cellStyle name=" _품셈_직접공사비 집계_본관기초 가실행_연돌 현장타설말뚝(RCD)설계서_태안78연돌공사설계서(2005099)C2 9" xfId="29068"/>
    <cellStyle name=" _품셈_직접공사비 집계_본관기초굴착 예상도급" xfId="2926"/>
    <cellStyle name=" _품셈_직접공사비 집계_본관기초굴착 예상도급 10" xfId="29069"/>
    <cellStyle name=" _품셈_직접공사비 집계_본관기초굴착 예상도급 2" xfId="2927"/>
    <cellStyle name=" _품셈_직접공사비 집계_본관기초굴착 예상도급 3" xfId="2928"/>
    <cellStyle name=" _품셈_직접공사비 집계_본관기초굴착 예상도급 4" xfId="18009"/>
    <cellStyle name=" _품셈_직접공사비 집계_본관기초굴착 예상도급 5" xfId="29070"/>
    <cellStyle name=" _품셈_직접공사비 집계_본관기초굴착 예상도급 6" xfId="29071"/>
    <cellStyle name=" _품셈_직접공사비 집계_본관기초굴착 예상도급 7" xfId="29072"/>
    <cellStyle name=" _품셈_직접공사비 집계_본관기초굴착 예상도급 8" xfId="29073"/>
    <cellStyle name=" _품셈_직접공사비 집계_본관기초굴착 예상도급 9" xfId="29074"/>
    <cellStyle name=" _품셈_직접공사비 집계_본관기초굴착 예상도급_1 당진78-연돌-공사설계서(REV.0 12.14-kopec)" xfId="2929"/>
    <cellStyle name=" _품셈_직접공사비 집계_본관기초굴착 예상도급_1 당진78-연돌-공사설계서(REV.0 12.14-kopec) 10" xfId="29075"/>
    <cellStyle name=" _품셈_직접공사비 집계_본관기초굴착 예상도급_1 당진78-연돌-공사설계서(REV.0 12.14-kopec) 2" xfId="2930"/>
    <cellStyle name=" _품셈_직접공사비 집계_본관기초굴착 예상도급_1 당진78-연돌-공사설계서(REV.0 12.14-kopec) 3" xfId="2931"/>
    <cellStyle name=" _품셈_직접공사비 집계_본관기초굴착 예상도급_1 당진78-연돌-공사설계서(REV.0 12.14-kopec) 4" xfId="18010"/>
    <cellStyle name=" _품셈_직접공사비 집계_본관기초굴착 예상도급_1 당진78-연돌-공사설계서(REV.0 12.14-kopec) 5" xfId="29076"/>
    <cellStyle name=" _품셈_직접공사비 집계_본관기초굴착 예상도급_1 당진78-연돌-공사설계서(REV.0 12.14-kopec) 6" xfId="29077"/>
    <cellStyle name=" _품셈_직접공사비 집계_본관기초굴착 예상도급_1 당진78-연돌-공사설계서(REV.0 12.14-kopec) 7" xfId="29078"/>
    <cellStyle name=" _품셈_직접공사비 집계_본관기초굴착 예상도급_1 당진78-연돌-공사설계서(REV.0 12.14-kopec) 8" xfId="29079"/>
    <cellStyle name=" _품셈_직접공사비 집계_본관기초굴착 예상도급_1 당진78-연돌-공사설계서(REV.0 12.14-kopec) 9" xfId="29080"/>
    <cellStyle name=" _품셈_직접공사비 집계_본관기초굴착 예상도급_1 당진78-연돌-공사설계서(REV.0 12.14-kopec)_0 태안78-연돌-공사설계서(2005082)" xfId="2932"/>
    <cellStyle name=" _품셈_직접공사비 집계_본관기초굴착 예상도급_1 당진78-연돌-공사설계서(REV.0 12.14-kopec)_0 태안78-연돌-공사설계서(2005082) 10" xfId="29081"/>
    <cellStyle name=" _품셈_직접공사비 집계_본관기초굴착 예상도급_1 당진78-연돌-공사설계서(REV.0 12.14-kopec)_0 태안78-연돌-공사설계서(2005082) 2" xfId="2933"/>
    <cellStyle name=" _품셈_직접공사비 집계_본관기초굴착 예상도급_1 당진78-연돌-공사설계서(REV.0 12.14-kopec)_0 태안78-연돌-공사설계서(2005082) 3" xfId="2934"/>
    <cellStyle name=" _품셈_직접공사비 집계_본관기초굴착 예상도급_1 당진78-연돌-공사설계서(REV.0 12.14-kopec)_0 태안78-연돌-공사설계서(2005082) 4" xfId="18011"/>
    <cellStyle name=" _품셈_직접공사비 집계_본관기초굴착 예상도급_1 당진78-연돌-공사설계서(REV.0 12.14-kopec)_0 태안78-연돌-공사설계서(2005082) 5" xfId="29082"/>
    <cellStyle name=" _품셈_직접공사비 집계_본관기초굴착 예상도급_1 당진78-연돌-공사설계서(REV.0 12.14-kopec)_0 태안78-연돌-공사설계서(2005082) 6" xfId="29083"/>
    <cellStyle name=" _품셈_직접공사비 집계_본관기초굴착 예상도급_1 당진78-연돌-공사설계서(REV.0 12.14-kopec)_0 태안78-연돌-공사설계서(2005082) 7" xfId="29084"/>
    <cellStyle name=" _품셈_직접공사비 집계_본관기초굴착 예상도급_1 당진78-연돌-공사설계서(REV.0 12.14-kopec)_0 태안78-연돌-공사설계서(2005082) 8" xfId="29085"/>
    <cellStyle name=" _품셈_직접공사비 집계_본관기초굴착 예상도급_1 당진78-연돌-공사설계서(REV.0 12.14-kopec)_0 태안78-연돌-공사설계서(2005082) 9" xfId="29086"/>
    <cellStyle name=" _품셈_직접공사비 집계_본관기초굴착 예상도급_1 당진78-연돌-공사설계서(REV.0 12.14-kopec)_1.0t 공사설계서(1021일)" xfId="2935"/>
    <cellStyle name=" _품셈_직접공사비 집계_본관기초굴착 예상도급_1 당진78-연돌-공사설계서(REV.0 12.14-kopec)_1.0t 공사설계서(1021일) 10" xfId="29087"/>
    <cellStyle name=" _품셈_직접공사비 집계_본관기초굴착 예상도급_1 당진78-연돌-공사설계서(REV.0 12.14-kopec)_1.0t 공사설계서(1021일) 2" xfId="2936"/>
    <cellStyle name=" _품셈_직접공사비 집계_본관기초굴착 예상도급_1 당진78-연돌-공사설계서(REV.0 12.14-kopec)_1.0t 공사설계서(1021일) 3" xfId="2937"/>
    <cellStyle name=" _품셈_직접공사비 집계_본관기초굴착 예상도급_1 당진78-연돌-공사설계서(REV.0 12.14-kopec)_1.0t 공사설계서(1021일) 4" xfId="18012"/>
    <cellStyle name=" _품셈_직접공사비 집계_본관기초굴착 예상도급_1 당진78-연돌-공사설계서(REV.0 12.14-kopec)_1.0t 공사설계서(1021일) 5" xfId="29088"/>
    <cellStyle name=" _품셈_직접공사비 집계_본관기초굴착 예상도급_1 당진78-연돌-공사설계서(REV.0 12.14-kopec)_1.0t 공사설계서(1021일) 6" xfId="29089"/>
    <cellStyle name=" _품셈_직접공사비 집계_본관기초굴착 예상도급_1 당진78-연돌-공사설계서(REV.0 12.14-kopec)_1.0t 공사설계서(1021일) 7" xfId="29090"/>
    <cellStyle name=" _품셈_직접공사비 집계_본관기초굴착 예상도급_1 당진78-연돌-공사설계서(REV.0 12.14-kopec)_1.0t 공사설계서(1021일) 8" xfId="29091"/>
    <cellStyle name=" _품셈_직접공사비 집계_본관기초굴착 예상도급_1 당진78-연돌-공사설계서(REV.0 12.14-kopec)_1.0t 공사설계서(1021일) 9" xfId="29092"/>
    <cellStyle name=" _품셈_직접공사비 집계_본관기초굴착 예상도급_1 당진78-연돌-공사설계서(REV.0 12.14-kopec)_태안78연돌공사설계서(2005099)C2" xfId="2938"/>
    <cellStyle name=" _품셈_직접공사비 집계_본관기초굴착 예상도급_1 당진78-연돌-공사설계서(REV.0 12.14-kopec)_태안78연돌공사설계서(2005099)C2 10" xfId="29093"/>
    <cellStyle name=" _품셈_직접공사비 집계_본관기초굴착 예상도급_1 당진78-연돌-공사설계서(REV.0 12.14-kopec)_태안78연돌공사설계서(2005099)C2 2" xfId="2939"/>
    <cellStyle name=" _품셈_직접공사비 집계_본관기초굴착 예상도급_1 당진78-연돌-공사설계서(REV.0 12.14-kopec)_태안78연돌공사설계서(2005099)C2 3" xfId="2940"/>
    <cellStyle name=" _품셈_직접공사비 집계_본관기초굴착 예상도급_1 당진78-연돌-공사설계서(REV.0 12.14-kopec)_태안78연돌공사설계서(2005099)C2 4" xfId="18013"/>
    <cellStyle name=" _품셈_직접공사비 집계_본관기초굴착 예상도급_1 당진78-연돌-공사설계서(REV.0 12.14-kopec)_태안78연돌공사설계서(2005099)C2 5" xfId="29094"/>
    <cellStyle name=" _품셈_직접공사비 집계_본관기초굴착 예상도급_1 당진78-연돌-공사설계서(REV.0 12.14-kopec)_태안78연돌공사설계서(2005099)C2 6" xfId="29095"/>
    <cellStyle name=" _품셈_직접공사비 집계_본관기초굴착 예상도급_1 당진78-연돌-공사설계서(REV.0 12.14-kopec)_태안78연돌공사설계서(2005099)C2 7" xfId="29096"/>
    <cellStyle name=" _품셈_직접공사비 집계_본관기초굴착 예상도급_1 당진78-연돌-공사설계서(REV.0 12.14-kopec)_태안78연돌공사설계서(2005099)C2 8" xfId="29097"/>
    <cellStyle name=" _품셈_직접공사비 집계_본관기초굴착 예상도급_1 당진78-연돌-공사설계서(REV.0 12.14-kopec)_태안78연돌공사설계서(2005099)C2 9" xfId="29098"/>
    <cellStyle name=" _품셈_직접공사비 집계_본관기초굴착 예상도급_1.0t 당진78-연돌-수량산출서(REV.0 12.27-kopec)" xfId="2941"/>
    <cellStyle name=" _품셈_직접공사비 집계_본관기초굴착 예상도급_1.0t 당진78-연돌-수량산출서(REV.0 12.27-kopec) 10" xfId="29099"/>
    <cellStyle name=" _품셈_직접공사비 집계_본관기초굴착 예상도급_1.0t 당진78-연돌-수량산출서(REV.0 12.27-kopec) 2" xfId="2942"/>
    <cellStyle name=" _품셈_직접공사비 집계_본관기초굴착 예상도급_1.0t 당진78-연돌-수량산출서(REV.0 12.27-kopec) 3" xfId="2943"/>
    <cellStyle name=" _품셈_직접공사비 집계_본관기초굴착 예상도급_1.0t 당진78-연돌-수량산출서(REV.0 12.27-kopec) 4" xfId="18014"/>
    <cellStyle name=" _품셈_직접공사비 집계_본관기초굴착 예상도급_1.0t 당진78-연돌-수량산출서(REV.0 12.27-kopec) 5" xfId="29100"/>
    <cellStyle name=" _품셈_직접공사비 집계_본관기초굴착 예상도급_1.0t 당진78-연돌-수량산출서(REV.0 12.27-kopec) 6" xfId="29101"/>
    <cellStyle name=" _품셈_직접공사비 집계_본관기초굴착 예상도급_1.0t 당진78-연돌-수량산출서(REV.0 12.27-kopec) 7" xfId="29102"/>
    <cellStyle name=" _품셈_직접공사비 집계_본관기초굴착 예상도급_1.0t 당진78-연돌-수량산출서(REV.0 12.27-kopec) 8" xfId="29103"/>
    <cellStyle name=" _품셈_직접공사비 집계_본관기초굴착 예상도급_1.0t 당진78-연돌-수량산출서(REV.0 12.27-kopec) 9" xfId="29104"/>
    <cellStyle name=" _품셈_직접공사비 집계_본관기초굴착 예상도급_1.0t 당진78-연돌-수량산출서(REV.0 12.27-kopec)_1.0t 공사설계서(1021일)" xfId="2944"/>
    <cellStyle name=" _품셈_직접공사비 집계_본관기초굴착 예상도급_1.0t 당진78-연돌-수량산출서(REV.0 12.27-kopec)_1.0t 공사설계서(1021일) 10" xfId="29105"/>
    <cellStyle name=" _품셈_직접공사비 집계_본관기초굴착 예상도급_1.0t 당진78-연돌-수량산출서(REV.0 12.27-kopec)_1.0t 공사설계서(1021일) 2" xfId="2945"/>
    <cellStyle name=" _품셈_직접공사비 집계_본관기초굴착 예상도급_1.0t 당진78-연돌-수량산출서(REV.0 12.27-kopec)_1.0t 공사설계서(1021일) 3" xfId="2946"/>
    <cellStyle name=" _품셈_직접공사비 집계_본관기초굴착 예상도급_1.0t 당진78-연돌-수량산출서(REV.0 12.27-kopec)_1.0t 공사설계서(1021일) 4" xfId="18015"/>
    <cellStyle name=" _품셈_직접공사비 집계_본관기초굴착 예상도급_1.0t 당진78-연돌-수량산출서(REV.0 12.27-kopec)_1.0t 공사설계서(1021일) 5" xfId="29106"/>
    <cellStyle name=" _품셈_직접공사비 집계_본관기초굴착 예상도급_1.0t 당진78-연돌-수량산출서(REV.0 12.27-kopec)_1.0t 공사설계서(1021일) 6" xfId="29107"/>
    <cellStyle name=" _품셈_직접공사비 집계_본관기초굴착 예상도급_1.0t 당진78-연돌-수량산출서(REV.0 12.27-kopec)_1.0t 공사설계서(1021일) 7" xfId="29108"/>
    <cellStyle name=" _품셈_직접공사비 집계_본관기초굴착 예상도급_1.0t 당진78-연돌-수량산출서(REV.0 12.27-kopec)_1.0t 공사설계서(1021일) 8" xfId="29109"/>
    <cellStyle name=" _품셈_직접공사비 집계_본관기초굴착 예상도급_1.0t 당진78-연돌-수량산출서(REV.0 12.27-kopec)_1.0t 공사설계서(1021일) 9" xfId="29110"/>
    <cellStyle name=" _품셈_직접공사비 집계_본관기초굴착 예상도급_2.관리동" xfId="29111"/>
    <cellStyle name=" _품셈_직접공사비 집계_본관기초굴착 예상도급_당진78-연돌-개략공사비" xfId="2947"/>
    <cellStyle name=" _품셈_직접공사비 집계_본관기초굴착 예상도급_당진78-연돌-개략공사비 10" xfId="29112"/>
    <cellStyle name=" _품셈_직접공사비 집계_본관기초굴착 예상도급_당진78-연돌-개략공사비 2" xfId="2948"/>
    <cellStyle name=" _품셈_직접공사비 집계_본관기초굴착 예상도급_당진78-연돌-개략공사비 3" xfId="2949"/>
    <cellStyle name=" _품셈_직접공사비 집계_본관기초굴착 예상도급_당진78-연돌-개략공사비 4" xfId="18016"/>
    <cellStyle name=" _품셈_직접공사비 집계_본관기초굴착 예상도급_당진78-연돌-개략공사비 5" xfId="29113"/>
    <cellStyle name=" _품셈_직접공사비 집계_본관기초굴착 예상도급_당진78-연돌-개략공사비 6" xfId="29114"/>
    <cellStyle name=" _품셈_직접공사비 집계_본관기초굴착 예상도급_당진78-연돌-개략공사비 7" xfId="29115"/>
    <cellStyle name=" _품셈_직접공사비 집계_본관기초굴착 예상도급_당진78-연돌-개략공사비 8" xfId="29116"/>
    <cellStyle name=" _품셈_직접공사비 집계_본관기초굴착 예상도급_당진78-연돌-개략공사비 9" xfId="29117"/>
    <cellStyle name=" _품셈_직접공사비 집계_본관기초굴착 예상도급_당진78-연돌-개략공사비_0 태안78-연돌-공사설계서(2005082)" xfId="2950"/>
    <cellStyle name=" _품셈_직접공사비 집계_본관기초굴착 예상도급_당진78-연돌-개략공사비_0 태안78-연돌-공사설계서(2005082) 10" xfId="29118"/>
    <cellStyle name=" _품셈_직접공사비 집계_본관기초굴착 예상도급_당진78-연돌-개략공사비_0 태안78-연돌-공사설계서(2005082) 2" xfId="2951"/>
    <cellStyle name=" _품셈_직접공사비 집계_본관기초굴착 예상도급_당진78-연돌-개략공사비_0 태안78-연돌-공사설계서(2005082) 3" xfId="2952"/>
    <cellStyle name=" _품셈_직접공사비 집계_본관기초굴착 예상도급_당진78-연돌-개략공사비_0 태안78-연돌-공사설계서(2005082) 4" xfId="18017"/>
    <cellStyle name=" _품셈_직접공사비 집계_본관기초굴착 예상도급_당진78-연돌-개략공사비_0 태안78-연돌-공사설계서(2005082) 5" xfId="29119"/>
    <cellStyle name=" _품셈_직접공사비 집계_본관기초굴착 예상도급_당진78-연돌-개략공사비_0 태안78-연돌-공사설계서(2005082) 6" xfId="29120"/>
    <cellStyle name=" _품셈_직접공사비 집계_본관기초굴착 예상도급_당진78-연돌-개략공사비_0 태안78-연돌-공사설계서(2005082) 7" xfId="29121"/>
    <cellStyle name=" _품셈_직접공사비 집계_본관기초굴착 예상도급_당진78-연돌-개략공사비_0 태안78-연돌-공사설계서(2005082) 8" xfId="29122"/>
    <cellStyle name=" _품셈_직접공사비 집계_본관기초굴착 예상도급_당진78-연돌-개략공사비_0 태안78-연돌-공사설계서(2005082) 9" xfId="29123"/>
    <cellStyle name=" _품셈_직접공사비 집계_본관기초굴착 예상도급_당진78-연돌-개략공사비_1.0t 공사설계서(1021일)" xfId="2953"/>
    <cellStyle name=" _품셈_직접공사비 집계_본관기초굴착 예상도급_당진78-연돌-개략공사비_1.0t 공사설계서(1021일) 10" xfId="29124"/>
    <cellStyle name=" _품셈_직접공사비 집계_본관기초굴착 예상도급_당진78-연돌-개략공사비_1.0t 공사설계서(1021일) 2" xfId="2954"/>
    <cellStyle name=" _품셈_직접공사비 집계_본관기초굴착 예상도급_당진78-연돌-개략공사비_1.0t 공사설계서(1021일) 3" xfId="2955"/>
    <cellStyle name=" _품셈_직접공사비 집계_본관기초굴착 예상도급_당진78-연돌-개략공사비_1.0t 공사설계서(1021일) 4" xfId="18018"/>
    <cellStyle name=" _품셈_직접공사비 집계_본관기초굴착 예상도급_당진78-연돌-개략공사비_1.0t 공사설계서(1021일) 5" xfId="29125"/>
    <cellStyle name=" _품셈_직접공사비 집계_본관기초굴착 예상도급_당진78-연돌-개략공사비_1.0t 공사설계서(1021일) 6" xfId="29126"/>
    <cellStyle name=" _품셈_직접공사비 집계_본관기초굴착 예상도급_당진78-연돌-개략공사비_1.0t 공사설계서(1021일) 7" xfId="29127"/>
    <cellStyle name=" _품셈_직접공사비 집계_본관기초굴착 예상도급_당진78-연돌-개략공사비_1.0t 공사설계서(1021일) 8" xfId="29128"/>
    <cellStyle name=" _품셈_직접공사비 집계_본관기초굴착 예상도급_당진78-연돌-개략공사비_1.0t 공사설계서(1021일) 9" xfId="29129"/>
    <cellStyle name=" _품셈_직접공사비 집계_본관기초굴착 예상도급_당진78-연돌-개략공사비_태안78연돌공사설계서(2005099)C2" xfId="2956"/>
    <cellStyle name=" _품셈_직접공사비 집계_본관기초굴착 예상도급_당진78-연돌-개략공사비_태안78연돌공사설계서(2005099)C2 10" xfId="29130"/>
    <cellStyle name=" _품셈_직접공사비 집계_본관기초굴착 예상도급_당진78-연돌-개략공사비_태안78연돌공사설계서(2005099)C2 2" xfId="2957"/>
    <cellStyle name=" _품셈_직접공사비 집계_본관기초굴착 예상도급_당진78-연돌-개략공사비_태안78연돌공사설계서(2005099)C2 3" xfId="2958"/>
    <cellStyle name=" _품셈_직접공사비 집계_본관기초굴착 예상도급_당진78-연돌-개략공사비_태안78연돌공사설계서(2005099)C2 4" xfId="18019"/>
    <cellStyle name=" _품셈_직접공사비 집계_본관기초굴착 예상도급_당진78-연돌-개략공사비_태안78연돌공사설계서(2005099)C2 5" xfId="29131"/>
    <cellStyle name=" _품셈_직접공사비 집계_본관기초굴착 예상도급_당진78-연돌-개략공사비_태안78연돌공사설계서(2005099)C2 6" xfId="29132"/>
    <cellStyle name=" _품셈_직접공사비 집계_본관기초굴착 예상도급_당진78-연돌-개략공사비_태안78연돌공사설계서(2005099)C2 7" xfId="29133"/>
    <cellStyle name=" _품셈_직접공사비 집계_본관기초굴착 예상도급_당진78-연돌-개략공사비_태안78연돌공사설계서(2005099)C2 8" xfId="29134"/>
    <cellStyle name=" _품셈_직접공사비 집계_본관기초굴착 예상도급_당진78-연돌-개략공사비_태안78연돌공사설계서(2005099)C2 9" xfId="29135"/>
    <cellStyle name=" _품셈_직접공사비 집계_본관기초굴착 예상도급_연돌 현장타설말뚝(RCD)설계서" xfId="2959"/>
    <cellStyle name=" _품셈_직접공사비 집계_본관기초굴착 예상도급_연돌 현장타설말뚝(RCD)설계서 10" xfId="29136"/>
    <cellStyle name=" _품셈_직접공사비 집계_본관기초굴착 예상도급_연돌 현장타설말뚝(RCD)설계서 2" xfId="2960"/>
    <cellStyle name=" _품셈_직접공사비 집계_본관기초굴착 예상도급_연돌 현장타설말뚝(RCD)설계서 3" xfId="2961"/>
    <cellStyle name=" _품셈_직접공사비 집계_본관기초굴착 예상도급_연돌 현장타설말뚝(RCD)설계서 4" xfId="18020"/>
    <cellStyle name=" _품셈_직접공사비 집계_본관기초굴착 예상도급_연돌 현장타설말뚝(RCD)설계서 5" xfId="29137"/>
    <cellStyle name=" _품셈_직접공사비 집계_본관기초굴착 예상도급_연돌 현장타설말뚝(RCD)설계서 6" xfId="29138"/>
    <cellStyle name=" _품셈_직접공사비 집계_본관기초굴착 예상도급_연돌 현장타설말뚝(RCD)설계서 7" xfId="29139"/>
    <cellStyle name=" _품셈_직접공사비 집계_본관기초굴착 예상도급_연돌 현장타설말뚝(RCD)설계서 8" xfId="29140"/>
    <cellStyle name=" _품셈_직접공사비 집계_본관기초굴착 예상도급_연돌 현장타설말뚝(RCD)설계서 9" xfId="29141"/>
    <cellStyle name=" _품셈_직접공사비 집계_본관기초굴착 예상도급_연돌 현장타설말뚝(RCD)설계서_0 태안78-연돌-공사설계서(2005082)" xfId="2962"/>
    <cellStyle name=" _품셈_직접공사비 집계_본관기초굴착 예상도급_연돌 현장타설말뚝(RCD)설계서_0 태안78-연돌-공사설계서(2005082) 10" xfId="29142"/>
    <cellStyle name=" _품셈_직접공사비 집계_본관기초굴착 예상도급_연돌 현장타설말뚝(RCD)설계서_0 태안78-연돌-공사설계서(2005082) 2" xfId="2963"/>
    <cellStyle name=" _품셈_직접공사비 집계_본관기초굴착 예상도급_연돌 현장타설말뚝(RCD)설계서_0 태안78-연돌-공사설계서(2005082) 3" xfId="2964"/>
    <cellStyle name=" _품셈_직접공사비 집계_본관기초굴착 예상도급_연돌 현장타설말뚝(RCD)설계서_0 태안78-연돌-공사설계서(2005082) 4" xfId="18021"/>
    <cellStyle name=" _품셈_직접공사비 집계_본관기초굴착 예상도급_연돌 현장타설말뚝(RCD)설계서_0 태안78-연돌-공사설계서(2005082) 5" xfId="29143"/>
    <cellStyle name=" _품셈_직접공사비 집계_본관기초굴착 예상도급_연돌 현장타설말뚝(RCD)설계서_0 태안78-연돌-공사설계서(2005082) 6" xfId="29144"/>
    <cellStyle name=" _품셈_직접공사비 집계_본관기초굴착 예상도급_연돌 현장타설말뚝(RCD)설계서_0 태안78-연돌-공사설계서(2005082) 7" xfId="29145"/>
    <cellStyle name=" _품셈_직접공사비 집계_본관기초굴착 예상도급_연돌 현장타설말뚝(RCD)설계서_0 태안78-연돌-공사설계서(2005082) 8" xfId="29146"/>
    <cellStyle name=" _품셈_직접공사비 집계_본관기초굴착 예상도급_연돌 현장타설말뚝(RCD)설계서_0 태안78-연돌-공사설계서(2005082) 9" xfId="29147"/>
    <cellStyle name=" _품셈_직접공사비 집계_본관기초굴착 예상도급_연돌 현장타설말뚝(RCD)설계서_1.0t 공사설계서(1021일)" xfId="2965"/>
    <cellStyle name=" _품셈_직접공사비 집계_본관기초굴착 예상도급_연돌 현장타설말뚝(RCD)설계서_1.0t 공사설계서(1021일) 10" xfId="29148"/>
    <cellStyle name=" _품셈_직접공사비 집계_본관기초굴착 예상도급_연돌 현장타설말뚝(RCD)설계서_1.0t 공사설계서(1021일) 2" xfId="2966"/>
    <cellStyle name=" _품셈_직접공사비 집계_본관기초굴착 예상도급_연돌 현장타설말뚝(RCD)설계서_1.0t 공사설계서(1021일) 3" xfId="2967"/>
    <cellStyle name=" _품셈_직접공사비 집계_본관기초굴착 예상도급_연돌 현장타설말뚝(RCD)설계서_1.0t 공사설계서(1021일) 4" xfId="18022"/>
    <cellStyle name=" _품셈_직접공사비 집계_본관기초굴착 예상도급_연돌 현장타설말뚝(RCD)설계서_1.0t 공사설계서(1021일) 5" xfId="29149"/>
    <cellStyle name=" _품셈_직접공사비 집계_본관기초굴착 예상도급_연돌 현장타설말뚝(RCD)설계서_1.0t 공사설계서(1021일) 6" xfId="29150"/>
    <cellStyle name=" _품셈_직접공사비 집계_본관기초굴착 예상도급_연돌 현장타설말뚝(RCD)설계서_1.0t 공사설계서(1021일) 7" xfId="29151"/>
    <cellStyle name=" _품셈_직접공사비 집계_본관기초굴착 예상도급_연돌 현장타설말뚝(RCD)설계서_1.0t 공사설계서(1021일) 8" xfId="29152"/>
    <cellStyle name=" _품셈_직접공사비 집계_본관기초굴착 예상도급_연돌 현장타설말뚝(RCD)설계서_1.0t 공사설계서(1021일) 9" xfId="29153"/>
    <cellStyle name=" _품셈_직접공사비 집계_본관기초굴착 예상도급_연돌 현장타설말뚝(RCD)설계서_태안78연돌공사설계서(2005099)C2" xfId="2968"/>
    <cellStyle name=" _품셈_직접공사비 집계_본관기초굴착 예상도급_연돌 현장타설말뚝(RCD)설계서_태안78연돌공사설계서(2005099)C2 10" xfId="29154"/>
    <cellStyle name=" _품셈_직접공사비 집계_본관기초굴착 예상도급_연돌 현장타설말뚝(RCD)설계서_태안78연돌공사설계서(2005099)C2 2" xfId="2969"/>
    <cellStyle name=" _품셈_직접공사비 집계_본관기초굴착 예상도급_연돌 현장타설말뚝(RCD)설계서_태안78연돌공사설계서(2005099)C2 3" xfId="2970"/>
    <cellStyle name=" _품셈_직접공사비 집계_본관기초굴착 예상도급_연돌 현장타설말뚝(RCD)설계서_태안78연돌공사설계서(2005099)C2 4" xfId="18023"/>
    <cellStyle name=" _품셈_직접공사비 집계_본관기초굴착 예상도급_연돌 현장타설말뚝(RCD)설계서_태안78연돌공사설계서(2005099)C2 5" xfId="29155"/>
    <cellStyle name=" _품셈_직접공사비 집계_본관기초굴착 예상도급_연돌 현장타설말뚝(RCD)설계서_태안78연돌공사설계서(2005099)C2 6" xfId="29156"/>
    <cellStyle name=" _품셈_직접공사비 집계_본관기초굴착 예상도급_연돌 현장타설말뚝(RCD)설계서_태안78연돌공사설계서(2005099)C2 7" xfId="29157"/>
    <cellStyle name=" _품셈_직접공사비 집계_본관기초굴착 예상도급_연돌 현장타설말뚝(RCD)설계서_태안78연돌공사설계서(2005099)C2 8" xfId="29158"/>
    <cellStyle name=" _품셈_직접공사비 집계_본관기초굴착 예상도급_연돌 현장타설말뚝(RCD)설계서_태안78연돌공사설계서(2005099)C2 9" xfId="29159"/>
    <cellStyle name=" _품셈_직접공사비 집계_본관기초굴착(REV1)" xfId="2972"/>
    <cellStyle name=" _품셈_직접공사비 집계_본관기초굴착(남경)" xfId="2971"/>
    <cellStyle name=" _품셈_직접공사비 집계_소나무가이식 하도급대상금액대비" xfId="2973"/>
    <cellStyle name=" _품셈_직접공사비 집계_연돌 현장타설말뚝(RCD)설계서" xfId="2974"/>
    <cellStyle name=" _품셈_직접공사비 집계_연돌 현장타설말뚝(RCD)설계서 10" xfId="29160"/>
    <cellStyle name=" _품셈_직접공사비 집계_연돌 현장타설말뚝(RCD)설계서 2" xfId="2975"/>
    <cellStyle name=" _품셈_직접공사비 집계_연돌 현장타설말뚝(RCD)설계서 3" xfId="2976"/>
    <cellStyle name=" _품셈_직접공사비 집계_연돌 현장타설말뚝(RCD)설계서 4" xfId="18024"/>
    <cellStyle name=" _품셈_직접공사비 집계_연돌 현장타설말뚝(RCD)설계서 5" xfId="29161"/>
    <cellStyle name=" _품셈_직접공사비 집계_연돌 현장타설말뚝(RCD)설계서 6" xfId="29162"/>
    <cellStyle name=" _품셈_직접공사비 집계_연돌 현장타설말뚝(RCD)설계서 7" xfId="29163"/>
    <cellStyle name=" _품셈_직접공사비 집계_연돌 현장타설말뚝(RCD)설계서 8" xfId="29164"/>
    <cellStyle name=" _품셈_직접공사비 집계_연돌 현장타설말뚝(RCD)설계서 9" xfId="29165"/>
    <cellStyle name=" _품셈_직접공사비 집계_연돌 현장타설말뚝(RCD)설계서_0 태안78-연돌-공사설계서(2005082)" xfId="2977"/>
    <cellStyle name=" _품셈_직접공사비 집계_연돌 현장타설말뚝(RCD)설계서_0 태안78-연돌-공사설계서(2005082) 10" xfId="29166"/>
    <cellStyle name=" _품셈_직접공사비 집계_연돌 현장타설말뚝(RCD)설계서_0 태안78-연돌-공사설계서(2005082) 2" xfId="2978"/>
    <cellStyle name=" _품셈_직접공사비 집계_연돌 현장타설말뚝(RCD)설계서_0 태안78-연돌-공사설계서(2005082) 3" xfId="2979"/>
    <cellStyle name=" _품셈_직접공사비 집계_연돌 현장타설말뚝(RCD)설계서_0 태안78-연돌-공사설계서(2005082) 4" xfId="18025"/>
    <cellStyle name=" _품셈_직접공사비 집계_연돌 현장타설말뚝(RCD)설계서_0 태안78-연돌-공사설계서(2005082) 5" xfId="29167"/>
    <cellStyle name=" _품셈_직접공사비 집계_연돌 현장타설말뚝(RCD)설계서_0 태안78-연돌-공사설계서(2005082) 6" xfId="29168"/>
    <cellStyle name=" _품셈_직접공사비 집계_연돌 현장타설말뚝(RCD)설계서_0 태안78-연돌-공사설계서(2005082) 7" xfId="29169"/>
    <cellStyle name=" _품셈_직접공사비 집계_연돌 현장타설말뚝(RCD)설계서_0 태안78-연돌-공사설계서(2005082) 8" xfId="29170"/>
    <cellStyle name=" _품셈_직접공사비 집계_연돌 현장타설말뚝(RCD)설계서_0 태안78-연돌-공사설계서(2005082) 9" xfId="29171"/>
    <cellStyle name=" _품셈_직접공사비 집계_연돌 현장타설말뚝(RCD)설계서_1.0t 공사설계서(1021일)" xfId="2980"/>
    <cellStyle name=" _품셈_직접공사비 집계_연돌 현장타설말뚝(RCD)설계서_1.0t 공사설계서(1021일) 10" xfId="29172"/>
    <cellStyle name=" _품셈_직접공사비 집계_연돌 현장타설말뚝(RCD)설계서_1.0t 공사설계서(1021일) 2" xfId="2981"/>
    <cellStyle name=" _품셈_직접공사비 집계_연돌 현장타설말뚝(RCD)설계서_1.0t 공사설계서(1021일) 3" xfId="2982"/>
    <cellStyle name=" _품셈_직접공사비 집계_연돌 현장타설말뚝(RCD)설계서_1.0t 공사설계서(1021일) 4" xfId="18026"/>
    <cellStyle name=" _품셈_직접공사비 집계_연돌 현장타설말뚝(RCD)설계서_1.0t 공사설계서(1021일) 5" xfId="29173"/>
    <cellStyle name=" _품셈_직접공사비 집계_연돌 현장타설말뚝(RCD)설계서_1.0t 공사설계서(1021일) 6" xfId="29174"/>
    <cellStyle name=" _품셈_직접공사비 집계_연돌 현장타설말뚝(RCD)설계서_1.0t 공사설계서(1021일) 7" xfId="29175"/>
    <cellStyle name=" _품셈_직접공사비 집계_연돌 현장타설말뚝(RCD)설계서_1.0t 공사설계서(1021일) 8" xfId="29176"/>
    <cellStyle name=" _품셈_직접공사비 집계_연돌 현장타설말뚝(RCD)설계서_1.0t 공사설계서(1021일) 9" xfId="29177"/>
    <cellStyle name=" _품셈_직접공사비 집계_연돌 현장타설말뚝(RCD)설계서_태안78연돌공사설계서(2005099)C2" xfId="2983"/>
    <cellStyle name=" _품셈_직접공사비 집계_연돌 현장타설말뚝(RCD)설계서_태안78연돌공사설계서(2005099)C2 10" xfId="29178"/>
    <cellStyle name=" _품셈_직접공사비 집계_연돌 현장타설말뚝(RCD)설계서_태안78연돌공사설계서(2005099)C2 2" xfId="2984"/>
    <cellStyle name=" _품셈_직접공사비 집계_연돌 현장타설말뚝(RCD)설계서_태안78연돌공사설계서(2005099)C2 3" xfId="2985"/>
    <cellStyle name=" _품셈_직접공사비 집계_연돌 현장타설말뚝(RCD)설계서_태안78연돌공사설계서(2005099)C2 4" xfId="18027"/>
    <cellStyle name=" _품셈_직접공사비 집계_연돌 현장타설말뚝(RCD)설계서_태안78연돌공사설계서(2005099)C2 5" xfId="29179"/>
    <cellStyle name=" _품셈_직접공사비 집계_연돌 현장타설말뚝(RCD)설계서_태안78연돌공사설계서(2005099)C2 6" xfId="29180"/>
    <cellStyle name=" _품셈_직접공사비 집계_연돌 현장타설말뚝(RCD)설계서_태안78연돌공사설계서(2005099)C2 7" xfId="29181"/>
    <cellStyle name=" _품셈_직접공사비 집계_연돌 현장타설말뚝(RCD)설계서_태안78연돌공사설계서(2005099)C2 8" xfId="29182"/>
    <cellStyle name=" _품셈_직접공사비 집계_연돌 현장타설말뚝(RCD)설계서_태안78연돌공사설계서(2005099)C2 9" xfId="29183"/>
    <cellStyle name=" _품셈_직접공사비 집계_한태견적의뢰" xfId="2986"/>
    <cellStyle name=" _품셈_직접공사비 집계_한태견적의뢰 10" xfId="29184"/>
    <cellStyle name=" _품셈_직접공사비 집계_한태견적의뢰 2" xfId="2987"/>
    <cellStyle name=" _품셈_직접공사비 집계_한태견적의뢰 3" xfId="2988"/>
    <cellStyle name=" _품셈_직접공사비 집계_한태견적의뢰 4" xfId="18028"/>
    <cellStyle name=" _품셈_직접공사비 집계_한태견적의뢰 5" xfId="29185"/>
    <cellStyle name=" _품셈_직접공사비 집계_한태견적의뢰 6" xfId="29186"/>
    <cellStyle name=" _품셈_직접공사비 집계_한태견적의뢰 7" xfId="29187"/>
    <cellStyle name=" _품셈_직접공사비 집계_한태견적의뢰 8" xfId="29188"/>
    <cellStyle name=" _품셈_직접공사비 집계_한태견적의뢰 9" xfId="29189"/>
    <cellStyle name=" _품셈_철근운반비" xfId="3034"/>
    <cellStyle name=" _품셈_철근운반비_(참고1) 현황도 딱지" xfId="29281"/>
    <cellStyle name=" _품셈_철근운반비_070206 운탄설비본사설계서(PILE 수량, 최종)" xfId="29282"/>
    <cellStyle name=" _품셈_철근운반비_3.CC-10-2,3_방풍림조성 및 석탄침전조수량산출서" xfId="21577"/>
    <cellStyle name=" _품셈_철근운반비_4.CC-10-4_저탄장내배수설비수량산출서" xfId="21578"/>
    <cellStyle name=" _품셈_철근운반비_7,8물량반영-전기설비기초0224" xfId="3035"/>
    <cellStyle name=" _품셈_철근운반비_7,8물량반영-전기설비기초0224_FO_pipe_rack(최종수정)" xfId="21579"/>
    <cellStyle name=" _품셈_철근운반비_7,8물량반영-전기설비기초0224_계장-견적서" xfId="18044"/>
    <cellStyle name=" _품셈_철근운반비_7,8물량반영-전기설비기초0224_계장-견적서_계장-견적서(re.1)" xfId="18045"/>
    <cellStyle name=" _품셈_철근운반비_7,8물량반영-전기설비기초0224_계장-견적서_계장-견적서(re.1)_믿음견적(8월)-믿음부사장님 계약(내부자료)" xfId="18046"/>
    <cellStyle name=" _품셈_철근운반비_7,8물량반영-전기설비기초0224_계장-견적서_믿음견적(8월)-믿음부사장님 계약(내부자료)" xfId="18047"/>
    <cellStyle name=" _품셈_철근운반비_7,8물량반영-전기설비기초0224_공사비집계표(품의용)" xfId="3036"/>
    <cellStyle name=" _품셈_철근운반비_7,8물량반영-전기설비기초0224_공사비집계표(품의용)_FO_pipe_rack(최종수정)" xfId="21580"/>
    <cellStyle name=" _품셈_철근운반비_7,8물량반영-전기설비기초0224_공사비집계표(품의용)_계장-견적서" xfId="18048"/>
    <cellStyle name=" _품셈_철근운반비_7,8물량반영-전기설비기초0224_공사비집계표(품의용)_계장-견적서_계장-견적서(re.1)" xfId="18049"/>
    <cellStyle name=" _품셈_철근운반비_7,8물량반영-전기설비기초0224_공사비집계표(품의용)_계장-견적서_계장-견적서(re.1)_믿음견적(8월)-믿음부사장님 계약(내부자료)" xfId="18050"/>
    <cellStyle name=" _품셈_철근운반비_7,8물량반영-전기설비기초0224_공사비집계표(품의용)_계장-견적서_믿음견적(8월)-믿음부사장님 계약(내부자료)" xfId="18051"/>
    <cellStyle name=" _품셈_철근운반비_7,8물량반영-전기설비기초0224_공사비집계표(품의용)_내역서_단가확정_집계" xfId="3037"/>
    <cellStyle name=" _품셈_철근운반비_7,8물량반영-전기설비기초0224_공사비집계표(품의용)_믿음견적(8월)-믿음부사장님 계약(내부자료)" xfId="18052"/>
    <cellStyle name=" _품셈_철근운반비_7,8물량반영-전기설비기초0224_공사비집계표(품의용)_설계변경(최종)" xfId="42274"/>
    <cellStyle name=" _품셈_철근운반비_7,8물량반영-전기설비기초0224_공사비집계표(품의용)_연돌내역서-0809" xfId="21581"/>
    <cellStyle name=" _품셈_철근운반비_7,8물량반영-전기설비기초0224_공사비집계표(품의용)_염소 주입실 신축공사" xfId="42275"/>
    <cellStyle name=" _품셈_철근운반비_7,8물량반영-전기설비기초0224_공사비집계표(품의용)_회처리설비 산출내역" xfId="29283"/>
    <cellStyle name=" _품셈_철근운반비_7,8물량반영-전기설비기초0224_내역서_단가확정_집계" xfId="3038"/>
    <cellStyle name=" _품셈_철근운반비_7,8물량반영-전기설비기초0224_믿음견적(8월)-믿음부사장님 계약(내부자료)" xfId="18053"/>
    <cellStyle name=" _품셈_철근운반비_7,8물량반영-전기설비기초0224_설계변경(최종)" xfId="42276"/>
    <cellStyle name=" _품셈_철근운반비_7,8물량반영-전기설비기초0224_연돌내역서-0809" xfId="21582"/>
    <cellStyle name=" _품셈_철근운반비_7,8물량반영-전기설비기초0224_염소 주입실 신축공사" xfId="42277"/>
    <cellStyle name=" _품셈_철근운반비_7,8물량반영-전기설비기초0224_회처리설비 산출내역" xfId="29284"/>
    <cellStyle name=" _품셈_철근운반비_AC-01 보일러 설계서 수정" xfId="29358"/>
    <cellStyle name=" _품셈_철근운반비_AC-01 보일러 설계서 수정_AC-14(최종수정)" xfId="29359"/>
    <cellStyle name=" _품셈_철근운반비_AC-01 보일러 설계서 수정_AC-14(최종수정)_발전설비 보수공사" xfId="29360"/>
    <cellStyle name=" _품셈_철근운반비_AC-01 본관기초(가설계서 9월단가)" xfId="29361"/>
    <cellStyle name=" _품셈_철근운반비_AC-01 본관기초(가설계서 9월단가)_AC-14(최종수정)" xfId="29362"/>
    <cellStyle name=" _품셈_철근운반비_AC-01 본관기초(가설계서 9월단가)_AC-14(최종수정)_발전설비 보수공사" xfId="29363"/>
    <cellStyle name=" _품셈_철근운반비_AC-01 본관기초(가설계서 9월단가)-2" xfId="29364"/>
    <cellStyle name=" _품셈_철근운반비_AC-01 본관기초(가설계서 9월단가)-2_AC-14(최종수정)" xfId="29365"/>
    <cellStyle name=" _품셈_철근운반비_AC-01 본관기초(가설계서 9월단가)-2_AC-14(최종수정)_발전설비 보수공사" xfId="29366"/>
    <cellStyle name=" _품셈_철근운반비_AC-14건설사무소환경개선공사설계서(제출)REV10" xfId="29367"/>
    <cellStyle name=" _품셈_철근운반비_AC-14건설사무소환경개선공사설계서(제출)REV10_AC-14(최종수정)" xfId="29368"/>
    <cellStyle name=" _품셈_철근운반비_AC-14건설사무소환경개선공사설계서(제출)REV10_AC-14(최종수정)_발전설비 보수공사" xfId="29369"/>
    <cellStyle name=" _품셈_철근운반비_Book1" xfId="29370"/>
    <cellStyle name=" _품셈_철근운반비_CC-03냉각수배수로(04.12사정)" xfId="29371"/>
    <cellStyle name=" _품셈_철근운반비_CC-03냉각수배수로(04.12사정)_CC-03냉각수배수로(05.07사정)" xfId="29372"/>
    <cellStyle name=" _품셈_철근운반비_CC-03냉각수배수로(04.12사정)_CC-03냉각수배수로(05.09청구)" xfId="29373"/>
    <cellStyle name=" _품셈_철근운반비_CC06 석탄취급설비" xfId="3090"/>
    <cellStyle name=" _품셈_철근운반비_CC-10저탄장조성 및 비탄방지설비공사(최종)11.28" xfId="3091"/>
    <cellStyle name=" _품셈_철근운반비_CC-16 조경공사(05.10사정)" xfId="29374"/>
    <cellStyle name=" _품셈_철근운반비_CC-16 조경공사(05.10청구예정)" xfId="29375"/>
    <cellStyle name=" _품셈_철근운반비_CC-16조경공사(05.09사정)" xfId="29376"/>
    <cellStyle name=" _품셈_철근운반비_FO_pipe_rack(최종수정)" xfId="21583"/>
    <cellStyle name=" _품셈_철근운반비_YH34 운탄_구조물 수량" xfId="3092"/>
    <cellStyle name=" _품셈_철근운반비_YH34 운탄설비 내역서" xfId="3093"/>
    <cellStyle name=" _품셈_철근운반비_가압장설계서(토목)" xfId="29285"/>
    <cellStyle name=" _품셈_철근운반비_계약내역서(CC-16)" xfId="29286"/>
    <cellStyle name=" _품셈_철근운반비_계장-견적서" xfId="18054"/>
    <cellStyle name=" _품셈_철근운반비_계장-견적서_계장-견적서(re.1)" xfId="18055"/>
    <cellStyle name=" _품셈_철근운반비_계장-견적서_계장-견적서(re.1)_믿음견적(8월)-믿음부사장님 계약(내부자료)" xfId="18056"/>
    <cellStyle name=" _품셈_철근운반비_계장-견적서_믿음견적(8월)-믿음부사장님 계약(내부자료)" xfId="18057"/>
    <cellStyle name=" _품셈_철근운반비_공사비집계표" xfId="29287"/>
    <cellStyle name=" _품셈_철근운반비_공사비집계표(품의용)" xfId="3039"/>
    <cellStyle name=" _품셈_철근운반비_공사비집계표(품의용)_FO_pipe_rack(최종수정)" xfId="21584"/>
    <cellStyle name=" _품셈_철근운반비_공사비집계표(품의용)_계장-견적서" xfId="18058"/>
    <cellStyle name=" _품셈_철근운반비_공사비집계표(품의용)_계장-견적서_계장-견적서(re.1)" xfId="18059"/>
    <cellStyle name=" _품셈_철근운반비_공사비집계표(품의용)_계장-견적서_계장-견적서(re.1)_믿음견적(8월)-믿음부사장님 계약(내부자료)" xfId="18060"/>
    <cellStyle name=" _품셈_철근운반비_공사비집계표(품의용)_계장-견적서_믿음견적(8월)-믿음부사장님 계약(내부자료)" xfId="18061"/>
    <cellStyle name=" _품셈_철근운반비_공사비집계표(품의용)_내역서_단가확정_집계" xfId="3040"/>
    <cellStyle name=" _품셈_철근운반비_공사비집계표(품의용)_믿음견적(8월)-믿음부사장님 계약(내부자료)" xfId="18062"/>
    <cellStyle name=" _품셈_철근운반비_공사비집계표(품의용)_설계변경(최종)" xfId="42278"/>
    <cellStyle name=" _품셈_철근운반비_공사비집계표(품의용)_연돌내역서-0809" xfId="21585"/>
    <cellStyle name=" _품셈_철근운반비_공사비집계표(품의용)_염소 주입실 신축공사" xfId="42279"/>
    <cellStyle name=" _품셈_철근운반비_공사비집계표(품의용)_회처리설비 산출내역" xfId="29288"/>
    <cellStyle name=" _품셈_철근운반비_공사비집계표_AC-14(최종수정)" xfId="29289"/>
    <cellStyle name=" _품셈_철근운반비_공사비집계표_AC-14(최종수정)_발전설비 보수공사" xfId="29290"/>
    <cellStyle name=" _품셈_철근운반비_구내도로 및 배수(단가)" xfId="3041"/>
    <cellStyle name=" _품셈_철근운반비_구내도로 및 배수(단가)_(참고1) 현황도 딱지" xfId="29291"/>
    <cellStyle name=" _품셈_철근운반비_구내도로 및 배수(단가)_070206 운탄설비본사설계서(PILE 수량, 최종)" xfId="29292"/>
    <cellStyle name=" _품셈_철근운반비_구내도로 및 배수(단가)_3.CC-10-2,3_방풍림조성 및 석탄침전조수량산출서" xfId="21586"/>
    <cellStyle name=" _품셈_철근운반비_구내도로 및 배수(단가)_4.CC-10-4_저탄장내배수설비수량산출서" xfId="21587"/>
    <cellStyle name=" _품셈_철근운반비_구내도로 및 배수(단가)_AC-01 보일러 설계서 수정" xfId="29318"/>
    <cellStyle name=" _품셈_철근운반비_구내도로 및 배수(단가)_AC-01 보일러 설계서 수정_AC-14(최종수정)" xfId="29319"/>
    <cellStyle name=" _품셈_철근운반비_구내도로 및 배수(단가)_AC-01 보일러 설계서 수정_AC-14(최종수정)_발전설비 보수공사" xfId="29320"/>
    <cellStyle name=" _품셈_철근운반비_구내도로 및 배수(단가)_AC-01 본관기초(가설계서 9월단가)" xfId="29321"/>
    <cellStyle name=" _품셈_철근운반비_구내도로 및 배수(단가)_AC-01 본관기초(가설계서 9월단가)_AC-14(최종수정)" xfId="29322"/>
    <cellStyle name=" _품셈_철근운반비_구내도로 및 배수(단가)_AC-01 본관기초(가설계서 9월단가)_AC-14(최종수정)_발전설비 보수공사" xfId="29323"/>
    <cellStyle name=" _품셈_철근운반비_구내도로 및 배수(단가)_AC-01 본관기초(가설계서 9월단가)-2" xfId="29324"/>
    <cellStyle name=" _품셈_철근운반비_구내도로 및 배수(단가)_AC-01 본관기초(가설계서 9월단가)-2_AC-14(최종수정)" xfId="29325"/>
    <cellStyle name=" _품셈_철근운반비_구내도로 및 배수(단가)_AC-01 본관기초(가설계서 9월단가)-2_AC-14(최종수정)_발전설비 보수공사" xfId="29326"/>
    <cellStyle name=" _품셈_철근운반비_구내도로 및 배수(단가)_AC-14건설사무소환경개선공사설계서(제출)REV10" xfId="29327"/>
    <cellStyle name=" _품셈_철근운반비_구내도로 및 배수(단가)_AC-14건설사무소환경개선공사설계서(제출)REV10_AC-14(최종수정)" xfId="29328"/>
    <cellStyle name=" _품셈_철근운반비_구내도로 및 배수(단가)_AC-14건설사무소환경개선공사설계서(제출)REV10_AC-14(최종수정)_발전설비 보수공사" xfId="29329"/>
    <cellStyle name=" _품셈_철근운반비_구내도로 및 배수(단가)_Book1" xfId="29330"/>
    <cellStyle name=" _품셈_철근운반비_구내도로 및 배수(단가)_CC-03냉각수배수로(04.12사정)" xfId="29331"/>
    <cellStyle name=" _품셈_철근운반비_구내도로 및 배수(단가)_CC-03냉각수배수로(04.12사정)_CC-03냉각수배수로(05.07사정)" xfId="29332"/>
    <cellStyle name=" _품셈_철근운반비_구내도로 및 배수(단가)_CC-03냉각수배수로(04.12사정)_CC-03냉각수배수로(05.09청구)" xfId="29333"/>
    <cellStyle name=" _품셈_철근운반비_구내도로 및 배수(단가)_CC06 석탄취급설비" xfId="3063"/>
    <cellStyle name=" _품셈_철근운반비_구내도로 및 배수(단가)_CC-10저탄장조성 및 비탄방지설비공사(최종)11.28" xfId="3064"/>
    <cellStyle name=" _품셈_철근운반비_구내도로 및 배수(단가)_CC-16 조경공사(05.10사정)" xfId="29334"/>
    <cellStyle name=" _품셈_철근운반비_구내도로 및 배수(단가)_CC-16 조경공사(05.10청구예정)" xfId="29335"/>
    <cellStyle name=" _품셈_철근운반비_구내도로 및 배수(단가)_CC-16조경공사(05.09사정)" xfId="29336"/>
    <cellStyle name=" _품셈_철근운반비_구내도로 및 배수(단가)_FO_pipe_rack(최종수정)" xfId="21588"/>
    <cellStyle name=" _품셈_철근운반비_구내도로 및 배수(단가)_YH34 운탄_구조물 수량" xfId="3065"/>
    <cellStyle name=" _품셈_철근운반비_구내도로 및 배수(단가)_YH34 운탄설비 내역서" xfId="3066"/>
    <cellStyle name=" _품셈_철근운반비_구내도로 및 배수(단가)_가압장설계서(토목)" xfId="29293"/>
    <cellStyle name=" _품셈_철근운반비_구내도로 및 배수(단가)_계약내역서(CC-16)" xfId="29294"/>
    <cellStyle name=" _품셈_철근운반비_구내도로 및 배수(단가)_계장-견적서" xfId="18063"/>
    <cellStyle name=" _품셈_철근운반비_구내도로 및 배수(단가)_계장-견적서_계장-견적서(re.1)" xfId="18064"/>
    <cellStyle name=" _품셈_철근운반비_구내도로 및 배수(단가)_계장-견적서_계장-견적서(re.1)_믿음견적(8월)-믿음부사장님 계약(내부자료)" xfId="18065"/>
    <cellStyle name=" _품셈_철근운반비_구내도로 및 배수(단가)_계장-견적서_믿음견적(8월)-믿음부사장님 계약(내부자료)" xfId="18066"/>
    <cellStyle name=" _품셈_철근운반비_구내도로 및 배수(단가)_공사비집계표" xfId="29295"/>
    <cellStyle name=" _품셈_철근운반비_구내도로 및 배수(단가)_공사비집계표(품의용)" xfId="3042"/>
    <cellStyle name=" _품셈_철근운반비_구내도로 및 배수(단가)_공사비집계표(품의용)_FO_pipe_rack(최종수정)" xfId="21589"/>
    <cellStyle name=" _품셈_철근운반비_구내도로 및 배수(단가)_공사비집계표(품의용)_계장-견적서" xfId="18067"/>
    <cellStyle name=" _품셈_철근운반비_구내도로 및 배수(단가)_공사비집계표(품의용)_계장-견적서_계장-견적서(re.1)" xfId="18068"/>
    <cellStyle name=" _품셈_철근운반비_구내도로 및 배수(단가)_공사비집계표(품의용)_계장-견적서_계장-견적서(re.1)_믿음견적(8월)-믿음부사장님 계약(내부자료)" xfId="18069"/>
    <cellStyle name=" _품셈_철근운반비_구내도로 및 배수(단가)_공사비집계표(품의용)_계장-견적서_믿음견적(8월)-믿음부사장님 계약(내부자료)" xfId="18070"/>
    <cellStyle name=" _품셈_철근운반비_구내도로 및 배수(단가)_공사비집계표(품의용)_내역서_단가확정_집계" xfId="3043"/>
    <cellStyle name=" _품셈_철근운반비_구내도로 및 배수(단가)_공사비집계표(품의용)_믿음견적(8월)-믿음부사장님 계약(내부자료)" xfId="18071"/>
    <cellStyle name=" _품셈_철근운반비_구내도로 및 배수(단가)_공사비집계표(품의용)_설계변경(최종)" xfId="42280"/>
    <cellStyle name=" _품셈_철근운반비_구내도로 및 배수(단가)_공사비집계표(품의용)_연돌내역서-0809" xfId="21590"/>
    <cellStyle name=" _품셈_철근운반비_구내도로 및 배수(단가)_공사비집계표(품의용)_염소 주입실 신축공사" xfId="42281"/>
    <cellStyle name=" _품셈_철근운반비_구내도로 및 배수(단가)_공사비집계표(품의용)_회처리설비 산출내역" xfId="29296"/>
    <cellStyle name=" _품셈_철근운반비_구내도로 및 배수(단가)_공사비집계표_AC-14(최종수정)" xfId="29297"/>
    <cellStyle name=" _품셈_철근운반비_구내도로 및 배수(단가)_공사비집계표_AC-14(최종수정)_발전설비 보수공사" xfId="29298"/>
    <cellStyle name=" _품셈_철근운반비_구내도로 및 배수(단가)_그래브준설 수량분개 토적표" xfId="29299"/>
    <cellStyle name=" _품셈_철근운반비_구내도로 및 배수(단가)_내역서_단가확정_집계" xfId="3044"/>
    <cellStyle name=" _품셈_철근운반비_구내도로 및 배수(단가)_당진화력준설설계서(REV.A)" xfId="3045"/>
    <cellStyle name=" _품셈_철근운반비_구내도로 및 배수(단가)_대비내역서" xfId="21591"/>
    <cellStyle name=" _품셈_철근운반비_구내도로 및 배수(단가)_대비내역서(rev-1)" xfId="21592"/>
    <cellStyle name=" _품셈_철근운반비_구내도로 및 배수(단가)_대비내역서(rev-1)_3.CC-10-2,3_방풍림조성 및 석탄침전조수량산출서" xfId="21593"/>
    <cellStyle name=" _품셈_철근운반비_구내도로 및 배수(단가)_대비내역서(rev-1)_4.CC-10-4_저탄장내배수설비수량산출서" xfId="21594"/>
    <cellStyle name=" _품셈_철근운반비_구내도로 및 배수(단가)_대비내역서_3.CC-10-2,3_방풍림조성 및 석탄침전조수량산출서" xfId="21595"/>
    <cellStyle name=" _품셈_철근운반비_구내도로 및 배수(단가)_대비내역서_4.CC-10-4_저탄장내배수설비수량산출서" xfId="21596"/>
    <cellStyle name=" _품셈_철근운반비_구내도로 및 배수(단가)_믿음견적(8월)-믿음부사장님 계약(내부자료)" xfId="18072"/>
    <cellStyle name=" _품셈_철근운반비_구내도로 및 배수(단가)_발전설비 보수공사" xfId="29300"/>
    <cellStyle name=" _품셈_철근운반비_구내도로 및 배수(단가)_별표" xfId="3046"/>
    <cellStyle name=" _품셈_철근운반비_구내도로 및 배수(단가)_본설계내역서(CC-14)-REV.16" xfId="29301"/>
    <cellStyle name=" _품셈_철근운반비_구내도로 및 배수(단가)_부두준설 딱지" xfId="29302"/>
    <cellStyle name=" _품셈_철근운반비_구내도로 및 배수(단가)_부두준설 설계서" xfId="3047"/>
    <cellStyle name=" _품셈_철근운반비_구내도로 및 배수(단가)_부두준설 설계서_1) 공사비산출 적정성 확인" xfId="3048"/>
    <cellStyle name=" _품셈_철근운반비_구내도로 및 배수(단가)_부두준설 설계서_1) 공사비산출 적정성 확인_부두준설 설계서" xfId="3049"/>
    <cellStyle name=" _품셈_철근운반비_구내도로 및 배수(단가)_부두준설 설계서_부두준설 설계서" xfId="3050"/>
    <cellStyle name=" _품셈_철근운반비_구내도로 및 배수(단가)_부두준설 설계서_부두준설 설계서(현대)" xfId="3051"/>
    <cellStyle name=" _품셈_철근운반비_구내도로 및 배수(단가)_부두준설 설계서_부두준설 설계서(현대)_부두준설 설계서" xfId="3052"/>
    <cellStyle name=" _품셈_철근운반비_구내도로 및 배수(단가)_부두준설 설계서_부두준설 설계서_부두준설 설계서" xfId="3053"/>
    <cellStyle name=" _품셈_철근운반비_구내도로 및 배수(단가)_부두준설 설계서_부두준설 설계서77" xfId="3054"/>
    <cellStyle name=" _품셈_철근운반비_구내도로 및 배수(단가)_부두준설 설계서_부두준설 설계서77_부두준설 설계서" xfId="3055"/>
    <cellStyle name=" _품셈_철근운반비_구내도로 및 배수(단가)_부두준설 설계서_준설 평균N치 산출서(08.01.25)-REV.1" xfId="3056"/>
    <cellStyle name=" _품셈_철근운반비_구내도로 및 배수(단가)_부두준설 설계서_준설 평균N치 산출서(08.01.25)-REV.1_부두준설 설계서" xfId="3057"/>
    <cellStyle name=" _품셈_철근운반비_구내도로 및 배수(단가)_부두준설 설계서-07.10.24" xfId="29303"/>
    <cellStyle name=" _품셈_철근운반비_구내도로 및 배수(단가)_부두준설 수량산출서" xfId="29304"/>
    <cellStyle name=" _품셈_철근운반비_구내도로 및 배수(단가)_부표" xfId="3058"/>
    <cellStyle name=" _품셈_철근운반비_구내도로 및 배수(단가)_석고반출부두 수량산출서(CC-18)_070115" xfId="29305"/>
    <cellStyle name=" _품셈_철근운반비_구내도로 및 배수(단가)_설계변경(최종)" xfId="42282"/>
    <cellStyle name=" _품셈_철근운반비_구내도로 및 배수(단가)_설계서(CC-10)" xfId="29306"/>
    <cellStyle name=" _품셈_철근운반비_구내도로 및 배수(단가)_설계서(CC-10)re2" xfId="29307"/>
    <cellStyle name=" _품셈_철근운반비_구내도로 및 배수(단가)_설계서(CC-16)" xfId="29308"/>
    <cellStyle name=" _품셈_철근운반비_구내도로 및 배수(단가)_수량산출서(CC-10)" xfId="29309"/>
    <cellStyle name=" _품셈_철근운반비_구내도로 및 배수(단가)_수량산출서(CC-10)-운탄지역" xfId="29310"/>
    <cellStyle name=" _품셈_철근운반비_구내도로 및 배수(단가)_연돌내역서-0809" xfId="21597"/>
    <cellStyle name=" _품셈_철근운반비_구내도로 및 배수(단가)_염소 주입실 신축공사" xfId="42283"/>
    <cellStyle name=" _품셈_철근운반비_구내도로 및 배수(단가)_영흥#3,4 터빈발전기기초(AC-04)" xfId="29311"/>
    <cellStyle name=" _품셈_철근운반비_구내도로 및 배수(단가)_옥외탱크설계내역서(071010)" xfId="29312"/>
    <cellStyle name=" _품셈_철근운반비_구내도로 및 배수(단가)_자재단가" xfId="3059"/>
    <cellStyle name=" _품셈_철근운반비_구내도로 및 배수(단가)_저류지제방공사 품셈" xfId="3060"/>
    <cellStyle name=" _품셈_철근운반비_구내도로 및 배수(단가)_조경공사가설계1차변경" xfId="29313"/>
    <cellStyle name=" _품셈_철근운반비_구내도로 및 배수(단가)_조경공사가설계1차변경(마지막최종한번더)" xfId="29314"/>
    <cellStyle name=" _품셈_철근운반비_구내도로 및 배수(단가)_추가품셈1-박" xfId="3061"/>
    <cellStyle name=" _품셈_철근운반비_구내도로 및 배수(단가)_추가품셈1-박_FO_pipe_rack(최종수정)" xfId="21598"/>
    <cellStyle name=" _품셈_철근운반비_구내도로 및 배수(단가)_추가품셈1-박_설계변경(최종)" xfId="42284"/>
    <cellStyle name=" _품셈_철근운반비_구내도로 및 배수(단가)_추가품셈1-박_연돌내역서-0809" xfId="21599"/>
    <cellStyle name=" _품셈_철근운반비_구내도로 및 배수(단가)_추가품셈1-박_염소 주입실 신축공사" xfId="42285"/>
    <cellStyle name=" _품셈_철근운반비_구내도로 및 배수(단가)_품셈" xfId="3062"/>
    <cellStyle name=" _품셈_철근운반비_구내도로 및 배수(단가)_회처리가설계서용수량산출서" xfId="29315"/>
    <cellStyle name=" _품셈_철근운반비_구내도로 및 배수(단가)_회처리가설계서용수량산출서-운탄" xfId="29316"/>
    <cellStyle name=" _품셈_철근운반비_구내도로 및 배수(단가)_회처리설비 산출내역" xfId="29317"/>
    <cellStyle name=" _품셈_철근운반비_그래브준설 수량분개 토적표" xfId="29337"/>
    <cellStyle name=" _품셈_철근운반비_내역서_단가확정_집계" xfId="3067"/>
    <cellStyle name=" _품셈_철근운반비_당진화력준설설계서(REV.A)" xfId="3068"/>
    <cellStyle name=" _품셈_철근운반비_대비내역서" xfId="21600"/>
    <cellStyle name=" _품셈_철근운반비_대비내역서(rev-1)" xfId="21601"/>
    <cellStyle name=" _품셈_철근운반비_대비내역서(rev-1)_3.CC-10-2,3_방풍림조성 및 석탄침전조수량산출서" xfId="21602"/>
    <cellStyle name=" _품셈_철근운반비_대비내역서(rev-1)_4.CC-10-4_저탄장내배수설비수량산출서" xfId="21603"/>
    <cellStyle name=" _품셈_철근운반비_대비내역서_3.CC-10-2,3_방풍림조성 및 석탄침전조수량산출서" xfId="21604"/>
    <cellStyle name=" _품셈_철근운반비_대비내역서_4.CC-10-4_저탄장내배수설비수량산출서" xfId="21605"/>
    <cellStyle name=" _품셈_철근운반비_믿음견적(8월)-믿음부사장님 계약(내부자료)" xfId="18073"/>
    <cellStyle name=" _품셈_철근운반비_발전설비 보수공사" xfId="29338"/>
    <cellStyle name=" _품셈_철근운반비_별표" xfId="3069"/>
    <cellStyle name=" _품셈_철근운반비_본설계내역서(CC-14)-REV.16" xfId="29339"/>
    <cellStyle name=" _품셈_철근운반비_부두준설 딱지" xfId="29340"/>
    <cellStyle name=" _품셈_철근운반비_부두준설 설계서" xfId="3070"/>
    <cellStyle name=" _품셈_철근운반비_부두준설 설계서_1) 공사비산출 적정성 확인" xfId="3071"/>
    <cellStyle name=" _품셈_철근운반비_부두준설 설계서_1) 공사비산출 적정성 확인_부두준설 설계서" xfId="3072"/>
    <cellStyle name=" _품셈_철근운반비_부두준설 설계서_부두준설 설계서" xfId="3073"/>
    <cellStyle name=" _품셈_철근운반비_부두준설 설계서_부두준설 설계서(현대)" xfId="3074"/>
    <cellStyle name=" _품셈_철근운반비_부두준설 설계서_부두준설 설계서(현대)_부두준설 설계서" xfId="3075"/>
    <cellStyle name=" _품셈_철근운반비_부두준설 설계서_부두준설 설계서_부두준설 설계서" xfId="3076"/>
    <cellStyle name=" _품셈_철근운반비_부두준설 설계서_부두준설 설계서77" xfId="3077"/>
    <cellStyle name=" _품셈_철근운반비_부두준설 설계서_부두준설 설계서77_부두준설 설계서" xfId="3078"/>
    <cellStyle name=" _품셈_철근운반비_부두준설 설계서_준설 평균N치 산출서(08.01.25)-REV.1" xfId="3079"/>
    <cellStyle name=" _품셈_철근운반비_부두준설 설계서_준설 평균N치 산출서(08.01.25)-REV.1_부두준설 설계서" xfId="3080"/>
    <cellStyle name=" _품셈_철근운반비_부두준설 설계서-07.10.24" xfId="29341"/>
    <cellStyle name=" _품셈_철근운반비_부두준설 수량산출서" xfId="29342"/>
    <cellStyle name=" _품셈_철근운반비_부표" xfId="3081"/>
    <cellStyle name=" _품셈_철근운반비_석고반출부두 수량산출서(CC-18)_070115" xfId="29343"/>
    <cellStyle name=" _품셈_철근운반비_설계변경(최종)" xfId="42286"/>
    <cellStyle name=" _품셈_철근운반비_설계서(CC-10)" xfId="29344"/>
    <cellStyle name=" _품셈_철근운반비_설계서(CC-10)re2" xfId="29345"/>
    <cellStyle name=" _품셈_철근운반비_설계서(CC-16)" xfId="29346"/>
    <cellStyle name=" _품셈_철근운반비_수량산출서(CC-10)" xfId="29347"/>
    <cellStyle name=" _품셈_철근운반비_수량산출서(CC-10)-운탄지역" xfId="29348"/>
    <cellStyle name=" _품셈_철근운반비_연돌내역서-0809" xfId="21606"/>
    <cellStyle name=" _품셈_철근운반비_염소 주입실 신축공사" xfId="42287"/>
    <cellStyle name=" _품셈_철근운반비_영흥#3,4 터빈발전기기초(AC-04)" xfId="29349"/>
    <cellStyle name=" _품셈_철근운반비_옥외탱크및기기기초(단가)" xfId="3082"/>
    <cellStyle name=" _품셈_철근운반비_옥외탱크및기기기초(단가)_FO_pipe_rack(최종수정)" xfId="21607"/>
    <cellStyle name=" _품셈_철근운반비_옥외탱크및기기기초(단가)_계장-견적서" xfId="18074"/>
    <cellStyle name=" _품셈_철근운반비_옥외탱크및기기기초(단가)_계장-견적서_계장-견적서(re.1)" xfId="18075"/>
    <cellStyle name=" _품셈_철근운반비_옥외탱크및기기기초(단가)_계장-견적서_계장-견적서(re.1)_믿음견적(8월)-믿음부사장님 계약(내부자료)" xfId="18076"/>
    <cellStyle name=" _품셈_철근운반비_옥외탱크및기기기초(단가)_계장-견적서_믿음견적(8월)-믿음부사장님 계약(내부자료)" xfId="18077"/>
    <cellStyle name=" _품셈_철근운반비_옥외탱크및기기기초(단가)_공사비집계표(품의용)" xfId="3083"/>
    <cellStyle name=" _품셈_철근운반비_옥외탱크및기기기초(단가)_공사비집계표(품의용)_FO_pipe_rack(최종수정)" xfId="21608"/>
    <cellStyle name=" _품셈_철근운반비_옥외탱크및기기기초(단가)_공사비집계표(품의용)_계장-견적서" xfId="18078"/>
    <cellStyle name=" _품셈_철근운반비_옥외탱크및기기기초(단가)_공사비집계표(품의용)_계장-견적서_계장-견적서(re.1)" xfId="18079"/>
    <cellStyle name=" _품셈_철근운반비_옥외탱크및기기기초(단가)_공사비집계표(품의용)_계장-견적서_계장-견적서(re.1)_믿음견적(8월)-믿음부사장님 계약(내부자료)" xfId="18080"/>
    <cellStyle name=" _품셈_철근운반비_옥외탱크및기기기초(단가)_공사비집계표(품의용)_계장-견적서_믿음견적(8월)-믿음부사장님 계약(내부자료)" xfId="18081"/>
    <cellStyle name=" _품셈_철근운반비_옥외탱크및기기기초(단가)_공사비집계표(품의용)_내역서_단가확정_집계" xfId="3084"/>
    <cellStyle name=" _품셈_철근운반비_옥외탱크및기기기초(단가)_공사비집계표(품의용)_믿음견적(8월)-믿음부사장님 계약(내부자료)" xfId="18082"/>
    <cellStyle name=" _품셈_철근운반비_옥외탱크및기기기초(단가)_공사비집계표(품의용)_설계변경(최종)" xfId="42288"/>
    <cellStyle name=" _품셈_철근운반비_옥외탱크및기기기초(단가)_공사비집계표(품의용)_연돌내역서-0809" xfId="21609"/>
    <cellStyle name=" _품셈_철근운반비_옥외탱크및기기기초(단가)_공사비집계표(품의용)_염소 주입실 신축공사" xfId="42289"/>
    <cellStyle name=" _품셈_철근운반비_옥외탱크및기기기초(단가)_공사비집계표(품의용)_회처리설비 산출내역" xfId="29350"/>
    <cellStyle name=" _품셈_철근운반비_옥외탱크및기기기초(단가)_내역서_단가확정_집계" xfId="3085"/>
    <cellStyle name=" _품셈_철근운반비_옥외탱크및기기기초(단가)_믿음견적(8월)-믿음부사장님 계약(내부자료)" xfId="18083"/>
    <cellStyle name=" _품셈_철근운반비_옥외탱크및기기기초(단가)_설계변경(최종)" xfId="42290"/>
    <cellStyle name=" _품셈_철근운반비_옥외탱크및기기기초(단가)_연돌내역서-0809" xfId="21610"/>
    <cellStyle name=" _품셈_철근운반비_옥외탱크및기기기초(단가)_염소 주입실 신축공사" xfId="42291"/>
    <cellStyle name=" _품셈_철근운반비_옥외탱크및기기기초(단가)_회처리설비 산출내역" xfId="29351"/>
    <cellStyle name=" _품셈_철근운반비_옥외탱크설계내역서(071010)" xfId="29352"/>
    <cellStyle name=" _품셈_철근운반비_자재단가" xfId="3086"/>
    <cellStyle name=" _품셈_철근운반비_저류지제방공사 품셈" xfId="3087"/>
    <cellStyle name=" _품셈_철근운반비_조경공사가설계1차변경" xfId="29353"/>
    <cellStyle name=" _품셈_철근운반비_조경공사가설계1차변경(마지막최종한번더)" xfId="29354"/>
    <cellStyle name=" _품셈_철근운반비_추가품셈1-박" xfId="3088"/>
    <cellStyle name=" _품셈_철근운반비_추가품셈1-박_FO_pipe_rack(최종수정)" xfId="21611"/>
    <cellStyle name=" _품셈_철근운반비_추가품셈1-박_설계변경(최종)" xfId="42292"/>
    <cellStyle name=" _품셈_철근운반비_추가품셈1-박_연돌내역서-0809" xfId="21612"/>
    <cellStyle name=" _품셈_철근운반비_추가품셈1-박_염소 주입실 신축공사" xfId="42293"/>
    <cellStyle name=" _품셈_철근운반비_품셈" xfId="3089"/>
    <cellStyle name=" _품셈_철근운반비_회처리가설계서용수량산출서" xfId="29355"/>
    <cellStyle name=" _품셈_철근운반비_회처리가설계서용수량산출서-운탄" xfId="29356"/>
    <cellStyle name=" _품셈_철근운반비_회처리설비 산출내역" xfId="29357"/>
    <cellStyle name=" _품셈_첨부 3) 콘크리트 보온양생 실정보고 (05.03.26)" xfId="3094"/>
    <cellStyle name=" _품셈_최종분 설계서(인쇄)" xfId="29377"/>
    <cellStyle name=" _품셈_취수로 설계변경조서" xfId="29378"/>
    <cellStyle name=" _품셈_취수로 설계변경조서(최종)" xfId="29379"/>
    <cellStyle name=" _품셈_태안7,8 건설공사(기계분야_계약)-1" xfId="3095"/>
    <cellStyle name=" _품셈_태안7,8 건설공사(제어분야_계약)" xfId="3096"/>
    <cellStyle name=" _품셈_터빈, 주제어 및 보일러건물 기초공사ESC" xfId="42294"/>
    <cellStyle name=" _품셈_터빈, 주제어 및 보일러건물 기초공사ESC_설계변경(최종)" xfId="42295"/>
    <cellStyle name=" _품셈_터빈건물 ESC" xfId="42296"/>
    <cellStyle name=" _품셈_터빈건물 ESC_설계변경(최종)" xfId="42297"/>
    <cellStyle name=" _품셈_토목공사-부대입찰내역서(08.11)" xfId="42298"/>
    <cellStyle name=" _품셈_토목공사-부대입찰내역서(08.11)_설계변경(최종)" xfId="42299"/>
    <cellStyle name=" _품셈_토목공사-부대입찰내역서(08.11)_염소 주입실 신축공사" xfId="42300"/>
    <cellStyle name=" _품셈_토웅0412월기성" xfId="3097"/>
    <cellStyle name=" _품셈_토웅송부(내역서)(1)" xfId="3098"/>
    <cellStyle name=" _품셈_하도급신고용본관기초굴착설계서(040816)" xfId="3099"/>
    <cellStyle name=" _품셈_하도급신고용본관기초굴착설계서(040816)_당진화력준설설계서(REV.A)" xfId="3100"/>
    <cellStyle name=" _품셈_하도급신고용본관기초굴착설계서(040816)_별표" xfId="3101"/>
    <cellStyle name=" _품셈_하도급신고용본관기초굴착설계서(040816)_자재단가" xfId="3102"/>
    <cellStyle name=" _품셈_하도급신고용본관기초굴착설계서(040823)" xfId="3103"/>
    <cellStyle name=" _품셈_하도급신고용본관기초굴착설계서(040823)_당진화력준설설계서(REV.A)" xfId="3104"/>
    <cellStyle name=" _품셈_하도급신고용본관기초굴착설계서(040823)_별표" xfId="3105"/>
    <cellStyle name=" _품셈_하도급신고용본관기초굴착설계서(040823)_자재단가" xfId="3106"/>
    <cellStyle name=" _품셈_한태견적의뢰" xfId="3107"/>
    <cellStyle name=" _품셈_한태견적의뢰 10" xfId="29380"/>
    <cellStyle name=" _품셈_한태견적의뢰 2" xfId="3108"/>
    <cellStyle name=" _품셈_한태견적의뢰 3" xfId="3109"/>
    <cellStyle name=" _품셈_한태견적의뢰 4" xfId="18084"/>
    <cellStyle name=" _품셈_한태견적의뢰 5" xfId="29381"/>
    <cellStyle name=" _품셈_한태견적의뢰 6" xfId="29382"/>
    <cellStyle name=" _품셈_한태견적의뢰 7" xfId="29383"/>
    <cellStyle name=" _품셈_한태견적의뢰 8" xfId="29384"/>
    <cellStyle name=" _품셈_한태견적의뢰 9" xfId="29385"/>
    <cellStyle name=" _품셈_협성기초도급내역서양식" xfId="29386"/>
    <cellStyle name=" _품셈_협성기초도급내역서양식_1-온배수 양식장 가설계서" xfId="29387"/>
    <cellStyle name=" _품셈_협성기초도급내역서양식_경상정비 가설계서(12.07)" xfId="29388"/>
    <cellStyle name=" _품셈_협성기초도급내역서양식_경상정비 설계서(최종결재본)" xfId="29389"/>
    <cellStyle name=" _품셈_협성기초도급내역서양식_경상정비 설계서(최종분11월19)" xfId="29390"/>
    <cellStyle name=" _품셈_협성기초도급내역서양식_부품" xfId="29391"/>
    <cellStyle name=" _품셈_회처리가설계서용수량산출서" xfId="29392"/>
    <cellStyle name=" _품셈_회처리가설계서용수량산출서-운탄" xfId="29393"/>
    <cellStyle name=" _품질관리비" xfId="4254"/>
    <cellStyle name=" _품질관리비_당진화력준설설계서(REV.A)" xfId="4255"/>
    <cellStyle name=" _품질관리비_별표" xfId="4256"/>
    <cellStyle name=" _품질관리비_자재단가" xfId="4257"/>
    <cellStyle name=" _품질관리비산출" xfId="4258"/>
    <cellStyle name=" _품질관리비산출_당진화력준설설계서(REV.A)" xfId="4259"/>
    <cellStyle name=" _품질관리비산출_별표" xfId="4260"/>
    <cellStyle name=" _품질관리비산출_자재단가" xfId="4261"/>
    <cellStyle name=" _한태견적의뢰" xfId="4262"/>
    <cellStyle name=" _한태견적의뢰 10" xfId="31744"/>
    <cellStyle name=" _한태견적의뢰 2" xfId="4263"/>
    <cellStyle name=" _한태견적의뢰 3" xfId="4264"/>
    <cellStyle name=" _한태견적의뢰 4" xfId="18458"/>
    <cellStyle name=" _한태견적의뢰 5" xfId="31745"/>
    <cellStyle name=" _한태견적의뢰 6" xfId="31746"/>
    <cellStyle name=" _한태견적의뢰 7" xfId="31747"/>
    <cellStyle name=" _한태견적의뢰 8" xfId="31748"/>
    <cellStyle name=" _한태견적의뢰 9" xfId="31749"/>
    <cellStyle name=" _현가화기준" xfId="4265"/>
    <cellStyle name=" _현가화기준_당진화력준설설계서(REV.A)" xfId="4266"/>
    <cellStyle name=" _현가화기준_별표" xfId="4267"/>
    <cellStyle name=" _현가화기준_자재단가" xfId="4268"/>
    <cellStyle name=" _회처리 SP 수량수정(090417)" xfId="4269"/>
    <cellStyle name=" _회처리가설계서용수량산출서" xfId="31750"/>
    <cellStyle name=" _회처리가설계서용수량산출서-운탄" xfId="31751"/>
    <cellStyle name="&quot;" xfId="5792"/>
    <cellStyle name="&quot; 2" xfId="16830"/>
    <cellStyle name="&quot; 2 2" xfId="34826"/>
    <cellStyle name="&quot;Percent&quot;" xfId="5793"/>
    <cellStyle name="#" xfId="5794"/>
    <cellStyle name="# 2" xfId="16831"/>
    <cellStyle name="# 2 2" xfId="34827"/>
    <cellStyle name="#,##0" xfId="5795"/>
    <cellStyle name="#,##0 2" xfId="16832"/>
    <cellStyle name="#,##0 2 2" xfId="34828"/>
    <cellStyle name="#,##0.0" xfId="5796"/>
    <cellStyle name="#,##0.00" xfId="5797"/>
    <cellStyle name="#,##0.000" xfId="5798"/>
    <cellStyle name="#,##0_070213_설계서(횡계-평창)" xfId="5799"/>
    <cellStyle name="#_목차 " xfId="5800"/>
    <cellStyle name="#_목차  2" xfId="16833"/>
    <cellStyle name="#_목차  2 2" xfId="34829"/>
    <cellStyle name="$" xfId="5801"/>
    <cellStyle name="$_db진흥" xfId="5804"/>
    <cellStyle name="$_SE40" xfId="5805"/>
    <cellStyle name="$_견적2" xfId="5802"/>
    <cellStyle name="$_기아" xfId="5803"/>
    <cellStyle name="%(+,-,0)" xfId="5806"/>
    <cellStyle name="&amp;A" xfId="5807"/>
    <cellStyle name="(##.00)" xfId="5808"/>
    <cellStyle name="(3)" xfId="5809"/>
    <cellStyle name="(용량보정)" xfId="5810"/>
    <cellStyle name="(용량보정) 2" xfId="16834"/>
    <cellStyle name="(용량보정) 2 2" xfId="34830"/>
    <cellStyle name="(표준)" xfId="21613"/>
    <cellStyle name=")" xfId="5811"/>
    <cellStyle name=";;;" xfId="5812"/>
    <cellStyle name=";;; 2" xfId="16835"/>
    <cellStyle name=";;; 2 2" xfId="34831"/>
    <cellStyle name="?(2)" xfId="5813"/>
    <cellStyle name="??" xfId="5814"/>
    <cellStyle name="??&amp;5_x0007_?._x0007_9_x0008_??_x0007__x0001__x0001_" xfId="5815"/>
    <cellStyle name="??&amp;6_x0007_?/_x0007_9_x0008_??_x0007__x0001__x0001_" xfId="5816"/>
    <cellStyle name="??&amp;O?&amp;H?_x0008__x000f__x0007_?_x0007__x0001__x0001_" xfId="5818"/>
    <cellStyle name="??&amp;O?&amp;H?_x0008__x000f__x0007_?_x0007__x0001__x0001_ 2" xfId="5819"/>
    <cellStyle name="??&amp;O?&amp;H?_x0008_??_x0007__x0001__x0001_" xfId="5820"/>
    <cellStyle name="??&amp;O?&amp;H?_x0008_??_x0007__x0001__x0001_ 2" xfId="5821"/>
    <cellStyle name="??&amp;멅?둃9_x0008_??_x0007__x0001__x0001_" xfId="34832"/>
    <cellStyle name="??&amp;쏗?뷐9_x0008__x0011__x0007_?_x0007__x0001__x0001_" xfId="5817"/>
    <cellStyle name="???­ [" xfId="5822"/>
    <cellStyle name="???­ [0]_INQUIRY ¿?¾÷?ß?ø " xfId="5823"/>
    <cellStyle name="?_x001d_??%U²u&amp;H²9_x0008_? s_x000a__x0007__x0001__x0001_" xfId="5824"/>
    <cellStyle name="?_x001d_??%U²u&amp;H²9_x0008_?_x0009_s_x000a__x0007__x0001__x0001_" xfId="5825"/>
    <cellStyle name="??????????????? [0]_Excel_MD97DL" xfId="34833"/>
    <cellStyle name="???????????????? [0]_Excel_MD97DL" xfId="34834"/>
    <cellStyle name="????????????????? [0]_Excel_MD97DL" xfId="34835"/>
    <cellStyle name="??????????????????? [0]_Excel_MD97DL" xfId="34836"/>
    <cellStyle name="???????????????????_Excel_MD97DL" xfId="34837"/>
    <cellStyle name="?????????????????_Excel_MD97DL" xfId="34838"/>
    <cellStyle name="????????????????_Excel_MD97DL" xfId="34839"/>
    <cellStyle name="???????????????_Excel_MD97DL" xfId="34840"/>
    <cellStyle name="????_bonusL" xfId="34841"/>
    <cellStyle name="???­_INQUIRY ¿?¾÷?ß?ø " xfId="5826"/>
    <cellStyle name="???Ø_??°???(2¿?) " xfId="5827"/>
    <cellStyle name="??_20030218144011020-E1C865BF" xfId="34842"/>
    <cellStyle name="??A? [0]_laroux_1_¸???™? " xfId="5828"/>
    <cellStyle name="??A?_laroux_1_¸???™? " xfId="5829"/>
    <cellStyle name="??e" xfId="5830"/>
    <cellStyle name="?@¯e_Module1" xfId="5831"/>
    <cellStyle name="?”´?_?¼??¤´_¸???™? " xfId="5832"/>
    <cellStyle name="?®¡" xfId="5833"/>
    <cellStyle name="?®e" xfId="5834"/>
    <cellStyle name="?mhr" xfId="5839"/>
    <cellStyle name="?o" xfId="5840"/>
    <cellStyle name="?þ" xfId="5841"/>
    <cellStyle name="?þ¸¶ [" xfId="5842"/>
    <cellStyle name="?Þ¸¶ [0]_INQUIRY ¿?¾÷?ß?ø " xfId="5843"/>
    <cellStyle name="?Þ¸¶_INQUIRY ¿?¾÷?ß?ø " xfId="5844"/>
    <cellStyle name="?W?_laroux" xfId="5845"/>
    <cellStyle name="? [0.00]_GUIDE" xfId="5846"/>
    <cellStyle name="?_GUIDE" xfId="5847"/>
    <cellStyle name="?曹%U?&amp;H?_x0008_?s_x000a__x0007__x0001__x0001_" xfId="5836"/>
    <cellStyle name="?潮%뾁?둃u_x0008_??_x0007__x0001__x0001_" xfId="5835"/>
    <cellStyle name="?珠??? " xfId="5837"/>
    <cellStyle name="?鹎%U龡&amp;H鼼_x0008_V_x0011_._x0012__x0007__x0001__x0001_" xfId="5838"/>
    <cellStyle name="?화 [0]_총괄표(수정)" xfId="34843"/>
    <cellStyle name="@" xfId="5848"/>
    <cellStyle name="@_(A-21)2003김해실행-최종확정(131%)" xfId="5849"/>
    <cellStyle name="@_(A-21)2003김해실행-최종확정(131%)_2007.5월 공사현황 본사보고" xfId="5850"/>
    <cellStyle name="@_2003영동선미계약분실행-확정" xfId="5851"/>
    <cellStyle name="@_2003영동선미계약분실행-확정_7. ▶ 구조물깨기(실중량 비교)" xfId="5852"/>
    <cellStyle name="@_2003영동선미계약분실행-확정_7.주제어건물주차장" xfId="5853"/>
    <cellStyle name="@_2007.5월 공사현황 본사보고" xfId="5854"/>
    <cellStyle name="@_교량내역변경3.1" xfId="5855"/>
    <cellStyle name="@_교량내역변경3.1_7. ▶ 구조물깨기(실중량 비교)" xfId="5856"/>
    <cellStyle name="@_교량내역변경3.1_7.주제어건물주차장" xfId="5857"/>
    <cellStyle name="@_교량추가공사가실행" xfId="5858"/>
    <cellStyle name="@_교량추가공사가실행_7. ▶ 구조물깨기(실중량 비교)" xfId="5859"/>
    <cellStyle name="@_교량추가공사가실행_7.주제어건물주차장" xfId="5860"/>
    <cellStyle name="@_양식관리대장" xfId="5861"/>
    <cellStyle name="@_양식관리대장_2007.5월 공사현황 본사보고" xfId="5862"/>
    <cellStyle name="@_중력식옹벽실행-확정" xfId="5863"/>
    <cellStyle name="@_중력식옹벽실행-확정_7. ▶ 구조물깨기(실중량 비교)" xfId="5864"/>
    <cellStyle name="@_중력식옹벽실행-확정_7.주제어건물주차장" xfId="5865"/>
    <cellStyle name="@_지역업체결재" xfId="5866"/>
    <cellStyle name="@_지역업체결재_2007.5월 공사현황 본사보고" xfId="5867"/>
    <cellStyle name="@_추가공사5.06" xfId="5868"/>
    <cellStyle name="@_추가공사5.06_7. ▶ 구조물깨기(실중량 비교)" xfId="5869"/>
    <cellStyle name="@_추가공사5.06_7.주제어건물주차장" xfId="5870"/>
    <cellStyle name="^3-1" xfId="18949"/>
    <cellStyle name="_(BM)00지역내무생활관개선공사-실행서" xfId="34847"/>
    <cellStyle name="_(여수2)-플랜트배관공사" xfId="34844"/>
    <cellStyle name="_(작업중)00지역내무생활관개선공사" xfId="34845"/>
    <cellStyle name="_(제출)SK사옥배수펌프교체공사_041118" xfId="34846"/>
    <cellStyle name="_▣ 일자별 및 CON'C타설 수량산출서" xfId="5871"/>
    <cellStyle name="_◈ 기성청구내역서(2007.9.21)" xfId="5872"/>
    <cellStyle name="_◈ 삼부토건 견적서(2005.1.10)제출 ◈" xfId="5873"/>
    <cellStyle name="_◈ 업체별 실행대비" xfId="5874"/>
    <cellStyle name="_★ 공종별 투입계획" xfId="5875"/>
    <cellStyle name="_01.내역서-기름탱크자리 con`c 포장 복구" xfId="5876"/>
    <cellStyle name="_01.집행" xfId="5877"/>
    <cellStyle name="_01.집행_'05 안전관리계획서" xfId="5878"/>
    <cellStyle name="_01.집행_'05 안전관리계획서_품질시험계획(060828)" xfId="5879"/>
    <cellStyle name="_01.집행_품질시험계획(060828)" xfId="5880"/>
    <cellStyle name="_01기성(청구)" xfId="5881"/>
    <cellStyle name="_02(1).쉬트파일정산설계서(정산-설비팀내부결재완료)" xfId="34848"/>
    <cellStyle name="_02.집행" xfId="5882"/>
    <cellStyle name="_02.집행_'05 안전관리계획서" xfId="5883"/>
    <cellStyle name="_02.집행_'05 안전관리계획서_품질시험계획(060828)" xfId="5884"/>
    <cellStyle name="_02.집행_품질시험계획(060828)" xfId="5885"/>
    <cellStyle name="_0204기성(공정율)" xfId="5886"/>
    <cellStyle name="_02-15작업(건총)" xfId="34849"/>
    <cellStyle name="_02기성(확정)" xfId="5887"/>
    <cellStyle name="_02년03월" xfId="5888"/>
    <cellStyle name="_02월 삼부토건(풍덕천사거리) " xfId="5889"/>
    <cellStyle name="_'04.12공정" xfId="5890"/>
    <cellStyle name="_04.연초도수구조물토공" xfId="5891"/>
    <cellStyle name="_04.연초도수구조물토공_2.3.6.포장공(연초송수)" xfId="5892"/>
    <cellStyle name="_04.연초도수구조물토공_3.2.6.포장공(일운)" xfId="5893"/>
    <cellStyle name="_04.연초송수구조물토공" xfId="5894"/>
    <cellStyle name="_04.일운구조물토공(수정4-13)" xfId="5895"/>
    <cellStyle name="_04.일운구조물토공(수정4-13)_1" xfId="5896"/>
    <cellStyle name="_04.차룡계통구조물토공(수정4-13)" xfId="5897"/>
    <cellStyle name="_04.차룡계통구조물토공(수정4-13)_2.3.6.포장공(연초송수)" xfId="5898"/>
    <cellStyle name="_04.차룡계통구조물토공(수정4-13)_3.2.6.포장공(일운)" xfId="5899"/>
    <cellStyle name="_04.창원1공구구조물토공(수정4-13)" xfId="5900"/>
    <cellStyle name="_04.창원1공구구조물토공(수정4-13)_2.3.6.포장공(연초송수)" xfId="5901"/>
    <cellStyle name="_04.창원1공구구조물토공(수정4-13)_3.2.6.포장공(일운)" xfId="5902"/>
    <cellStyle name="_05(현대)" xfId="5903"/>
    <cellStyle name="_0521__(변경)MSG수량산출서" xfId="5904"/>
    <cellStyle name="_070507__견적서" xfId="5905"/>
    <cellStyle name="_1 당진78-연돌-공사설계서(REV.0 12.14-kopec)" xfId="5906"/>
    <cellStyle name="_1 당진78-연돌-공사설계서(REV.0 12.14-kopec) 2" xfId="5907"/>
    <cellStyle name="_1 당진78-연돌-공사설계서(REV.0 12.14-kopec) 3" xfId="5908"/>
    <cellStyle name="_1 당진78-연돌-공사설계서(REV.0 12.14-kopec) 4" xfId="18950"/>
    <cellStyle name="_1 당진78-연돌-공사설계서(REV.0 12.14-kopec)_0 태안78-연돌-공사설계서(2005082)" xfId="5909"/>
    <cellStyle name="_1 당진78-연돌-공사설계서(REV.0 12.14-kopec)_0 태안78-연돌-공사설계서(2005082) 10" xfId="34850"/>
    <cellStyle name="_1 당진78-연돌-공사설계서(REV.0 12.14-kopec)_0 태안78-연돌-공사설계서(2005082) 2" xfId="5910"/>
    <cellStyle name="_1 당진78-연돌-공사설계서(REV.0 12.14-kopec)_0 태안78-연돌-공사설계서(2005082) 3" xfId="5911"/>
    <cellStyle name="_1 당진78-연돌-공사설계서(REV.0 12.14-kopec)_0 태안78-연돌-공사설계서(2005082) 4" xfId="18951"/>
    <cellStyle name="_1 당진78-연돌-공사설계서(REV.0 12.14-kopec)_0 태안78-연돌-공사설계서(2005082) 5" xfId="34851"/>
    <cellStyle name="_1 당진78-연돌-공사설계서(REV.0 12.14-kopec)_0 태안78-연돌-공사설계서(2005082) 6" xfId="34852"/>
    <cellStyle name="_1 당진78-연돌-공사설계서(REV.0 12.14-kopec)_0 태안78-연돌-공사설계서(2005082) 7" xfId="34853"/>
    <cellStyle name="_1 당진78-연돌-공사설계서(REV.0 12.14-kopec)_0 태안78-연돌-공사설계서(2005082) 8" xfId="34854"/>
    <cellStyle name="_1 당진78-연돌-공사설계서(REV.0 12.14-kopec)_0 태안78-연돌-공사설계서(2005082) 9" xfId="34855"/>
    <cellStyle name="_1 당진78-연돌-공사설계서(REV.0 12.14-kopec)_1.0t 공사설계서(1021일)" xfId="5912"/>
    <cellStyle name="_1 당진78-연돌-공사설계서(REV.0 12.14-kopec)_1.0t 공사설계서(1021일) 10" xfId="34856"/>
    <cellStyle name="_1 당진78-연돌-공사설계서(REV.0 12.14-kopec)_1.0t 공사설계서(1021일) 2" xfId="5913"/>
    <cellStyle name="_1 당진78-연돌-공사설계서(REV.0 12.14-kopec)_1.0t 공사설계서(1021일) 3" xfId="5914"/>
    <cellStyle name="_1 당진78-연돌-공사설계서(REV.0 12.14-kopec)_1.0t 공사설계서(1021일) 4" xfId="18952"/>
    <cellStyle name="_1 당진78-연돌-공사설계서(REV.0 12.14-kopec)_1.0t 공사설계서(1021일) 5" xfId="34857"/>
    <cellStyle name="_1 당진78-연돌-공사설계서(REV.0 12.14-kopec)_1.0t 공사설계서(1021일) 6" xfId="34858"/>
    <cellStyle name="_1 당진78-연돌-공사설계서(REV.0 12.14-kopec)_1.0t 공사설계서(1021일) 7" xfId="34859"/>
    <cellStyle name="_1 당진78-연돌-공사설계서(REV.0 12.14-kopec)_1.0t 공사설계서(1021일) 8" xfId="34860"/>
    <cellStyle name="_1 당진78-연돌-공사설계서(REV.0 12.14-kopec)_1.0t 공사설계서(1021일) 9" xfId="34861"/>
    <cellStyle name="_1 당진78-연돌-공사설계서(REV.0 12.14-kopec)_태안78연돌공사설계서(2005099)C2" xfId="5915"/>
    <cellStyle name="_1 당진78-연돌-공사설계서(REV.0 12.14-kopec)_태안78연돌공사설계서(2005099)C2 2" xfId="5916"/>
    <cellStyle name="_1 당진78-연돌-공사설계서(REV.0 12.14-kopec)_태안78연돌공사설계서(2005099)C2 3" xfId="5917"/>
    <cellStyle name="_1 당진78-연돌-공사설계서(REV.0 12.14-kopec)_태안78연돌공사설계서(2005099)C2 4" xfId="18953"/>
    <cellStyle name="_1(1).0t 공사설계서" xfId="5918"/>
    <cellStyle name="_1(1).0t 공사설계서 10" xfId="34862"/>
    <cellStyle name="_1(1).0t 공사설계서 2" xfId="5919"/>
    <cellStyle name="_1(1).0t 공사설계서 3" xfId="5920"/>
    <cellStyle name="_1(1).0t 공사설계서 4" xfId="18954"/>
    <cellStyle name="_1(1).0t 공사설계서 5" xfId="34863"/>
    <cellStyle name="_1(1).0t 공사설계서 6" xfId="34864"/>
    <cellStyle name="_1(1).0t 공사설계서 7" xfId="34865"/>
    <cellStyle name="_1(1).0t 공사설계서 8" xfId="34866"/>
    <cellStyle name="_1(1).0t 공사설계서 9" xfId="34867"/>
    <cellStyle name="_1) 교대토공수량" xfId="5921"/>
    <cellStyle name="_1) 교대토공수량_1) 교대토공수량" xfId="5922"/>
    <cellStyle name="_1) 교대토공수량_1) 교대토공수량_1.여주JCT6교" xfId="5923"/>
    <cellStyle name="_1) 교대토공수량_1) 교대토공수량_2.여주jc7교" xfId="5924"/>
    <cellStyle name="_1) 교대토공수량_1) 대토공수량" xfId="5925"/>
    <cellStyle name="_1) 교대토공수량_1) 대토공수량_1.여주JCT6교" xfId="5926"/>
    <cellStyle name="_1) 교대토공수량_1) 대토공수량_2.여주jc7교" xfId="5927"/>
    <cellStyle name="_1) 교대토공수량_1.여주JCT6교" xfId="5928"/>
    <cellStyle name="_1) 교대토공수량_2.여주jc7교" xfId="5929"/>
    <cellStyle name="_1) 실행대비 삼부토건(풍덕천사거리) - 이종길" xfId="5930"/>
    <cellStyle name="_1) 실행대비 삼부토건(풍덕천사거리) - 이종길外" xfId="5931"/>
    <cellStyle name="_1.0t 공사설계서" xfId="34868"/>
    <cellStyle name="_1.0t 당진78-연돌-수량산출서(REV.0 12.27-kopec)" xfId="5932"/>
    <cellStyle name="_1.0t 당진78-연돌-수량산출서(REV.0 12.27-kopec) 10" xfId="34869"/>
    <cellStyle name="_1.0t 당진78-연돌-수량산출서(REV.0 12.27-kopec) 2" xfId="5933"/>
    <cellStyle name="_1.0t 당진78-연돌-수량산출서(REV.0 12.27-kopec) 3" xfId="5934"/>
    <cellStyle name="_1.0t 당진78-연돌-수량산출서(REV.0 12.27-kopec) 4" xfId="18955"/>
    <cellStyle name="_1.0t 당진78-연돌-수량산출서(REV.0 12.27-kopec) 5" xfId="34870"/>
    <cellStyle name="_1.0t 당진78-연돌-수량산출서(REV.0 12.27-kopec) 6" xfId="34871"/>
    <cellStyle name="_1.0t 당진78-연돌-수량산출서(REV.0 12.27-kopec) 7" xfId="34872"/>
    <cellStyle name="_1.0t 당진78-연돌-수량산출서(REV.0 12.27-kopec) 8" xfId="34873"/>
    <cellStyle name="_1.0t 당진78-연돌-수량산출서(REV.0 12.27-kopec) 9" xfId="34874"/>
    <cellStyle name="_1.0t 당진78-연돌-수량산출서(REV.0 12.27-kopec)_1.0t 공사설계서(1021일)" xfId="5935"/>
    <cellStyle name="_1.0t 당진78-연돌-수량산출서(REV.0 12.27-kopec)_1.0t 공사설계서(1021일) 10" xfId="34875"/>
    <cellStyle name="_1.0t 당진78-연돌-수량산출서(REV.0 12.27-kopec)_1.0t 공사설계서(1021일) 2" xfId="5936"/>
    <cellStyle name="_1.0t 당진78-연돌-수량산출서(REV.0 12.27-kopec)_1.0t 공사설계서(1021일) 3" xfId="5937"/>
    <cellStyle name="_1.0t 당진78-연돌-수량산출서(REV.0 12.27-kopec)_1.0t 공사설계서(1021일) 4" xfId="18956"/>
    <cellStyle name="_1.0t 당진78-연돌-수량산출서(REV.0 12.27-kopec)_1.0t 공사설계서(1021일) 5" xfId="34876"/>
    <cellStyle name="_1.0t 당진78-연돌-수량산출서(REV.0 12.27-kopec)_1.0t 공사설계서(1021일) 6" xfId="34877"/>
    <cellStyle name="_1.0t 당진78-연돌-수량산출서(REV.0 12.27-kopec)_1.0t 공사설계서(1021일) 7" xfId="34878"/>
    <cellStyle name="_1.0t 당진78-연돌-수량산출서(REV.0 12.27-kopec)_1.0t 공사설계서(1021일) 8" xfId="34879"/>
    <cellStyle name="_1.0t 당진78-연돌-수량산출서(REV.0 12.27-kopec)_1.0t 공사설계서(1021일) 9" xfId="34880"/>
    <cellStyle name="_1.2.3 전력구맨홀구조물공" xfId="5938"/>
    <cellStyle name="_1.맨홀공(토공수량)" xfId="5939"/>
    <cellStyle name="_1.여주JCT6교" xfId="5940"/>
    <cellStyle name="_1~4시공계획서" xfId="5941"/>
    <cellStyle name="_10" xfId="5942"/>
    <cellStyle name="_10기성(청구)" xfId="5943"/>
    <cellStyle name="_10기성(청구)_2006년1차" xfId="5944"/>
    <cellStyle name="_10기성(청구)_토웅0412월기성" xfId="5945"/>
    <cellStyle name="_10월 KPI 실적(플랜트)" xfId="5946"/>
    <cellStyle name="_11기성(세부내역청구)" xfId="5947"/>
    <cellStyle name="_11기성(청구)" xfId="5948"/>
    <cellStyle name="_11월기성" xfId="5949"/>
    <cellStyle name="_12기성(확장)" xfId="5950"/>
    <cellStyle name="_154kV 신포상부내역서(설계변경)" xfId="5951"/>
    <cellStyle name="_154kV신포원설계서" xfId="5952"/>
    <cellStyle name="_154kV포항설계변경3" xfId="5953"/>
    <cellStyle name="_1공구 설계서(토목)" xfId="5954"/>
    <cellStyle name="_1차변경갑지(3차분-1회)" xfId="5955"/>
    <cellStyle name="_1차변경갑지(3차분-1회)_'05 안전관리계획서" xfId="5956"/>
    <cellStyle name="_1차변경갑지(3차분-1회)_'05 안전관리계획서_품질시험계획(060828)" xfId="5957"/>
    <cellStyle name="_1차변경갑지(3차분-1회)_품질시험계획(060828)" xfId="5958"/>
    <cellStyle name="_2) 교대일반수량2" xfId="5959"/>
    <cellStyle name="_2) 교대일반수량2_1) 교대토공수량" xfId="5960"/>
    <cellStyle name="_2) 교대일반수량2_1) 교대토공수량_1.여주JCT6교" xfId="5961"/>
    <cellStyle name="_2) 교대일반수량2_1) 교대토공수량_2.여주jc7교" xfId="5962"/>
    <cellStyle name="_2) 교대일반수량2_1) 대토공수량" xfId="5963"/>
    <cellStyle name="_2) 교대일반수량2_1) 대토공수량_1.여주JCT6교" xfId="5964"/>
    <cellStyle name="_2) 교대일반수량2_1) 대토공수량_2.여주jc7교" xfId="5965"/>
    <cellStyle name="_2) 교대일반수량2_1.여주JCT6교" xfId="5966"/>
    <cellStyle name="_2) 교대일반수량2_2.여주jc7교" xfId="5967"/>
    <cellStyle name="_2) 교대토공수량" xfId="5968"/>
    <cellStyle name="_2) 교대토공수량_1) 교대토공수량" xfId="5969"/>
    <cellStyle name="_2) 교대토공수량_1) 교대토공수량_1.여주JCT6교" xfId="5970"/>
    <cellStyle name="_2) 교대토공수량_1) 교대토공수량_2.여주jc7교" xfId="5971"/>
    <cellStyle name="_2) 교대토공수량_1) 대토공수량" xfId="5972"/>
    <cellStyle name="_2) 교대토공수량_1) 대토공수량_1.여주JCT6교" xfId="5973"/>
    <cellStyle name="_2) 교대토공수량_1) 대토공수량_2.여주jc7교" xfId="5974"/>
    <cellStyle name="_2) 교대토공수량_1.여주JCT6교" xfId="5975"/>
    <cellStyle name="_2) 교대토공수량_2.여주jc7교" xfId="5976"/>
    <cellStyle name="_2.0첨부서류" xfId="5977"/>
    <cellStyle name="_2.여주jc7교" xfId="5978"/>
    <cellStyle name="_2000년~2003년 기계경비산정" xfId="34881"/>
    <cellStyle name="_20030218144011020-E1C865BF" xfId="5"/>
    <cellStyle name="_2005.11.21 토공유동표" xfId="5979"/>
    <cellStyle name="_2-4.상반기실적부문별요약" xfId="34882"/>
    <cellStyle name="_2-4.상반기실적부문별요약(표지및목차포함)" xfId="34883"/>
    <cellStyle name="_2-4.상반기실적부문별요약(표지및목차포함)_1" xfId="34884"/>
    <cellStyle name="_2-4.상반기실적부문별요약_1" xfId="34885"/>
    <cellStyle name="_2공구" xfId="5980"/>
    <cellStyle name="_2차공사예정공정표" xfId="5981"/>
    <cellStyle name="_2차공사예정공정표_'05 안전관리계획서" xfId="5982"/>
    <cellStyle name="_2차공사예정공정표_'05 안전관리계획서_품질시험계획(060828)" xfId="5983"/>
    <cellStyle name="_2차공사예정공정표_ESC관련 공정표" xfId="6001"/>
    <cellStyle name="_2차공사예정공정표_ESC관련 공정표(변경진)" xfId="6002"/>
    <cellStyle name="_2차공사예정공정표_ESC관련 공정표(변경진)_'05 안전관리계획서" xfId="6003"/>
    <cellStyle name="_2차공사예정공정표_ESC관련 공정표(변경진)_'05 안전관리계획서_품질시험계획(060828)" xfId="6004"/>
    <cellStyle name="_2차공사예정공정표_ESC관련 공정표(변경진)_1차변경갑지(전체12.10)" xfId="6005"/>
    <cellStyle name="_2차공사예정공정표_ESC관련 공정표(변경진)_1차변경갑지(전체12.10)_'05 안전관리계획서" xfId="6006"/>
    <cellStyle name="_2차공사예정공정표_ESC관련 공정표(변경진)_1차변경갑지(전체12.10)_'05 안전관리계획서_품질시험계획(060828)" xfId="6007"/>
    <cellStyle name="_2차공사예정공정표_ESC관련 공정표(변경진)_1차변경갑지(전체12.10)_발주갑지(3차분" xfId="6008"/>
    <cellStyle name="_2차공사예정공정표_ESC관련 공정표(변경진)_1차변경갑지(전체12.10)_발주갑지(3차분_'05 안전관리계획서" xfId="6009"/>
    <cellStyle name="_2차공사예정공정표_ESC관련 공정표(변경진)_1차변경갑지(전체12.10)_발주갑지(3차분_'05 안전관리계획서_품질시험계획(060828)" xfId="6010"/>
    <cellStyle name="_2차공사예정공정표_ESC관련 공정표(변경진)_1차변경갑지(전체12.10)_발주갑지(3차분_발주갑지(3차분1.08)" xfId="6011"/>
    <cellStyle name="_2차공사예정공정표_ESC관련 공정표(변경진)_1차변경갑지(전체12.10)_발주갑지(3차분_발주갑지(3차분1.08)_'05 안전관리계획서" xfId="6012"/>
    <cellStyle name="_2차공사예정공정표_ESC관련 공정표(변경진)_1차변경갑지(전체12.10)_발주갑지(3차분_발주갑지(3차분1.08)_'05 안전관리계획서_품질시험계획(060828)" xfId="6013"/>
    <cellStyle name="_2차공사예정공정표_ESC관련 공정표(변경진)_1차변경갑지(전체12.10)_발주갑지(3차분_발주갑지(3차분1.08)_품질시험계획(060828)" xfId="6014"/>
    <cellStyle name="_2차공사예정공정표_ESC관련 공정표(변경진)_1차변경갑지(전체12.10)_발주갑지(3차분_품질시험계획(060828)" xfId="6015"/>
    <cellStyle name="_2차공사예정공정표_ESC관련 공정표(변경진)_1차변경갑지(전체12.10)_발주갑지(3차분1.08)" xfId="6016"/>
    <cellStyle name="_2차공사예정공정표_ESC관련 공정표(변경진)_1차변경갑지(전체12.10)_발주갑지(3차분1.08)_'05 안전관리계획서" xfId="6017"/>
    <cellStyle name="_2차공사예정공정표_ESC관련 공정표(변경진)_1차변경갑지(전체12.10)_발주갑지(3차분1.08)_'05 안전관리계획서_품질시험계획(060828)" xfId="6018"/>
    <cellStyle name="_2차공사예정공정표_ESC관련 공정표(변경진)_1차변경갑지(전체12.10)_발주갑지(3차분1.08)_발주갑지(3차분1.08)" xfId="6019"/>
    <cellStyle name="_2차공사예정공정표_ESC관련 공정표(변경진)_1차변경갑지(전체12.10)_발주갑지(3차분1.08)_발주갑지(3차분1.08)_'05 안전관리계획서" xfId="6020"/>
    <cellStyle name="_2차공사예정공정표_ESC관련 공정표(변경진)_1차변경갑지(전체12.10)_발주갑지(3차분1.08)_발주갑지(3차분1.08)_'05 안전관리계획서_품질시험계획(060828)" xfId="6021"/>
    <cellStyle name="_2차공사예정공정표_ESC관련 공정표(변경진)_1차변경갑지(전체12.10)_발주갑지(3차분1.08)_발주갑지(3차분1.08)_품질시험계획(060828)" xfId="6022"/>
    <cellStyle name="_2차공사예정공정표_ESC관련 공정표(변경진)_1차변경갑지(전체12.10)_발주갑지(3차분1.08)_품질시험계획(060828)" xfId="6023"/>
    <cellStyle name="_2차공사예정공정표_ESC관련 공정표(변경진)_1차변경갑지(전체12.10)_품질시험계획(060828)" xfId="6024"/>
    <cellStyle name="_2차공사예정공정표_ESC관련 공정표(변경진)_1차변경갑지(전체12.10진)" xfId="6025"/>
    <cellStyle name="_2차공사예정공정표_ESC관련 공정표(변경진)_1차변경갑지(전체12.10진)_'05 안전관리계획서" xfId="6026"/>
    <cellStyle name="_2차공사예정공정표_ESC관련 공정표(변경진)_1차변경갑지(전체12.10진)_'05 안전관리계획서_품질시험계획(060828)" xfId="6027"/>
    <cellStyle name="_2차공사예정공정표_ESC관련 공정표(변경진)_1차변경갑지(전체12.10진)_발주갑지(3차분" xfId="6028"/>
    <cellStyle name="_2차공사예정공정표_ESC관련 공정표(변경진)_1차변경갑지(전체12.10진)_발주갑지(3차분_'05 안전관리계획서" xfId="6029"/>
    <cellStyle name="_2차공사예정공정표_ESC관련 공정표(변경진)_1차변경갑지(전체12.10진)_발주갑지(3차분_'05 안전관리계획서_품질시험계획(060828)" xfId="6030"/>
    <cellStyle name="_2차공사예정공정표_ESC관련 공정표(변경진)_1차변경갑지(전체12.10진)_발주갑지(3차분_발주갑지(3차분1.08)" xfId="6031"/>
    <cellStyle name="_2차공사예정공정표_ESC관련 공정표(변경진)_1차변경갑지(전체12.10진)_발주갑지(3차분_발주갑지(3차분1.08)_'05 안전관리계획서" xfId="6032"/>
    <cellStyle name="_2차공사예정공정표_ESC관련 공정표(변경진)_1차변경갑지(전체12.10진)_발주갑지(3차분_발주갑지(3차분1.08)_'05 안전관리계획서_품질시험계획(060828)" xfId="6033"/>
    <cellStyle name="_2차공사예정공정표_ESC관련 공정표(변경진)_1차변경갑지(전체12.10진)_발주갑지(3차분_발주갑지(3차분1.08)_품질시험계획(060828)" xfId="6034"/>
    <cellStyle name="_2차공사예정공정표_ESC관련 공정표(변경진)_1차변경갑지(전체12.10진)_발주갑지(3차분_품질시험계획(060828)" xfId="6035"/>
    <cellStyle name="_2차공사예정공정표_ESC관련 공정표(변경진)_1차변경갑지(전체12.10진)_발주갑지(3차분1.08)" xfId="6036"/>
    <cellStyle name="_2차공사예정공정표_ESC관련 공정표(변경진)_1차변경갑지(전체12.10진)_발주갑지(3차분1.08)_'05 안전관리계획서" xfId="6037"/>
    <cellStyle name="_2차공사예정공정표_ESC관련 공정표(변경진)_1차변경갑지(전체12.10진)_발주갑지(3차분1.08)_'05 안전관리계획서_품질시험계획(060828)" xfId="6038"/>
    <cellStyle name="_2차공사예정공정표_ESC관련 공정표(변경진)_1차변경갑지(전체12.10진)_발주갑지(3차분1.08)_발주갑지(3차분1.08)" xfId="6039"/>
    <cellStyle name="_2차공사예정공정표_ESC관련 공정표(변경진)_1차변경갑지(전체12.10진)_발주갑지(3차분1.08)_발주갑지(3차분1.08)_'05 안전관리계획서" xfId="6040"/>
    <cellStyle name="_2차공사예정공정표_ESC관련 공정표(변경진)_1차변경갑지(전체12.10진)_발주갑지(3차분1.08)_발주갑지(3차분1.08)_'05 안전관리계획서_품질시험계획(060828)" xfId="6041"/>
    <cellStyle name="_2차공사예정공정표_ESC관련 공정표(변경진)_1차변경갑지(전체12.10진)_발주갑지(3차분1.08)_발주갑지(3차분1.08)_품질시험계획(060828)" xfId="6042"/>
    <cellStyle name="_2차공사예정공정표_ESC관련 공정표(변경진)_1차변경갑지(전체12.10진)_발주갑지(3차분1.08)_품질시험계획(060828)" xfId="6043"/>
    <cellStyle name="_2차공사예정공정표_ESC관련 공정표(변경진)_1차변경갑지(전체12.10진)_품질시험계획(060828)" xfId="6044"/>
    <cellStyle name="_2차공사예정공정표_ESC관련 공정표(변경진)_2회설변공정표" xfId="6045"/>
    <cellStyle name="_2차공사예정공정표_ESC관련 공정표(변경진)_2회설변공정표_'05 안전관리계획서" xfId="6046"/>
    <cellStyle name="_2차공사예정공정표_ESC관련 공정표(변경진)_2회설변공정표_'05 안전관리계획서_품질시험계획(060828)" xfId="6047"/>
    <cellStyle name="_2차공사예정공정표_ESC관련 공정표(변경진)_2회설변공정표_발주갑지(3차분" xfId="6048"/>
    <cellStyle name="_2차공사예정공정표_ESC관련 공정표(변경진)_2회설변공정표_발주갑지(3차분_'05 안전관리계획서" xfId="6049"/>
    <cellStyle name="_2차공사예정공정표_ESC관련 공정표(변경진)_2회설변공정표_발주갑지(3차분_'05 안전관리계획서_품질시험계획(060828)" xfId="6050"/>
    <cellStyle name="_2차공사예정공정표_ESC관련 공정표(변경진)_2회설변공정표_발주갑지(3차분_발주갑지(3차분1.08)" xfId="6051"/>
    <cellStyle name="_2차공사예정공정표_ESC관련 공정표(변경진)_2회설변공정표_발주갑지(3차분_발주갑지(3차분1.08)_'05 안전관리계획서" xfId="6052"/>
    <cellStyle name="_2차공사예정공정표_ESC관련 공정표(변경진)_2회설변공정표_발주갑지(3차분_발주갑지(3차분1.08)_'05 안전관리계획서_품질시험계획(060828)" xfId="6053"/>
    <cellStyle name="_2차공사예정공정표_ESC관련 공정표(변경진)_2회설변공정표_발주갑지(3차분_발주갑지(3차분1.08)_품질시험계획(060828)" xfId="6054"/>
    <cellStyle name="_2차공사예정공정표_ESC관련 공정표(변경진)_2회설변공정표_발주갑지(3차분_품질시험계획(060828)" xfId="6055"/>
    <cellStyle name="_2차공사예정공정표_ESC관련 공정표(변경진)_2회설변공정표_발주갑지(3차분1.08)" xfId="6056"/>
    <cellStyle name="_2차공사예정공정표_ESC관련 공정표(변경진)_2회설변공정표_발주갑지(3차분1.08)_'05 안전관리계획서" xfId="6057"/>
    <cellStyle name="_2차공사예정공정표_ESC관련 공정표(변경진)_2회설변공정표_발주갑지(3차분1.08)_'05 안전관리계획서_품질시험계획(060828)" xfId="6058"/>
    <cellStyle name="_2차공사예정공정표_ESC관련 공정표(변경진)_2회설변공정표_발주갑지(3차분1.08)_발주갑지(3차분1.08)" xfId="6059"/>
    <cellStyle name="_2차공사예정공정표_ESC관련 공정표(변경진)_2회설변공정표_발주갑지(3차분1.08)_발주갑지(3차분1.08)_'05 안전관리계획서" xfId="6060"/>
    <cellStyle name="_2차공사예정공정표_ESC관련 공정표(변경진)_2회설변공정표_발주갑지(3차분1.08)_발주갑지(3차분1.08)_'05 안전관리계획서_품질시험계획(060828)" xfId="6061"/>
    <cellStyle name="_2차공사예정공정표_ESC관련 공정표(변경진)_2회설변공정표_발주갑지(3차분1.08)_발주갑지(3차분1.08)_품질시험계획(060828)" xfId="6062"/>
    <cellStyle name="_2차공사예정공정표_ESC관련 공정표(변경진)_2회설변공정표_발주갑지(3차분1.08)_품질시험계획(060828)" xfId="6063"/>
    <cellStyle name="_2차공사예정공정표_ESC관련 공정표(변경진)_2회설변공정표_품질시험계획(060828)" xfId="6064"/>
    <cellStyle name="_2차공사예정공정표_ESC관련 공정표(변경진)_발주갑지(3차분" xfId="6065"/>
    <cellStyle name="_2차공사예정공정표_ESC관련 공정표(변경진)_발주갑지(3차분_'05 안전관리계획서" xfId="6066"/>
    <cellStyle name="_2차공사예정공정표_ESC관련 공정표(변경진)_발주갑지(3차분_'05 안전관리계획서_품질시험계획(060828)" xfId="6067"/>
    <cellStyle name="_2차공사예정공정표_ESC관련 공정표(변경진)_발주갑지(3차분_발주갑지(3차분1.08)" xfId="6068"/>
    <cellStyle name="_2차공사예정공정표_ESC관련 공정표(변경진)_발주갑지(3차분_발주갑지(3차분1.08)_'05 안전관리계획서" xfId="6069"/>
    <cellStyle name="_2차공사예정공정표_ESC관련 공정표(변경진)_발주갑지(3차분_발주갑지(3차분1.08)_'05 안전관리계획서_품질시험계획(060828)" xfId="6070"/>
    <cellStyle name="_2차공사예정공정표_ESC관련 공정표(변경진)_발주갑지(3차분_발주갑지(3차분1.08)_품질시험계획(060828)" xfId="6071"/>
    <cellStyle name="_2차공사예정공정표_ESC관련 공정표(변경진)_발주갑지(3차분_품질시험계획(060828)" xfId="6072"/>
    <cellStyle name="_2차공사예정공정표_ESC관련 공정표(변경진)_발주갑지(3차분1.08)" xfId="6073"/>
    <cellStyle name="_2차공사예정공정표_ESC관련 공정표(변경진)_발주갑지(3차분1.08)_'05 안전관리계획서" xfId="6074"/>
    <cellStyle name="_2차공사예정공정표_ESC관련 공정표(변경진)_발주갑지(3차분1.08)_'05 안전관리계획서_품질시험계획(060828)" xfId="6075"/>
    <cellStyle name="_2차공사예정공정표_ESC관련 공정표(변경진)_발주갑지(3차분1.08)_발주갑지(3차분1.08)" xfId="6076"/>
    <cellStyle name="_2차공사예정공정표_ESC관련 공정표(변경진)_발주갑지(3차분1.08)_발주갑지(3차분1.08)_'05 안전관리계획서" xfId="6077"/>
    <cellStyle name="_2차공사예정공정표_ESC관련 공정표(변경진)_발주갑지(3차분1.08)_발주갑지(3차분1.08)_'05 안전관리계획서_품질시험계획(060828)" xfId="6078"/>
    <cellStyle name="_2차공사예정공정표_ESC관련 공정표(변경진)_발주갑지(3차분1.08)_발주갑지(3차분1.08)_품질시험계획(060828)" xfId="6079"/>
    <cellStyle name="_2차공사예정공정표_ESC관련 공정표(변경진)_발주갑지(3차분1.08)_품질시험계획(060828)" xfId="6080"/>
    <cellStyle name="_2차공사예정공정표_ESC관련 공정표(변경진)_예정공정표(2003년분)" xfId="6081"/>
    <cellStyle name="_2차공사예정공정표_ESC관련 공정표(변경진)_예정공정표(2003년분)_'05 안전관리계획서" xfId="6082"/>
    <cellStyle name="_2차공사예정공정표_ESC관련 공정표(변경진)_예정공정표(2003년분)_'05 안전관리계획서_품질시험계획(060828)" xfId="6083"/>
    <cellStyle name="_2차공사예정공정표_ESC관련 공정표(변경진)_예정공정표(2003년분)_발주갑지(3차분" xfId="6084"/>
    <cellStyle name="_2차공사예정공정표_ESC관련 공정표(변경진)_예정공정표(2003년분)_발주갑지(3차분_'05 안전관리계획서" xfId="6085"/>
    <cellStyle name="_2차공사예정공정표_ESC관련 공정표(변경진)_예정공정표(2003년분)_발주갑지(3차분_'05 안전관리계획서_품질시험계획(060828)" xfId="6086"/>
    <cellStyle name="_2차공사예정공정표_ESC관련 공정표(변경진)_예정공정표(2003년분)_발주갑지(3차분_발주갑지(3차분1.08)" xfId="6087"/>
    <cellStyle name="_2차공사예정공정표_ESC관련 공정표(변경진)_예정공정표(2003년분)_발주갑지(3차분_발주갑지(3차분1.08)_'05 안전관리계획서" xfId="6088"/>
    <cellStyle name="_2차공사예정공정표_ESC관련 공정표(변경진)_예정공정표(2003년분)_발주갑지(3차분_발주갑지(3차분1.08)_'05 안전관리계획서_품질시험계획(060828)" xfId="6089"/>
    <cellStyle name="_2차공사예정공정표_ESC관련 공정표(변경진)_예정공정표(2003년분)_발주갑지(3차분_발주갑지(3차분1.08)_품질시험계획(060828)" xfId="6090"/>
    <cellStyle name="_2차공사예정공정표_ESC관련 공정표(변경진)_예정공정표(2003년분)_발주갑지(3차분_품질시험계획(060828)" xfId="6091"/>
    <cellStyle name="_2차공사예정공정표_ESC관련 공정표(변경진)_예정공정표(2003년분)_발주갑지(3차분1.08)" xfId="6092"/>
    <cellStyle name="_2차공사예정공정표_ESC관련 공정표(변경진)_예정공정표(2003년분)_발주갑지(3차분1.08)_'05 안전관리계획서" xfId="6093"/>
    <cellStyle name="_2차공사예정공정표_ESC관련 공정표(변경진)_예정공정표(2003년분)_발주갑지(3차분1.08)_'05 안전관리계획서_품질시험계획(060828)" xfId="6094"/>
    <cellStyle name="_2차공사예정공정표_ESC관련 공정표(변경진)_예정공정표(2003년분)_발주갑지(3차분1.08)_발주갑지(3차분1.08)" xfId="6095"/>
    <cellStyle name="_2차공사예정공정표_ESC관련 공정표(변경진)_예정공정표(2003년분)_발주갑지(3차분1.08)_발주갑지(3차분1.08)_'05 안전관리계획서" xfId="6096"/>
    <cellStyle name="_2차공사예정공정표_ESC관련 공정표(변경진)_예정공정표(2003년분)_발주갑지(3차분1.08)_발주갑지(3차분1.08)_'05 안전관리계획서_품질시험계획(060828)" xfId="6097"/>
    <cellStyle name="_2차공사예정공정표_ESC관련 공정표(변경진)_예정공정표(2003년분)_발주갑지(3차분1.08)_발주갑지(3차분1.08)_품질시험계획(060828)" xfId="6098"/>
    <cellStyle name="_2차공사예정공정표_ESC관련 공정표(변경진)_예정공정표(2003년분)_발주갑지(3차분1.08)_품질시험계획(060828)" xfId="6099"/>
    <cellStyle name="_2차공사예정공정표_ESC관련 공정표(변경진)_예정공정표(2003년분)_품질시험계획(060828)" xfId="6100"/>
    <cellStyle name="_2차공사예정공정표_ESC관련 공정표(변경진)_전체4회변경예정공정표" xfId="6101"/>
    <cellStyle name="_2차공사예정공정표_ESC관련 공정표(변경진)_전체4회변경예정공정표_'05 안전관리계획서" xfId="6102"/>
    <cellStyle name="_2차공사예정공정표_ESC관련 공정표(변경진)_전체4회변경예정공정표_'05 안전관리계획서_품질시험계획(060828)" xfId="6103"/>
    <cellStyle name="_2차공사예정공정표_ESC관련 공정표(변경진)_전체4회변경예정공정표_품질시험계획(060828)" xfId="6104"/>
    <cellStyle name="_2차공사예정공정표_ESC관련 공정표(변경진)_전체변경3회" xfId="6105"/>
    <cellStyle name="_2차공사예정공정표_ESC관련 공정표(변경진)_전체변경3회_'05 안전관리계획서" xfId="6106"/>
    <cellStyle name="_2차공사예정공정표_ESC관련 공정표(변경진)_전체변경3회_'05 안전관리계획서_품질시험계획(060828)" xfId="6107"/>
    <cellStyle name="_2차공사예정공정표_ESC관련 공정표(변경진)_전체변경3회_품질시험계획(060828)" xfId="6108"/>
    <cellStyle name="_2차공사예정공정표_ESC관련 공정표(변경진)_품질시험계획(060828)" xfId="6109"/>
    <cellStyle name="_2차공사예정공정표_ESC관련 공정표_'05 안전관리계획서" xfId="6110"/>
    <cellStyle name="_2차공사예정공정표_ESC관련 공정표_'05 안전관리계획서_품질시험계획(060828)" xfId="6111"/>
    <cellStyle name="_2차공사예정공정표_ESC관련 공정표_1차변경갑지(전체12.10)" xfId="6112"/>
    <cellStyle name="_2차공사예정공정표_ESC관련 공정표_1차변경갑지(전체12.10)_'05 안전관리계획서" xfId="6113"/>
    <cellStyle name="_2차공사예정공정표_ESC관련 공정표_1차변경갑지(전체12.10)_'05 안전관리계획서_품질시험계획(060828)" xfId="6114"/>
    <cellStyle name="_2차공사예정공정표_ESC관련 공정표_1차변경갑지(전체12.10)_발주갑지(3차분" xfId="6115"/>
    <cellStyle name="_2차공사예정공정표_ESC관련 공정표_1차변경갑지(전체12.10)_발주갑지(3차분_'05 안전관리계획서" xfId="6116"/>
    <cellStyle name="_2차공사예정공정표_ESC관련 공정표_1차변경갑지(전체12.10)_발주갑지(3차분_'05 안전관리계획서_품질시험계획(060828)" xfId="6117"/>
    <cellStyle name="_2차공사예정공정표_ESC관련 공정표_1차변경갑지(전체12.10)_발주갑지(3차분_발주갑지(3차분1.08)" xfId="6118"/>
    <cellStyle name="_2차공사예정공정표_ESC관련 공정표_1차변경갑지(전체12.10)_발주갑지(3차분_발주갑지(3차분1.08)_'05 안전관리계획서" xfId="6119"/>
    <cellStyle name="_2차공사예정공정표_ESC관련 공정표_1차변경갑지(전체12.10)_발주갑지(3차분_발주갑지(3차분1.08)_'05 안전관리계획서_품질시험계획(060828)" xfId="6120"/>
    <cellStyle name="_2차공사예정공정표_ESC관련 공정표_1차변경갑지(전체12.10)_발주갑지(3차분_발주갑지(3차분1.08)_품질시험계획(060828)" xfId="6121"/>
    <cellStyle name="_2차공사예정공정표_ESC관련 공정표_1차변경갑지(전체12.10)_발주갑지(3차분_품질시험계획(060828)" xfId="6122"/>
    <cellStyle name="_2차공사예정공정표_ESC관련 공정표_1차변경갑지(전체12.10)_발주갑지(3차분1.08)" xfId="6123"/>
    <cellStyle name="_2차공사예정공정표_ESC관련 공정표_1차변경갑지(전체12.10)_발주갑지(3차분1.08)_'05 안전관리계획서" xfId="6124"/>
    <cellStyle name="_2차공사예정공정표_ESC관련 공정표_1차변경갑지(전체12.10)_발주갑지(3차분1.08)_'05 안전관리계획서_품질시험계획(060828)" xfId="6125"/>
    <cellStyle name="_2차공사예정공정표_ESC관련 공정표_1차변경갑지(전체12.10)_발주갑지(3차분1.08)_발주갑지(3차분1.08)" xfId="6126"/>
    <cellStyle name="_2차공사예정공정표_ESC관련 공정표_1차변경갑지(전체12.10)_발주갑지(3차분1.08)_발주갑지(3차분1.08)_'05 안전관리계획서" xfId="6127"/>
    <cellStyle name="_2차공사예정공정표_ESC관련 공정표_1차변경갑지(전체12.10)_발주갑지(3차분1.08)_발주갑지(3차분1.08)_'05 안전관리계획서_품질시험계획(060828)" xfId="6128"/>
    <cellStyle name="_2차공사예정공정표_ESC관련 공정표_1차변경갑지(전체12.10)_발주갑지(3차분1.08)_발주갑지(3차분1.08)_품질시험계획(060828)" xfId="6129"/>
    <cellStyle name="_2차공사예정공정표_ESC관련 공정표_1차변경갑지(전체12.10)_발주갑지(3차분1.08)_품질시험계획(060828)" xfId="6130"/>
    <cellStyle name="_2차공사예정공정표_ESC관련 공정표_1차변경갑지(전체12.10)_품질시험계획(060828)" xfId="6131"/>
    <cellStyle name="_2차공사예정공정표_ESC관련 공정표_1차변경갑지(전체12.10진)" xfId="6132"/>
    <cellStyle name="_2차공사예정공정표_ESC관련 공정표_1차변경갑지(전체12.10진)_'05 안전관리계획서" xfId="6133"/>
    <cellStyle name="_2차공사예정공정표_ESC관련 공정표_1차변경갑지(전체12.10진)_'05 안전관리계획서_품질시험계획(060828)" xfId="6134"/>
    <cellStyle name="_2차공사예정공정표_ESC관련 공정표_1차변경갑지(전체12.10진)_발주갑지(3차분" xfId="6135"/>
    <cellStyle name="_2차공사예정공정표_ESC관련 공정표_1차변경갑지(전체12.10진)_발주갑지(3차분_'05 안전관리계획서" xfId="6136"/>
    <cellStyle name="_2차공사예정공정표_ESC관련 공정표_1차변경갑지(전체12.10진)_발주갑지(3차분_'05 안전관리계획서_품질시험계획(060828)" xfId="6137"/>
    <cellStyle name="_2차공사예정공정표_ESC관련 공정표_1차변경갑지(전체12.10진)_발주갑지(3차분_발주갑지(3차분1.08)" xfId="6138"/>
    <cellStyle name="_2차공사예정공정표_ESC관련 공정표_1차변경갑지(전체12.10진)_발주갑지(3차분_발주갑지(3차분1.08)_'05 안전관리계획서" xfId="6139"/>
    <cellStyle name="_2차공사예정공정표_ESC관련 공정표_1차변경갑지(전체12.10진)_발주갑지(3차분_발주갑지(3차분1.08)_'05 안전관리계획서_품질시험계획(060828)" xfId="6140"/>
    <cellStyle name="_2차공사예정공정표_ESC관련 공정표_1차변경갑지(전체12.10진)_발주갑지(3차분_발주갑지(3차분1.08)_품질시험계획(060828)" xfId="6141"/>
    <cellStyle name="_2차공사예정공정표_ESC관련 공정표_1차변경갑지(전체12.10진)_발주갑지(3차분_품질시험계획(060828)" xfId="6142"/>
    <cellStyle name="_2차공사예정공정표_ESC관련 공정표_1차변경갑지(전체12.10진)_발주갑지(3차분1.08)" xfId="6143"/>
    <cellStyle name="_2차공사예정공정표_ESC관련 공정표_1차변경갑지(전체12.10진)_발주갑지(3차분1.08)_'05 안전관리계획서" xfId="6144"/>
    <cellStyle name="_2차공사예정공정표_ESC관련 공정표_1차변경갑지(전체12.10진)_발주갑지(3차분1.08)_'05 안전관리계획서_품질시험계획(060828)" xfId="6145"/>
    <cellStyle name="_2차공사예정공정표_ESC관련 공정표_1차변경갑지(전체12.10진)_발주갑지(3차분1.08)_발주갑지(3차분1.08)" xfId="6146"/>
    <cellStyle name="_2차공사예정공정표_ESC관련 공정표_1차변경갑지(전체12.10진)_발주갑지(3차분1.08)_발주갑지(3차분1.08)_'05 안전관리계획서" xfId="6147"/>
    <cellStyle name="_2차공사예정공정표_ESC관련 공정표_1차변경갑지(전체12.10진)_발주갑지(3차분1.08)_발주갑지(3차분1.08)_'05 안전관리계획서_품질시험계획(060828)" xfId="6148"/>
    <cellStyle name="_2차공사예정공정표_ESC관련 공정표_1차변경갑지(전체12.10진)_발주갑지(3차분1.08)_발주갑지(3차분1.08)_품질시험계획(060828)" xfId="6149"/>
    <cellStyle name="_2차공사예정공정표_ESC관련 공정표_1차변경갑지(전체12.10진)_발주갑지(3차분1.08)_품질시험계획(060828)" xfId="6150"/>
    <cellStyle name="_2차공사예정공정표_ESC관련 공정표_1차변경갑지(전체12.10진)_품질시험계획(060828)" xfId="6151"/>
    <cellStyle name="_2차공사예정공정표_ESC관련 공정표_발주갑지(3차분" xfId="6152"/>
    <cellStyle name="_2차공사예정공정표_ESC관련 공정표_발주갑지(3차분_'05 안전관리계획서" xfId="6153"/>
    <cellStyle name="_2차공사예정공정표_ESC관련 공정표_발주갑지(3차분_'05 안전관리계획서_품질시험계획(060828)" xfId="6154"/>
    <cellStyle name="_2차공사예정공정표_ESC관련 공정표_발주갑지(3차분_발주갑지(3차분1.08)" xfId="6155"/>
    <cellStyle name="_2차공사예정공정표_ESC관련 공정표_발주갑지(3차분_발주갑지(3차분1.08)_'05 안전관리계획서" xfId="6156"/>
    <cellStyle name="_2차공사예정공정표_ESC관련 공정표_발주갑지(3차분_발주갑지(3차분1.08)_'05 안전관리계획서_품질시험계획(060828)" xfId="6157"/>
    <cellStyle name="_2차공사예정공정표_ESC관련 공정표_발주갑지(3차분_발주갑지(3차분1.08)_품질시험계획(060828)" xfId="6158"/>
    <cellStyle name="_2차공사예정공정표_ESC관련 공정표_발주갑지(3차분_품질시험계획(060828)" xfId="6159"/>
    <cellStyle name="_2차공사예정공정표_ESC관련 공정표_발주갑지(3차분1.08)" xfId="6160"/>
    <cellStyle name="_2차공사예정공정표_ESC관련 공정표_발주갑지(3차분1.08)_'05 안전관리계획서" xfId="6161"/>
    <cellStyle name="_2차공사예정공정표_ESC관련 공정표_발주갑지(3차분1.08)_'05 안전관리계획서_품질시험계획(060828)" xfId="6162"/>
    <cellStyle name="_2차공사예정공정표_ESC관련 공정표_발주갑지(3차분1.08)_발주갑지(3차분1.08)" xfId="6163"/>
    <cellStyle name="_2차공사예정공정표_ESC관련 공정표_발주갑지(3차분1.08)_발주갑지(3차분1.08)_'05 안전관리계획서" xfId="6164"/>
    <cellStyle name="_2차공사예정공정표_ESC관련 공정표_발주갑지(3차분1.08)_발주갑지(3차분1.08)_'05 안전관리계획서_품질시험계획(060828)" xfId="6165"/>
    <cellStyle name="_2차공사예정공정표_ESC관련 공정표_발주갑지(3차분1.08)_발주갑지(3차분1.08)_품질시험계획(060828)" xfId="6166"/>
    <cellStyle name="_2차공사예정공정표_ESC관련 공정표_발주갑지(3차분1.08)_품질시험계획(060828)" xfId="6167"/>
    <cellStyle name="_2차공사예정공정표_ESC관련 공정표_예정공정표(2003년분)" xfId="6168"/>
    <cellStyle name="_2차공사예정공정표_ESC관련 공정표_예정공정표(2003년분)_'05 안전관리계획서" xfId="6169"/>
    <cellStyle name="_2차공사예정공정표_ESC관련 공정표_예정공정표(2003년분)_'05 안전관리계획서_품질시험계획(060828)" xfId="6170"/>
    <cellStyle name="_2차공사예정공정표_ESC관련 공정표_예정공정표(2003년분)_발주갑지(3차분" xfId="6171"/>
    <cellStyle name="_2차공사예정공정표_ESC관련 공정표_예정공정표(2003년분)_발주갑지(3차분_'05 안전관리계획서" xfId="6172"/>
    <cellStyle name="_2차공사예정공정표_ESC관련 공정표_예정공정표(2003년분)_발주갑지(3차분_'05 안전관리계획서_품질시험계획(060828)" xfId="6173"/>
    <cellStyle name="_2차공사예정공정표_ESC관련 공정표_예정공정표(2003년분)_발주갑지(3차분_발주갑지(3차분1.08)" xfId="6174"/>
    <cellStyle name="_2차공사예정공정표_ESC관련 공정표_예정공정표(2003년분)_발주갑지(3차분_발주갑지(3차분1.08)_'05 안전관리계획서" xfId="6175"/>
    <cellStyle name="_2차공사예정공정표_ESC관련 공정표_예정공정표(2003년분)_발주갑지(3차분_발주갑지(3차분1.08)_'05 안전관리계획서_품질시험계획(060828)" xfId="6176"/>
    <cellStyle name="_2차공사예정공정표_ESC관련 공정표_예정공정표(2003년분)_발주갑지(3차분_발주갑지(3차분1.08)_품질시험계획(060828)" xfId="6177"/>
    <cellStyle name="_2차공사예정공정표_ESC관련 공정표_예정공정표(2003년분)_발주갑지(3차분_품질시험계획(060828)" xfId="6178"/>
    <cellStyle name="_2차공사예정공정표_ESC관련 공정표_예정공정표(2003년분)_발주갑지(3차분1.08)" xfId="6179"/>
    <cellStyle name="_2차공사예정공정표_ESC관련 공정표_예정공정표(2003년분)_발주갑지(3차분1.08)_'05 안전관리계획서" xfId="6180"/>
    <cellStyle name="_2차공사예정공정표_ESC관련 공정표_예정공정표(2003년분)_발주갑지(3차분1.08)_'05 안전관리계획서_품질시험계획(060828)" xfId="6181"/>
    <cellStyle name="_2차공사예정공정표_ESC관련 공정표_예정공정표(2003년분)_발주갑지(3차분1.08)_발주갑지(3차분1.08)" xfId="6182"/>
    <cellStyle name="_2차공사예정공정표_ESC관련 공정표_예정공정표(2003년분)_발주갑지(3차분1.08)_발주갑지(3차분1.08)_'05 안전관리계획서" xfId="6183"/>
    <cellStyle name="_2차공사예정공정표_ESC관련 공정표_예정공정표(2003년분)_발주갑지(3차분1.08)_발주갑지(3차분1.08)_'05 안전관리계획서_품질시험계획(060828)" xfId="6184"/>
    <cellStyle name="_2차공사예정공정표_ESC관련 공정표_예정공정표(2003년분)_발주갑지(3차분1.08)_발주갑지(3차분1.08)_품질시험계획(060828)" xfId="6185"/>
    <cellStyle name="_2차공사예정공정표_ESC관련 공정표_예정공정표(2003년분)_발주갑지(3차분1.08)_품질시험계획(060828)" xfId="6186"/>
    <cellStyle name="_2차공사예정공정표_ESC관련 공정표_예정공정표(2003년분)_품질시험계획(060828)" xfId="6187"/>
    <cellStyle name="_2차공사예정공정표_ESC관련 공정표_전체4회변경예정공정표" xfId="6188"/>
    <cellStyle name="_2차공사예정공정표_ESC관련 공정표_전체4회변경예정공정표_'05 안전관리계획서" xfId="6189"/>
    <cellStyle name="_2차공사예정공정표_ESC관련 공정표_전체4회변경예정공정표_'05 안전관리계획서_품질시험계획(060828)" xfId="6190"/>
    <cellStyle name="_2차공사예정공정표_ESC관련 공정표_전체4회변경예정공정표_품질시험계획(060828)" xfId="6191"/>
    <cellStyle name="_2차공사예정공정표_ESC관련 공정표_전체변경3회" xfId="6192"/>
    <cellStyle name="_2차공사예정공정표_ESC관련 공정표_전체변경3회_'05 안전관리계획서" xfId="6193"/>
    <cellStyle name="_2차공사예정공정표_ESC관련 공정표_전체변경3회_'05 안전관리계획서_품질시험계획(060828)" xfId="6194"/>
    <cellStyle name="_2차공사예정공정표_ESC관련 공정표_전체변경3회_품질시험계획(060828)" xfId="6195"/>
    <cellStyle name="_2차공사예정공정표_ESC관련 공정표_품질시험계획(060828)" xfId="6196"/>
    <cellStyle name="_2차공사예정공정표_ESC관련 공정표11월18일" xfId="6197"/>
    <cellStyle name="_2차공사예정공정표_ESC관련 공정표11월18일_'05 안전관리계획서" xfId="6198"/>
    <cellStyle name="_2차공사예정공정표_ESC관련 공정표11월18일_'05 안전관리계획서_품질시험계획(060828)" xfId="6199"/>
    <cellStyle name="_2차공사예정공정표_ESC관련 공정표11월18일_1차변경갑지(전체12.10)" xfId="6200"/>
    <cellStyle name="_2차공사예정공정표_ESC관련 공정표11월18일_1차변경갑지(전체12.10)_'05 안전관리계획서" xfId="6201"/>
    <cellStyle name="_2차공사예정공정표_ESC관련 공정표11월18일_1차변경갑지(전체12.10)_'05 안전관리계획서_품질시험계획(060828)" xfId="6202"/>
    <cellStyle name="_2차공사예정공정표_ESC관련 공정표11월18일_1차변경갑지(전체12.10)_발주갑지(3차분" xfId="6203"/>
    <cellStyle name="_2차공사예정공정표_ESC관련 공정표11월18일_1차변경갑지(전체12.10)_발주갑지(3차분_'05 안전관리계획서" xfId="6204"/>
    <cellStyle name="_2차공사예정공정표_ESC관련 공정표11월18일_1차변경갑지(전체12.10)_발주갑지(3차분_'05 안전관리계획서_품질시험계획(060828)" xfId="6205"/>
    <cellStyle name="_2차공사예정공정표_ESC관련 공정표11월18일_1차변경갑지(전체12.10)_발주갑지(3차분_발주갑지(3차분1.08)" xfId="6206"/>
    <cellStyle name="_2차공사예정공정표_ESC관련 공정표11월18일_1차변경갑지(전체12.10)_발주갑지(3차분_발주갑지(3차분1.08)_'05 안전관리계획서" xfId="6207"/>
    <cellStyle name="_2차공사예정공정표_ESC관련 공정표11월18일_1차변경갑지(전체12.10)_발주갑지(3차분_발주갑지(3차분1.08)_'05 안전관리계획서_품질시험계획(060828)" xfId="6208"/>
    <cellStyle name="_2차공사예정공정표_ESC관련 공정표11월18일_1차변경갑지(전체12.10)_발주갑지(3차분_발주갑지(3차분1.08)_품질시험계획(060828)" xfId="6209"/>
    <cellStyle name="_2차공사예정공정표_ESC관련 공정표11월18일_1차변경갑지(전체12.10)_발주갑지(3차분_품질시험계획(060828)" xfId="6210"/>
    <cellStyle name="_2차공사예정공정표_ESC관련 공정표11월18일_1차변경갑지(전체12.10)_발주갑지(3차분1.08)" xfId="6211"/>
    <cellStyle name="_2차공사예정공정표_ESC관련 공정표11월18일_1차변경갑지(전체12.10)_발주갑지(3차분1.08)_'05 안전관리계획서" xfId="6212"/>
    <cellStyle name="_2차공사예정공정표_ESC관련 공정표11월18일_1차변경갑지(전체12.10)_발주갑지(3차분1.08)_'05 안전관리계획서_품질시험계획(060828)" xfId="6213"/>
    <cellStyle name="_2차공사예정공정표_ESC관련 공정표11월18일_1차변경갑지(전체12.10)_발주갑지(3차분1.08)_발주갑지(3차분1.08)" xfId="6214"/>
    <cellStyle name="_2차공사예정공정표_ESC관련 공정표11월18일_1차변경갑지(전체12.10)_발주갑지(3차분1.08)_발주갑지(3차분1.08)_'05 안전관리계획서" xfId="6215"/>
    <cellStyle name="_2차공사예정공정표_ESC관련 공정표11월18일_1차변경갑지(전체12.10)_발주갑지(3차분1.08)_발주갑지(3차분1.08)_'05 안전관리계획서_품질시험계획(060828)" xfId="6216"/>
    <cellStyle name="_2차공사예정공정표_ESC관련 공정표11월18일_1차변경갑지(전체12.10)_발주갑지(3차분1.08)_발주갑지(3차분1.08)_품질시험계획(060828)" xfId="6217"/>
    <cellStyle name="_2차공사예정공정표_ESC관련 공정표11월18일_1차변경갑지(전체12.10)_발주갑지(3차분1.08)_품질시험계획(060828)" xfId="6218"/>
    <cellStyle name="_2차공사예정공정표_ESC관련 공정표11월18일_1차변경갑지(전체12.10)_품질시험계획(060828)" xfId="6219"/>
    <cellStyle name="_2차공사예정공정표_ESC관련 공정표11월18일_1차변경갑지(전체12.10진)" xfId="6220"/>
    <cellStyle name="_2차공사예정공정표_ESC관련 공정표11월18일_1차변경갑지(전체12.10진)_'05 안전관리계획서" xfId="6221"/>
    <cellStyle name="_2차공사예정공정표_ESC관련 공정표11월18일_1차변경갑지(전체12.10진)_'05 안전관리계획서_품질시험계획(060828)" xfId="6222"/>
    <cellStyle name="_2차공사예정공정표_ESC관련 공정표11월18일_1차변경갑지(전체12.10진)_발주갑지(3차분" xfId="6223"/>
    <cellStyle name="_2차공사예정공정표_ESC관련 공정표11월18일_1차변경갑지(전체12.10진)_발주갑지(3차분_'05 안전관리계획서" xfId="6224"/>
    <cellStyle name="_2차공사예정공정표_ESC관련 공정표11월18일_1차변경갑지(전체12.10진)_발주갑지(3차분_'05 안전관리계획서_품질시험계획(060828)" xfId="6225"/>
    <cellStyle name="_2차공사예정공정표_ESC관련 공정표11월18일_1차변경갑지(전체12.10진)_발주갑지(3차분_발주갑지(3차분1.08)" xfId="6226"/>
    <cellStyle name="_2차공사예정공정표_ESC관련 공정표11월18일_1차변경갑지(전체12.10진)_발주갑지(3차분_발주갑지(3차분1.08)_'05 안전관리계획서" xfId="6227"/>
    <cellStyle name="_2차공사예정공정표_ESC관련 공정표11월18일_1차변경갑지(전체12.10진)_발주갑지(3차분_발주갑지(3차분1.08)_'05 안전관리계획서_품질시험계획(060828)" xfId="6228"/>
    <cellStyle name="_2차공사예정공정표_ESC관련 공정표11월18일_1차변경갑지(전체12.10진)_발주갑지(3차분_발주갑지(3차분1.08)_품질시험계획(060828)" xfId="6229"/>
    <cellStyle name="_2차공사예정공정표_ESC관련 공정표11월18일_1차변경갑지(전체12.10진)_발주갑지(3차분_품질시험계획(060828)" xfId="6230"/>
    <cellStyle name="_2차공사예정공정표_ESC관련 공정표11월18일_1차변경갑지(전체12.10진)_발주갑지(3차분1.08)" xfId="6231"/>
    <cellStyle name="_2차공사예정공정표_ESC관련 공정표11월18일_1차변경갑지(전체12.10진)_발주갑지(3차분1.08)_'05 안전관리계획서" xfId="6232"/>
    <cellStyle name="_2차공사예정공정표_ESC관련 공정표11월18일_1차변경갑지(전체12.10진)_발주갑지(3차분1.08)_'05 안전관리계획서_품질시험계획(060828)" xfId="6233"/>
    <cellStyle name="_2차공사예정공정표_ESC관련 공정표11월18일_1차변경갑지(전체12.10진)_발주갑지(3차분1.08)_발주갑지(3차분1.08)" xfId="6234"/>
    <cellStyle name="_2차공사예정공정표_ESC관련 공정표11월18일_1차변경갑지(전체12.10진)_발주갑지(3차분1.08)_발주갑지(3차분1.08)_'05 안전관리계획서" xfId="6235"/>
    <cellStyle name="_2차공사예정공정표_ESC관련 공정표11월18일_1차변경갑지(전체12.10진)_발주갑지(3차분1.08)_발주갑지(3차분1.08)_'05 안전관리계획서_품질시험계획(060828)" xfId="6236"/>
    <cellStyle name="_2차공사예정공정표_ESC관련 공정표11월18일_1차변경갑지(전체12.10진)_발주갑지(3차분1.08)_발주갑지(3차분1.08)_품질시험계획(060828)" xfId="6237"/>
    <cellStyle name="_2차공사예정공정표_ESC관련 공정표11월18일_1차변경갑지(전체12.10진)_발주갑지(3차분1.08)_품질시험계획(060828)" xfId="6238"/>
    <cellStyle name="_2차공사예정공정표_ESC관련 공정표11월18일_1차변경갑지(전체12.10진)_품질시험계획(060828)" xfId="6239"/>
    <cellStyle name="_2차공사예정공정표_ESC관련 공정표11월18일_발주갑지(3차분" xfId="6240"/>
    <cellStyle name="_2차공사예정공정표_ESC관련 공정표11월18일_발주갑지(3차분_'05 안전관리계획서" xfId="6241"/>
    <cellStyle name="_2차공사예정공정표_ESC관련 공정표11월18일_발주갑지(3차분_'05 안전관리계획서_품질시험계획(060828)" xfId="6242"/>
    <cellStyle name="_2차공사예정공정표_ESC관련 공정표11월18일_발주갑지(3차분_발주갑지(3차분1.08)" xfId="6243"/>
    <cellStyle name="_2차공사예정공정표_ESC관련 공정표11월18일_발주갑지(3차분_발주갑지(3차분1.08)_'05 안전관리계획서" xfId="6244"/>
    <cellStyle name="_2차공사예정공정표_ESC관련 공정표11월18일_발주갑지(3차분_발주갑지(3차분1.08)_'05 안전관리계획서_품질시험계획(060828)" xfId="6245"/>
    <cellStyle name="_2차공사예정공정표_ESC관련 공정표11월18일_발주갑지(3차분_발주갑지(3차분1.08)_품질시험계획(060828)" xfId="6246"/>
    <cellStyle name="_2차공사예정공정표_ESC관련 공정표11월18일_발주갑지(3차분_품질시험계획(060828)" xfId="6247"/>
    <cellStyle name="_2차공사예정공정표_ESC관련 공정표11월18일_발주갑지(3차분1.08)" xfId="6248"/>
    <cellStyle name="_2차공사예정공정표_ESC관련 공정표11월18일_발주갑지(3차분1.08)_'05 안전관리계획서" xfId="6249"/>
    <cellStyle name="_2차공사예정공정표_ESC관련 공정표11월18일_발주갑지(3차분1.08)_'05 안전관리계획서_품질시험계획(060828)" xfId="6250"/>
    <cellStyle name="_2차공사예정공정표_ESC관련 공정표11월18일_발주갑지(3차분1.08)_발주갑지(3차분1.08)" xfId="6251"/>
    <cellStyle name="_2차공사예정공정표_ESC관련 공정표11월18일_발주갑지(3차분1.08)_발주갑지(3차분1.08)_'05 안전관리계획서" xfId="6252"/>
    <cellStyle name="_2차공사예정공정표_ESC관련 공정표11월18일_발주갑지(3차분1.08)_발주갑지(3차분1.08)_'05 안전관리계획서_품질시험계획(060828)" xfId="6253"/>
    <cellStyle name="_2차공사예정공정표_ESC관련 공정표11월18일_발주갑지(3차분1.08)_발주갑지(3차분1.08)_품질시험계획(060828)" xfId="6254"/>
    <cellStyle name="_2차공사예정공정표_ESC관련 공정표11월18일_발주갑지(3차분1.08)_품질시험계획(060828)" xfId="6255"/>
    <cellStyle name="_2차공사예정공정표_ESC관련 공정표11월18일_예정공정표(2003년분)" xfId="6256"/>
    <cellStyle name="_2차공사예정공정표_ESC관련 공정표11월18일_예정공정표(2003년분)_'05 안전관리계획서" xfId="6257"/>
    <cellStyle name="_2차공사예정공정표_ESC관련 공정표11월18일_예정공정표(2003년분)_'05 안전관리계획서_품질시험계획(060828)" xfId="6258"/>
    <cellStyle name="_2차공사예정공정표_ESC관련 공정표11월18일_예정공정표(2003년분)_발주갑지(3차분" xfId="6259"/>
    <cellStyle name="_2차공사예정공정표_ESC관련 공정표11월18일_예정공정표(2003년분)_발주갑지(3차분_'05 안전관리계획서" xfId="6260"/>
    <cellStyle name="_2차공사예정공정표_ESC관련 공정표11월18일_예정공정표(2003년분)_발주갑지(3차분_'05 안전관리계획서_품질시험계획(060828)" xfId="6261"/>
    <cellStyle name="_2차공사예정공정표_ESC관련 공정표11월18일_예정공정표(2003년분)_발주갑지(3차분_발주갑지(3차분1.08)" xfId="6262"/>
    <cellStyle name="_2차공사예정공정표_ESC관련 공정표11월18일_예정공정표(2003년분)_발주갑지(3차분_발주갑지(3차분1.08)_'05 안전관리계획서" xfId="6263"/>
    <cellStyle name="_2차공사예정공정표_ESC관련 공정표11월18일_예정공정표(2003년분)_발주갑지(3차분_발주갑지(3차분1.08)_'05 안전관리계획서_품질시험계획(060828)" xfId="6264"/>
    <cellStyle name="_2차공사예정공정표_ESC관련 공정표11월18일_예정공정표(2003년분)_발주갑지(3차분_발주갑지(3차분1.08)_품질시험계획(060828)" xfId="6265"/>
    <cellStyle name="_2차공사예정공정표_ESC관련 공정표11월18일_예정공정표(2003년분)_발주갑지(3차분_품질시험계획(060828)" xfId="6266"/>
    <cellStyle name="_2차공사예정공정표_ESC관련 공정표11월18일_예정공정표(2003년분)_발주갑지(3차분1.08)" xfId="6267"/>
    <cellStyle name="_2차공사예정공정표_ESC관련 공정표11월18일_예정공정표(2003년분)_발주갑지(3차분1.08)_'05 안전관리계획서" xfId="6268"/>
    <cellStyle name="_2차공사예정공정표_ESC관련 공정표11월18일_예정공정표(2003년분)_발주갑지(3차분1.08)_'05 안전관리계획서_품질시험계획(060828)" xfId="6269"/>
    <cellStyle name="_2차공사예정공정표_ESC관련 공정표11월18일_예정공정표(2003년분)_발주갑지(3차분1.08)_발주갑지(3차분1.08)" xfId="6270"/>
    <cellStyle name="_2차공사예정공정표_ESC관련 공정표11월18일_예정공정표(2003년분)_발주갑지(3차분1.08)_발주갑지(3차분1.08)_'05 안전관리계획서" xfId="6271"/>
    <cellStyle name="_2차공사예정공정표_ESC관련 공정표11월18일_예정공정표(2003년분)_발주갑지(3차분1.08)_발주갑지(3차분1.08)_'05 안전관리계획서_품질시험계획(060828)" xfId="6272"/>
    <cellStyle name="_2차공사예정공정표_ESC관련 공정표11월18일_예정공정표(2003년분)_발주갑지(3차분1.08)_발주갑지(3차분1.08)_품질시험계획(060828)" xfId="6273"/>
    <cellStyle name="_2차공사예정공정표_ESC관련 공정표11월18일_예정공정표(2003년분)_발주갑지(3차분1.08)_품질시험계획(060828)" xfId="6274"/>
    <cellStyle name="_2차공사예정공정표_ESC관련 공정표11월18일_예정공정표(2003년분)_품질시험계획(060828)" xfId="6275"/>
    <cellStyle name="_2차공사예정공정표_ESC관련 공정표11월18일_전체4회변경예정공정표" xfId="6276"/>
    <cellStyle name="_2차공사예정공정표_ESC관련 공정표11월18일_전체4회변경예정공정표_'05 안전관리계획서" xfId="6277"/>
    <cellStyle name="_2차공사예정공정표_ESC관련 공정표11월18일_전체4회변경예정공정표_'05 안전관리계획서_품질시험계획(060828)" xfId="6278"/>
    <cellStyle name="_2차공사예정공정표_ESC관련 공정표11월18일_전체4회변경예정공정표_품질시험계획(060828)" xfId="6279"/>
    <cellStyle name="_2차공사예정공정표_ESC관련 공정표11월18일_전체변경3회" xfId="6280"/>
    <cellStyle name="_2차공사예정공정표_ESC관련 공정표11월18일_전체변경3회_'05 안전관리계획서" xfId="6281"/>
    <cellStyle name="_2차공사예정공정표_ESC관련 공정표11월18일_전체변경3회_'05 안전관리계획서_품질시험계획(060828)" xfId="6282"/>
    <cellStyle name="_2차공사예정공정표_ESC관련 공정표11월18일_전체변경3회_품질시험계획(060828)" xfId="6283"/>
    <cellStyle name="_2차공사예정공정표_ESC관련 공정표11월18일_품질시험계획(060828)" xfId="6284"/>
    <cellStyle name="_2차공사예정공정표_발주갑지(3차분" xfId="5984"/>
    <cellStyle name="_2차공사예정공정표_발주갑지(3차분_'05 안전관리계획서" xfId="5985"/>
    <cellStyle name="_2차공사예정공정표_발주갑지(3차분_'05 안전관리계획서_품질시험계획(060828)" xfId="5986"/>
    <cellStyle name="_2차공사예정공정표_발주갑지(3차분_발주갑지(3차분1.08)" xfId="5987"/>
    <cellStyle name="_2차공사예정공정표_발주갑지(3차분_발주갑지(3차분1.08)_'05 안전관리계획서" xfId="5988"/>
    <cellStyle name="_2차공사예정공정표_발주갑지(3차분_발주갑지(3차분1.08)_'05 안전관리계획서_품질시험계획(060828)" xfId="5989"/>
    <cellStyle name="_2차공사예정공정표_발주갑지(3차분_발주갑지(3차분1.08)_품질시험계획(060828)" xfId="5990"/>
    <cellStyle name="_2차공사예정공정표_발주갑지(3차분_품질시험계획(060828)" xfId="5991"/>
    <cellStyle name="_2차공사예정공정표_발주갑지(3차분1.08)" xfId="5992"/>
    <cellStyle name="_2차공사예정공정표_발주갑지(3차분1.08)_'05 안전관리계획서" xfId="5993"/>
    <cellStyle name="_2차공사예정공정표_발주갑지(3차분1.08)_'05 안전관리계획서_품질시험계획(060828)" xfId="5994"/>
    <cellStyle name="_2차공사예정공정표_발주갑지(3차분1.08)_발주갑지(3차분1.08)" xfId="5995"/>
    <cellStyle name="_2차공사예정공정표_발주갑지(3차분1.08)_발주갑지(3차분1.08)_'05 안전관리계획서" xfId="5996"/>
    <cellStyle name="_2차공사예정공정표_발주갑지(3차분1.08)_발주갑지(3차분1.08)_'05 안전관리계획서_품질시험계획(060828)" xfId="5997"/>
    <cellStyle name="_2차공사예정공정표_발주갑지(3차분1.08)_발주갑지(3차분1.08)_품질시험계획(060828)" xfId="5998"/>
    <cellStyle name="_2차공사예정공정표_발주갑지(3차분1.08)_품질시험계획(060828)" xfId="5999"/>
    <cellStyle name="_2차공사예정공정표_품질시험계획(060828)" xfId="6000"/>
    <cellStyle name="_2차변경갑지(3차분-2회)" xfId="6285"/>
    <cellStyle name="_2차변경갑지(3차분-2회)_'05 안전관리계획서" xfId="6286"/>
    <cellStyle name="_2차변경갑지(3차분-2회)_'05 안전관리계획서_품질시험계획(060828)" xfId="6287"/>
    <cellStyle name="_2차변경갑지(3차분-2회)_품질시험계획(060828)" xfId="6288"/>
    <cellStyle name="_3.3.2토공" xfId="6289"/>
    <cellStyle name="_3.구조물공" xfId="6290"/>
    <cellStyle name="_3.구조물공_3.구조물공" xfId="6291"/>
    <cellStyle name="_3.구조물공_3.물공" xfId="6292"/>
    <cellStyle name="_3.구조물공_보수량집계(우근)" xfId="6293"/>
    <cellStyle name="_3.구조물공_석축" xfId="6294"/>
    <cellStyle name="_3.맨홀공(구조물)" xfId="6295"/>
    <cellStyle name="_3.육교구조계산서" xfId="6296"/>
    <cellStyle name="_3.육교구조계산서_덕성수량(신설)" xfId="6297"/>
    <cellStyle name="_3.육교구조계산서_덕성수량(신설)_인화-논현A수량수정" xfId="6298"/>
    <cellStyle name="_3.육교구조계산서_덕성수량(신설2)" xfId="6299"/>
    <cellStyle name="_3.육교구조계산서_덕성수량(신설2)_인화-논현A수량수정" xfId="6300"/>
    <cellStyle name="_3.육교구조계산서_인화-논현A수량수정" xfId="6301"/>
    <cellStyle name="_329전기설비기초-비교" xfId="6302"/>
    <cellStyle name="_345kV LCD분기-입찰내역서(+0.00%)(원본)" xfId="6303"/>
    <cellStyle name="_34차(RCD)" xfId="6304"/>
    <cellStyle name="_3월 기성(사정서류)" xfId="6305"/>
    <cellStyle name="_4회 기성 검사신청서" xfId="6306"/>
    <cellStyle name="_4회기성내역..." xfId="6307"/>
    <cellStyle name="_4회기성내역..._'05 안전관리계획서" xfId="6308"/>
    <cellStyle name="_4회기성내역..._'05 안전관리계획서_품질시험계획(060828)" xfId="6309"/>
    <cellStyle name="_4회기성내역..._품질시험계획(060828)" xfId="6310"/>
    <cellStyle name="_5옹벽공" xfId="6311"/>
    <cellStyle name="_5옹벽공_1.2.3 전력구맨홀구조물공" xfId="6312"/>
    <cellStyle name="_5옹벽공_1.맨홀공(토공수량)" xfId="6313"/>
    <cellStyle name="_5옹벽공_3.맨홀공(구조물)" xfId="6314"/>
    <cellStyle name="_5옹벽공_개착공(가시설)" xfId="6315"/>
    <cellStyle name="_5옹벽공_맨홀" xfId="6316"/>
    <cellStyle name="_5옹벽공_맨홀_2.맨홀공(가시설)" xfId="6317"/>
    <cellStyle name="_5옹벽공_맨홀_맨홀" xfId="6318"/>
    <cellStyle name="_5옹벽공_맨홀구조물공" xfId="6319"/>
    <cellStyle name="_5옹벽공_맨홀구조물공_1.2.3 전력구맨홀구조물공" xfId="6320"/>
    <cellStyle name="_5옹벽공_맨홀구조물공_집수정구조물공" xfId="6321"/>
    <cellStyle name="_5옹벽공_맨홀구조물공_집수정구조물공_구조물공" xfId="6322"/>
    <cellStyle name="_5옹벽공_맨홀구조물공_집수정구조물공_맨홀구조물공" xfId="6323"/>
    <cellStyle name="_5옹벽공_맨홀구조물공_집수정구조물공_부지정지구조물공" xfId="6324"/>
    <cellStyle name="_5옹벽공_맨홀구조물공_집수정구조물공_부지정지배수구조물공" xfId="6325"/>
    <cellStyle name="_5옹벽공_맨홀구조물공_집수정구조물공_사면보호구조물공" xfId="6326"/>
    <cellStyle name="_5옹벽공_맨홀구조물공_집수정구조물공_전력구구조물공" xfId="6327"/>
    <cellStyle name="_5옹벽공_수량산출서" xfId="6328"/>
    <cellStyle name="_5옹벽공_수량산출서_1.2.3 전력구맨홀구조물공" xfId="6329"/>
    <cellStyle name="_5옹벽공_수량산출서_1.맨홀공(토공수량)" xfId="6330"/>
    <cellStyle name="_5옹벽공_수량산출서_개착공(가시설)" xfId="6331"/>
    <cellStyle name="_5옹벽공_수량산출서_집수정구조물공" xfId="6332"/>
    <cellStyle name="_5옹벽공_수량산출서_집수정구조물공_구조물공" xfId="6333"/>
    <cellStyle name="_5옹벽공_수량산출서_집수정구조물공_맨홀구조물공" xfId="6334"/>
    <cellStyle name="_5옹벽공_수량산출서_집수정구조물공_부지정지구조물공" xfId="6335"/>
    <cellStyle name="_5옹벽공_수량산출서_집수정구조물공_부지정지배수구조물공" xfId="6336"/>
    <cellStyle name="_5옹벽공_수량산출서_집수정구조물공_사면보호구조물공" xfId="6337"/>
    <cellStyle name="_5옹벽공_수량산출서_집수정구조물공_전력구구조물공" xfId="6338"/>
    <cellStyle name="_5옹벽공_집수정구조물공" xfId="6339"/>
    <cellStyle name="_5옹벽공_집수정구조물공_구조물공" xfId="6340"/>
    <cellStyle name="_5옹벽공_집수정구조물공_맨홀구조물공" xfId="6341"/>
    <cellStyle name="_5옹벽공_집수정구조물공_부지정지구조물공" xfId="6342"/>
    <cellStyle name="_5옹벽공_집수정구조물공_부지정지배수구조물공" xfId="6343"/>
    <cellStyle name="_5옹벽공_집수정구조물공_사면보호구조물공" xfId="6344"/>
    <cellStyle name="_5옹벽공_집수정구조물공_전력구구조물공" xfId="6345"/>
    <cellStyle name="_6월실적기성(안전불포함-제출)" xfId="6346"/>
    <cellStyle name="_6차4회내역서" xfId="6347"/>
    <cellStyle name="_7. ▶ 구조물깨기(실중량 비교)" xfId="6348"/>
    <cellStyle name="_7.위치도" xfId="6349"/>
    <cellStyle name="_7.주제어건물주차장" xfId="6350"/>
    <cellStyle name="_765신안성-신가평 2공구 설계서(송전)" xfId="6351"/>
    <cellStyle name="_8월 기성" xfId="6352"/>
    <cellStyle name="_8월기성(청구)" xfId="6353"/>
    <cellStyle name="_9.일위대가" xfId="6354"/>
    <cellStyle name="_'99상반기경영개선활동결과(게시용)" xfId="34886"/>
    <cellStyle name="_A) 삼부토건 복사본공내역" xfId="10618"/>
    <cellStyle name="_AA" xfId="35724"/>
    <cellStyle name="_AC-01 계획서" xfId="35725"/>
    <cellStyle name="_AC-01 보일러 설계서 수정" xfId="35726"/>
    <cellStyle name="_AC-01 보일러 설계서(최종확정)" xfId="35727"/>
    <cellStyle name="_AC-01 본관기초공사 가설계서(최종확정)" xfId="35728"/>
    <cellStyle name="_AC-01터빈주제어및보일러기초" xfId="42402"/>
    <cellStyle name="_AC-01터빈주제어및보일러기초_설계변경(최종)" xfId="42403"/>
    <cellStyle name="_AC-03(3월 기성)" xfId="10619"/>
    <cellStyle name="_AC04" xfId="10620"/>
    <cellStyle name="_AC-04('02.3월기성 및 단위공사예정표)" xfId="10621"/>
    <cellStyle name="_AC-04(020329)" xfId="10622"/>
    <cellStyle name="_AC-04(3월기성 및 단위공사예정표)" xfId="10623"/>
    <cellStyle name="_AC-04-12월" xfId="10624"/>
    <cellStyle name="_AC04실적기성" xfId="10625"/>
    <cellStyle name="_AC-05 공사비대비" xfId="35729"/>
    <cellStyle name="_AC-06_변경설계서(본설계서최종수정분)" xfId="35730"/>
    <cellStyle name="_AC06실적기성" xfId="10626"/>
    <cellStyle name="_AC-07" xfId="10627"/>
    <cellStyle name="_AC-07(3월실적)" xfId="10628"/>
    <cellStyle name="_AC-07용수환경건물" xfId="42404"/>
    <cellStyle name="_AC08실적기성" xfId="10629"/>
    <cellStyle name="_AC-14 건설사무소 환경개선공사 설계서(제출)" xfId="35731"/>
    <cellStyle name="_AC-19" xfId="10630"/>
    <cellStyle name="_BM of Onshore Civil _0813(inquiry)" xfId="10631"/>
    <cellStyle name="_BM of Onshore Civil _0831(R1)" xfId="10632"/>
    <cellStyle name="_Book2" xfId="10633"/>
    <cellStyle name="_CC01 본관기초굴착 도급내역서" xfId="10634"/>
    <cellStyle name="_CC-01 부지정지 및 법면보호(예상)" xfId="10635"/>
    <cellStyle name="_CC-01 부지정지 및 법면보호(예상) 10" xfId="35732"/>
    <cellStyle name="_CC-01 부지정지 및 법면보호(예상) 2" xfId="10636"/>
    <cellStyle name="_CC-01 부지정지 및 법면보호(예상) 3" xfId="10637"/>
    <cellStyle name="_CC-01 부지정지 및 법면보호(예상) 4" xfId="19141"/>
    <cellStyle name="_CC-01 부지정지 및 법면보호(예상) 5" xfId="35733"/>
    <cellStyle name="_CC-01 부지정지 및 법면보호(예상) 6" xfId="35734"/>
    <cellStyle name="_CC-01 부지정지 및 법면보호(예상) 7" xfId="35735"/>
    <cellStyle name="_CC-01 부지정지 및 법면보호(예상) 8" xfId="35736"/>
    <cellStyle name="_CC-01 부지정지 및 법면보호(예상) 9" xfId="35737"/>
    <cellStyle name="_CC-01 부지정지 및 법면보호(예상)_1 당진78-연돌-공사설계서(REV.0 12.14-kopec)" xfId="10638"/>
    <cellStyle name="_CC-01 부지정지 및 법면보호(예상)_1 당진78-연돌-공사설계서(REV.0 12.14-kopec) 10" xfId="35738"/>
    <cellStyle name="_CC-01 부지정지 및 법면보호(예상)_1 당진78-연돌-공사설계서(REV.0 12.14-kopec) 2" xfId="10639"/>
    <cellStyle name="_CC-01 부지정지 및 법면보호(예상)_1 당진78-연돌-공사설계서(REV.0 12.14-kopec) 3" xfId="10640"/>
    <cellStyle name="_CC-01 부지정지 및 법면보호(예상)_1 당진78-연돌-공사설계서(REV.0 12.14-kopec) 4" xfId="19142"/>
    <cellStyle name="_CC-01 부지정지 및 법면보호(예상)_1 당진78-연돌-공사설계서(REV.0 12.14-kopec) 5" xfId="35739"/>
    <cellStyle name="_CC-01 부지정지 및 법면보호(예상)_1 당진78-연돌-공사설계서(REV.0 12.14-kopec) 6" xfId="35740"/>
    <cellStyle name="_CC-01 부지정지 및 법면보호(예상)_1 당진78-연돌-공사설계서(REV.0 12.14-kopec) 7" xfId="35741"/>
    <cellStyle name="_CC-01 부지정지 및 법면보호(예상)_1 당진78-연돌-공사설계서(REV.0 12.14-kopec) 8" xfId="35742"/>
    <cellStyle name="_CC-01 부지정지 및 법면보호(예상)_1 당진78-연돌-공사설계서(REV.0 12.14-kopec) 9" xfId="35743"/>
    <cellStyle name="_CC-01 부지정지 및 법면보호(예상)_1 당진78-연돌-공사설계서(REV.0 12.14-kopec)_0 태안78-연돌-공사설계서(2005082)" xfId="10641"/>
    <cellStyle name="_CC-01 부지정지 및 법면보호(예상)_1 당진78-연돌-공사설계서(REV.0 12.14-kopec)_0 태안78-연돌-공사설계서(2005082) 10" xfId="35744"/>
    <cellStyle name="_CC-01 부지정지 및 법면보호(예상)_1 당진78-연돌-공사설계서(REV.0 12.14-kopec)_0 태안78-연돌-공사설계서(2005082) 2" xfId="10642"/>
    <cellStyle name="_CC-01 부지정지 및 법면보호(예상)_1 당진78-연돌-공사설계서(REV.0 12.14-kopec)_0 태안78-연돌-공사설계서(2005082) 3" xfId="10643"/>
    <cellStyle name="_CC-01 부지정지 및 법면보호(예상)_1 당진78-연돌-공사설계서(REV.0 12.14-kopec)_0 태안78-연돌-공사설계서(2005082) 4" xfId="19143"/>
    <cellStyle name="_CC-01 부지정지 및 법면보호(예상)_1 당진78-연돌-공사설계서(REV.0 12.14-kopec)_0 태안78-연돌-공사설계서(2005082) 5" xfId="35745"/>
    <cellStyle name="_CC-01 부지정지 및 법면보호(예상)_1 당진78-연돌-공사설계서(REV.0 12.14-kopec)_0 태안78-연돌-공사설계서(2005082) 6" xfId="35746"/>
    <cellStyle name="_CC-01 부지정지 및 법면보호(예상)_1 당진78-연돌-공사설계서(REV.0 12.14-kopec)_0 태안78-연돌-공사설계서(2005082) 7" xfId="35747"/>
    <cellStyle name="_CC-01 부지정지 및 법면보호(예상)_1 당진78-연돌-공사설계서(REV.0 12.14-kopec)_0 태안78-연돌-공사설계서(2005082) 8" xfId="35748"/>
    <cellStyle name="_CC-01 부지정지 및 법면보호(예상)_1 당진78-연돌-공사설계서(REV.0 12.14-kopec)_0 태안78-연돌-공사설계서(2005082) 9" xfId="35749"/>
    <cellStyle name="_CC-01 부지정지 및 법면보호(예상)_1 당진78-연돌-공사설계서(REV.0 12.14-kopec)_1.0t 공사설계서(1021일)" xfId="10644"/>
    <cellStyle name="_CC-01 부지정지 및 법면보호(예상)_1 당진78-연돌-공사설계서(REV.0 12.14-kopec)_1.0t 공사설계서(1021일) 10" xfId="35750"/>
    <cellStyle name="_CC-01 부지정지 및 법면보호(예상)_1 당진78-연돌-공사설계서(REV.0 12.14-kopec)_1.0t 공사설계서(1021일) 2" xfId="10645"/>
    <cellStyle name="_CC-01 부지정지 및 법면보호(예상)_1 당진78-연돌-공사설계서(REV.0 12.14-kopec)_1.0t 공사설계서(1021일) 3" xfId="10646"/>
    <cellStyle name="_CC-01 부지정지 및 법면보호(예상)_1 당진78-연돌-공사설계서(REV.0 12.14-kopec)_1.0t 공사설계서(1021일) 4" xfId="19144"/>
    <cellStyle name="_CC-01 부지정지 및 법면보호(예상)_1 당진78-연돌-공사설계서(REV.0 12.14-kopec)_1.0t 공사설계서(1021일) 5" xfId="35751"/>
    <cellStyle name="_CC-01 부지정지 및 법면보호(예상)_1 당진78-연돌-공사설계서(REV.0 12.14-kopec)_1.0t 공사설계서(1021일) 6" xfId="35752"/>
    <cellStyle name="_CC-01 부지정지 및 법면보호(예상)_1 당진78-연돌-공사설계서(REV.0 12.14-kopec)_1.0t 공사설계서(1021일) 7" xfId="35753"/>
    <cellStyle name="_CC-01 부지정지 및 법면보호(예상)_1 당진78-연돌-공사설계서(REV.0 12.14-kopec)_1.0t 공사설계서(1021일) 8" xfId="35754"/>
    <cellStyle name="_CC-01 부지정지 및 법면보호(예상)_1 당진78-연돌-공사설계서(REV.0 12.14-kopec)_1.0t 공사설계서(1021일) 9" xfId="35755"/>
    <cellStyle name="_CC-01 부지정지 및 법면보호(예상)_1 당진78-연돌-공사설계서(REV.0 12.14-kopec)_태안78연돌공사설계서(2005099)C2" xfId="10647"/>
    <cellStyle name="_CC-01 부지정지 및 법면보호(예상)_1 당진78-연돌-공사설계서(REV.0 12.14-kopec)_태안78연돌공사설계서(2005099)C2 10" xfId="35756"/>
    <cellStyle name="_CC-01 부지정지 및 법면보호(예상)_1 당진78-연돌-공사설계서(REV.0 12.14-kopec)_태안78연돌공사설계서(2005099)C2 2" xfId="10648"/>
    <cellStyle name="_CC-01 부지정지 및 법면보호(예상)_1 당진78-연돌-공사설계서(REV.0 12.14-kopec)_태안78연돌공사설계서(2005099)C2 3" xfId="10649"/>
    <cellStyle name="_CC-01 부지정지 및 법면보호(예상)_1 당진78-연돌-공사설계서(REV.0 12.14-kopec)_태안78연돌공사설계서(2005099)C2 4" xfId="19145"/>
    <cellStyle name="_CC-01 부지정지 및 법면보호(예상)_1 당진78-연돌-공사설계서(REV.0 12.14-kopec)_태안78연돌공사설계서(2005099)C2 5" xfId="35757"/>
    <cellStyle name="_CC-01 부지정지 및 법면보호(예상)_1 당진78-연돌-공사설계서(REV.0 12.14-kopec)_태안78연돌공사설계서(2005099)C2 6" xfId="35758"/>
    <cellStyle name="_CC-01 부지정지 및 법면보호(예상)_1 당진78-연돌-공사설계서(REV.0 12.14-kopec)_태안78연돌공사설계서(2005099)C2 7" xfId="35759"/>
    <cellStyle name="_CC-01 부지정지 및 법면보호(예상)_1 당진78-연돌-공사설계서(REV.0 12.14-kopec)_태안78연돌공사설계서(2005099)C2 8" xfId="35760"/>
    <cellStyle name="_CC-01 부지정지 및 법면보호(예상)_1 당진78-연돌-공사설계서(REV.0 12.14-kopec)_태안78연돌공사설계서(2005099)C2 9" xfId="35761"/>
    <cellStyle name="_CC-01 부지정지 및 법면보호(예상)_1.0t 당진78-연돌-수량산출서(REV.0 12.27-kopec)" xfId="10650"/>
    <cellStyle name="_CC-01 부지정지 및 법면보호(예상)_1.0t 당진78-연돌-수량산출서(REV.0 12.27-kopec) 10" xfId="35762"/>
    <cellStyle name="_CC-01 부지정지 및 법면보호(예상)_1.0t 당진78-연돌-수량산출서(REV.0 12.27-kopec) 2" xfId="10651"/>
    <cellStyle name="_CC-01 부지정지 및 법면보호(예상)_1.0t 당진78-연돌-수량산출서(REV.0 12.27-kopec) 3" xfId="10652"/>
    <cellStyle name="_CC-01 부지정지 및 법면보호(예상)_1.0t 당진78-연돌-수량산출서(REV.0 12.27-kopec) 4" xfId="19146"/>
    <cellStyle name="_CC-01 부지정지 및 법면보호(예상)_1.0t 당진78-연돌-수량산출서(REV.0 12.27-kopec) 5" xfId="35763"/>
    <cellStyle name="_CC-01 부지정지 및 법면보호(예상)_1.0t 당진78-연돌-수량산출서(REV.0 12.27-kopec) 6" xfId="35764"/>
    <cellStyle name="_CC-01 부지정지 및 법면보호(예상)_1.0t 당진78-연돌-수량산출서(REV.0 12.27-kopec) 7" xfId="35765"/>
    <cellStyle name="_CC-01 부지정지 및 법면보호(예상)_1.0t 당진78-연돌-수량산출서(REV.0 12.27-kopec) 8" xfId="35766"/>
    <cellStyle name="_CC-01 부지정지 및 법면보호(예상)_1.0t 당진78-연돌-수량산출서(REV.0 12.27-kopec) 9" xfId="35767"/>
    <cellStyle name="_CC-01 부지정지 및 법면보호(예상)_1.0t 당진78-연돌-수량산출서(REV.0 12.27-kopec)_1.0t 공사설계서(1021일)" xfId="10653"/>
    <cellStyle name="_CC-01 부지정지 및 법면보호(예상)_1.0t 당진78-연돌-수량산출서(REV.0 12.27-kopec)_1.0t 공사설계서(1021일) 10" xfId="35768"/>
    <cellStyle name="_CC-01 부지정지 및 법면보호(예상)_1.0t 당진78-연돌-수량산출서(REV.0 12.27-kopec)_1.0t 공사설계서(1021일) 2" xfId="10654"/>
    <cellStyle name="_CC-01 부지정지 및 법면보호(예상)_1.0t 당진78-연돌-수량산출서(REV.0 12.27-kopec)_1.0t 공사설계서(1021일) 3" xfId="10655"/>
    <cellStyle name="_CC-01 부지정지 및 법면보호(예상)_1.0t 당진78-연돌-수량산출서(REV.0 12.27-kopec)_1.0t 공사설계서(1021일) 4" xfId="19147"/>
    <cellStyle name="_CC-01 부지정지 및 법면보호(예상)_1.0t 당진78-연돌-수량산출서(REV.0 12.27-kopec)_1.0t 공사설계서(1021일) 5" xfId="35769"/>
    <cellStyle name="_CC-01 부지정지 및 법면보호(예상)_1.0t 당진78-연돌-수량산출서(REV.0 12.27-kopec)_1.0t 공사설계서(1021일) 6" xfId="35770"/>
    <cellStyle name="_CC-01 부지정지 및 법면보호(예상)_1.0t 당진78-연돌-수량산출서(REV.0 12.27-kopec)_1.0t 공사설계서(1021일) 7" xfId="35771"/>
    <cellStyle name="_CC-01 부지정지 및 법면보호(예상)_1.0t 당진78-연돌-수량산출서(REV.0 12.27-kopec)_1.0t 공사설계서(1021일) 8" xfId="35772"/>
    <cellStyle name="_CC-01 부지정지 및 법면보호(예상)_1.0t 당진78-연돌-수량산출서(REV.0 12.27-kopec)_1.0t 공사설계서(1021일) 9" xfId="35773"/>
    <cellStyle name="_CC-01 부지정지 및 법면보호(예상)_2.관리동" xfId="35774"/>
    <cellStyle name="_CC-01 부지정지 및 법면보호(예상)_CC-02 본관기초굴착 예상" xfId="10728"/>
    <cellStyle name="_CC-01 부지정지 및 법면보호(예상)_CC-02 본관기초굴착 예상 10" xfId="35914"/>
    <cellStyle name="_CC-01 부지정지 및 법면보호(예상)_CC-02 본관기초굴착 예상 2" xfId="10729"/>
    <cellStyle name="_CC-01 부지정지 및 법면보호(예상)_CC-02 본관기초굴착 예상 3" xfId="10730"/>
    <cellStyle name="_CC-01 부지정지 및 법면보호(예상)_CC-02 본관기초굴착 예상 4" xfId="19171"/>
    <cellStyle name="_CC-01 부지정지 및 법면보호(예상)_CC-02 본관기초굴착 예상 5" xfId="35915"/>
    <cellStyle name="_CC-01 부지정지 및 법면보호(예상)_CC-02 본관기초굴착 예상 6" xfId="35916"/>
    <cellStyle name="_CC-01 부지정지 및 법면보호(예상)_CC-02 본관기초굴착 예상 7" xfId="35917"/>
    <cellStyle name="_CC-01 부지정지 및 법면보호(예상)_CC-02 본관기초굴착 예상 8" xfId="35918"/>
    <cellStyle name="_CC-01 부지정지 및 법면보호(예상)_CC-02 본관기초굴착 예상 9" xfId="35919"/>
    <cellStyle name="_CC-01 부지정지 및 법면보호(예상)_CC-02 본관기초굴착 예상_1 당진78-연돌-공사설계서(REV.0 12.14-kopec)" xfId="10731"/>
    <cellStyle name="_CC-01 부지정지 및 법면보호(예상)_CC-02 본관기초굴착 예상_1 당진78-연돌-공사설계서(REV.0 12.14-kopec) 10" xfId="35920"/>
    <cellStyle name="_CC-01 부지정지 및 법면보호(예상)_CC-02 본관기초굴착 예상_1 당진78-연돌-공사설계서(REV.0 12.14-kopec) 2" xfId="10732"/>
    <cellStyle name="_CC-01 부지정지 및 법면보호(예상)_CC-02 본관기초굴착 예상_1 당진78-연돌-공사설계서(REV.0 12.14-kopec) 3" xfId="10733"/>
    <cellStyle name="_CC-01 부지정지 및 법면보호(예상)_CC-02 본관기초굴착 예상_1 당진78-연돌-공사설계서(REV.0 12.14-kopec) 4" xfId="19172"/>
    <cellStyle name="_CC-01 부지정지 및 법면보호(예상)_CC-02 본관기초굴착 예상_1 당진78-연돌-공사설계서(REV.0 12.14-kopec) 5" xfId="35921"/>
    <cellStyle name="_CC-01 부지정지 및 법면보호(예상)_CC-02 본관기초굴착 예상_1 당진78-연돌-공사설계서(REV.0 12.14-kopec) 6" xfId="35922"/>
    <cellStyle name="_CC-01 부지정지 및 법면보호(예상)_CC-02 본관기초굴착 예상_1 당진78-연돌-공사설계서(REV.0 12.14-kopec) 7" xfId="35923"/>
    <cellStyle name="_CC-01 부지정지 및 법면보호(예상)_CC-02 본관기초굴착 예상_1 당진78-연돌-공사설계서(REV.0 12.14-kopec) 8" xfId="35924"/>
    <cellStyle name="_CC-01 부지정지 및 법면보호(예상)_CC-02 본관기초굴착 예상_1 당진78-연돌-공사설계서(REV.0 12.14-kopec) 9" xfId="35925"/>
    <cellStyle name="_CC-01 부지정지 및 법면보호(예상)_CC-02 본관기초굴착 예상_1 당진78-연돌-공사설계서(REV.0 12.14-kopec)_0 태안78-연돌-공사설계서(2005082)" xfId="10734"/>
    <cellStyle name="_CC-01 부지정지 및 법면보호(예상)_CC-02 본관기초굴착 예상_1 당진78-연돌-공사설계서(REV.0 12.14-kopec)_0 태안78-연돌-공사설계서(2005082) 10" xfId="35926"/>
    <cellStyle name="_CC-01 부지정지 및 법면보호(예상)_CC-02 본관기초굴착 예상_1 당진78-연돌-공사설계서(REV.0 12.14-kopec)_0 태안78-연돌-공사설계서(2005082) 2" xfId="10735"/>
    <cellStyle name="_CC-01 부지정지 및 법면보호(예상)_CC-02 본관기초굴착 예상_1 당진78-연돌-공사설계서(REV.0 12.14-kopec)_0 태안78-연돌-공사설계서(2005082) 3" xfId="10736"/>
    <cellStyle name="_CC-01 부지정지 및 법면보호(예상)_CC-02 본관기초굴착 예상_1 당진78-연돌-공사설계서(REV.0 12.14-kopec)_0 태안78-연돌-공사설계서(2005082) 4" xfId="19173"/>
    <cellStyle name="_CC-01 부지정지 및 법면보호(예상)_CC-02 본관기초굴착 예상_1 당진78-연돌-공사설계서(REV.0 12.14-kopec)_0 태안78-연돌-공사설계서(2005082) 5" xfId="35927"/>
    <cellStyle name="_CC-01 부지정지 및 법면보호(예상)_CC-02 본관기초굴착 예상_1 당진78-연돌-공사설계서(REV.0 12.14-kopec)_0 태안78-연돌-공사설계서(2005082) 6" xfId="35928"/>
    <cellStyle name="_CC-01 부지정지 및 법면보호(예상)_CC-02 본관기초굴착 예상_1 당진78-연돌-공사설계서(REV.0 12.14-kopec)_0 태안78-연돌-공사설계서(2005082) 7" xfId="35929"/>
    <cellStyle name="_CC-01 부지정지 및 법면보호(예상)_CC-02 본관기초굴착 예상_1 당진78-연돌-공사설계서(REV.0 12.14-kopec)_0 태안78-연돌-공사설계서(2005082) 8" xfId="35930"/>
    <cellStyle name="_CC-01 부지정지 및 법면보호(예상)_CC-02 본관기초굴착 예상_1 당진78-연돌-공사설계서(REV.0 12.14-kopec)_0 태안78-연돌-공사설계서(2005082) 9" xfId="35931"/>
    <cellStyle name="_CC-01 부지정지 및 법면보호(예상)_CC-02 본관기초굴착 예상_1 당진78-연돌-공사설계서(REV.0 12.14-kopec)_1.0t 공사설계서(1021일)" xfId="10737"/>
    <cellStyle name="_CC-01 부지정지 및 법면보호(예상)_CC-02 본관기초굴착 예상_1 당진78-연돌-공사설계서(REV.0 12.14-kopec)_1.0t 공사설계서(1021일) 10" xfId="35932"/>
    <cellStyle name="_CC-01 부지정지 및 법면보호(예상)_CC-02 본관기초굴착 예상_1 당진78-연돌-공사설계서(REV.0 12.14-kopec)_1.0t 공사설계서(1021일) 2" xfId="10738"/>
    <cellStyle name="_CC-01 부지정지 및 법면보호(예상)_CC-02 본관기초굴착 예상_1 당진78-연돌-공사설계서(REV.0 12.14-kopec)_1.0t 공사설계서(1021일) 3" xfId="10739"/>
    <cellStyle name="_CC-01 부지정지 및 법면보호(예상)_CC-02 본관기초굴착 예상_1 당진78-연돌-공사설계서(REV.0 12.14-kopec)_1.0t 공사설계서(1021일) 4" xfId="19174"/>
    <cellStyle name="_CC-01 부지정지 및 법면보호(예상)_CC-02 본관기초굴착 예상_1 당진78-연돌-공사설계서(REV.0 12.14-kopec)_1.0t 공사설계서(1021일) 5" xfId="35933"/>
    <cellStyle name="_CC-01 부지정지 및 법면보호(예상)_CC-02 본관기초굴착 예상_1 당진78-연돌-공사설계서(REV.0 12.14-kopec)_1.0t 공사설계서(1021일) 6" xfId="35934"/>
    <cellStyle name="_CC-01 부지정지 및 법면보호(예상)_CC-02 본관기초굴착 예상_1 당진78-연돌-공사설계서(REV.0 12.14-kopec)_1.0t 공사설계서(1021일) 7" xfId="35935"/>
    <cellStyle name="_CC-01 부지정지 및 법면보호(예상)_CC-02 본관기초굴착 예상_1 당진78-연돌-공사설계서(REV.0 12.14-kopec)_1.0t 공사설계서(1021일) 8" xfId="35936"/>
    <cellStyle name="_CC-01 부지정지 및 법면보호(예상)_CC-02 본관기초굴착 예상_1 당진78-연돌-공사설계서(REV.0 12.14-kopec)_1.0t 공사설계서(1021일) 9" xfId="35937"/>
    <cellStyle name="_CC-01 부지정지 및 법면보호(예상)_CC-02 본관기초굴착 예상_1 당진78-연돌-공사설계서(REV.0 12.14-kopec)_태안78연돌공사설계서(2005099)C2" xfId="10740"/>
    <cellStyle name="_CC-01 부지정지 및 법면보호(예상)_CC-02 본관기초굴착 예상_1 당진78-연돌-공사설계서(REV.0 12.14-kopec)_태안78연돌공사설계서(2005099)C2 10" xfId="35938"/>
    <cellStyle name="_CC-01 부지정지 및 법면보호(예상)_CC-02 본관기초굴착 예상_1 당진78-연돌-공사설계서(REV.0 12.14-kopec)_태안78연돌공사설계서(2005099)C2 2" xfId="10741"/>
    <cellStyle name="_CC-01 부지정지 및 법면보호(예상)_CC-02 본관기초굴착 예상_1 당진78-연돌-공사설계서(REV.0 12.14-kopec)_태안78연돌공사설계서(2005099)C2 3" xfId="10742"/>
    <cellStyle name="_CC-01 부지정지 및 법면보호(예상)_CC-02 본관기초굴착 예상_1 당진78-연돌-공사설계서(REV.0 12.14-kopec)_태안78연돌공사설계서(2005099)C2 4" xfId="19175"/>
    <cellStyle name="_CC-01 부지정지 및 법면보호(예상)_CC-02 본관기초굴착 예상_1 당진78-연돌-공사설계서(REV.0 12.14-kopec)_태안78연돌공사설계서(2005099)C2 5" xfId="35939"/>
    <cellStyle name="_CC-01 부지정지 및 법면보호(예상)_CC-02 본관기초굴착 예상_1 당진78-연돌-공사설계서(REV.0 12.14-kopec)_태안78연돌공사설계서(2005099)C2 6" xfId="35940"/>
    <cellStyle name="_CC-01 부지정지 및 법면보호(예상)_CC-02 본관기초굴착 예상_1 당진78-연돌-공사설계서(REV.0 12.14-kopec)_태안78연돌공사설계서(2005099)C2 7" xfId="35941"/>
    <cellStyle name="_CC-01 부지정지 및 법면보호(예상)_CC-02 본관기초굴착 예상_1 당진78-연돌-공사설계서(REV.0 12.14-kopec)_태안78연돌공사설계서(2005099)C2 8" xfId="35942"/>
    <cellStyle name="_CC-01 부지정지 및 법면보호(예상)_CC-02 본관기초굴착 예상_1 당진78-연돌-공사설계서(REV.0 12.14-kopec)_태안78연돌공사설계서(2005099)C2 9" xfId="35943"/>
    <cellStyle name="_CC-01 부지정지 및 법면보호(예상)_CC-02 본관기초굴착 예상_1.0t 당진78-연돌-수량산출서(REV.0 12.27-kopec)" xfId="10743"/>
    <cellStyle name="_CC-01 부지정지 및 법면보호(예상)_CC-02 본관기초굴착 예상_1.0t 당진78-연돌-수량산출서(REV.0 12.27-kopec) 10" xfId="35944"/>
    <cellStyle name="_CC-01 부지정지 및 법면보호(예상)_CC-02 본관기초굴착 예상_1.0t 당진78-연돌-수량산출서(REV.0 12.27-kopec) 2" xfId="10744"/>
    <cellStyle name="_CC-01 부지정지 및 법면보호(예상)_CC-02 본관기초굴착 예상_1.0t 당진78-연돌-수량산출서(REV.0 12.27-kopec) 3" xfId="10745"/>
    <cellStyle name="_CC-01 부지정지 및 법면보호(예상)_CC-02 본관기초굴착 예상_1.0t 당진78-연돌-수량산출서(REV.0 12.27-kopec) 4" xfId="19176"/>
    <cellStyle name="_CC-01 부지정지 및 법면보호(예상)_CC-02 본관기초굴착 예상_1.0t 당진78-연돌-수량산출서(REV.0 12.27-kopec) 5" xfId="35945"/>
    <cellStyle name="_CC-01 부지정지 및 법면보호(예상)_CC-02 본관기초굴착 예상_1.0t 당진78-연돌-수량산출서(REV.0 12.27-kopec) 6" xfId="35946"/>
    <cellStyle name="_CC-01 부지정지 및 법면보호(예상)_CC-02 본관기초굴착 예상_1.0t 당진78-연돌-수량산출서(REV.0 12.27-kopec) 7" xfId="35947"/>
    <cellStyle name="_CC-01 부지정지 및 법면보호(예상)_CC-02 본관기초굴착 예상_1.0t 당진78-연돌-수량산출서(REV.0 12.27-kopec) 8" xfId="35948"/>
    <cellStyle name="_CC-01 부지정지 및 법면보호(예상)_CC-02 본관기초굴착 예상_1.0t 당진78-연돌-수량산출서(REV.0 12.27-kopec) 9" xfId="35949"/>
    <cellStyle name="_CC-01 부지정지 및 법면보호(예상)_CC-02 본관기초굴착 예상_1.0t 당진78-연돌-수량산출서(REV.0 12.27-kopec)_1.0t 공사설계서(1021일)" xfId="10746"/>
    <cellStyle name="_CC-01 부지정지 및 법면보호(예상)_CC-02 본관기초굴착 예상_1.0t 당진78-연돌-수량산출서(REV.0 12.27-kopec)_1.0t 공사설계서(1021일) 10" xfId="35950"/>
    <cellStyle name="_CC-01 부지정지 및 법면보호(예상)_CC-02 본관기초굴착 예상_1.0t 당진78-연돌-수량산출서(REV.0 12.27-kopec)_1.0t 공사설계서(1021일) 2" xfId="10747"/>
    <cellStyle name="_CC-01 부지정지 및 법면보호(예상)_CC-02 본관기초굴착 예상_1.0t 당진78-연돌-수량산출서(REV.0 12.27-kopec)_1.0t 공사설계서(1021일) 3" xfId="10748"/>
    <cellStyle name="_CC-01 부지정지 및 법면보호(예상)_CC-02 본관기초굴착 예상_1.0t 당진78-연돌-수량산출서(REV.0 12.27-kopec)_1.0t 공사설계서(1021일) 4" xfId="19177"/>
    <cellStyle name="_CC-01 부지정지 및 법면보호(예상)_CC-02 본관기초굴착 예상_1.0t 당진78-연돌-수량산출서(REV.0 12.27-kopec)_1.0t 공사설계서(1021일) 5" xfId="35951"/>
    <cellStyle name="_CC-01 부지정지 및 법면보호(예상)_CC-02 본관기초굴착 예상_1.0t 당진78-연돌-수량산출서(REV.0 12.27-kopec)_1.0t 공사설계서(1021일) 6" xfId="35952"/>
    <cellStyle name="_CC-01 부지정지 및 법면보호(예상)_CC-02 본관기초굴착 예상_1.0t 당진78-연돌-수량산출서(REV.0 12.27-kopec)_1.0t 공사설계서(1021일) 7" xfId="35953"/>
    <cellStyle name="_CC-01 부지정지 및 법면보호(예상)_CC-02 본관기초굴착 예상_1.0t 당진78-연돌-수량산출서(REV.0 12.27-kopec)_1.0t 공사설계서(1021일) 8" xfId="35954"/>
    <cellStyle name="_CC-01 부지정지 및 법면보호(예상)_CC-02 본관기초굴착 예상_1.0t 당진78-연돌-수량산출서(REV.0 12.27-kopec)_1.0t 공사설계서(1021일) 9" xfId="35955"/>
    <cellStyle name="_CC-01 부지정지 및 법면보호(예상)_CC-02 본관기초굴착 예상_2.관리동" xfId="35956"/>
    <cellStyle name="_CC-01 부지정지 및 법면보호(예상)_CC-02 본관기초굴착 예상_당진78-연돌-개략공사비" xfId="10749"/>
    <cellStyle name="_CC-01 부지정지 및 법면보호(예상)_CC-02 본관기초굴착 예상_당진78-연돌-개략공사비 10" xfId="35957"/>
    <cellStyle name="_CC-01 부지정지 및 법면보호(예상)_CC-02 본관기초굴착 예상_당진78-연돌-개략공사비 2" xfId="10750"/>
    <cellStyle name="_CC-01 부지정지 및 법면보호(예상)_CC-02 본관기초굴착 예상_당진78-연돌-개략공사비 3" xfId="10751"/>
    <cellStyle name="_CC-01 부지정지 및 법면보호(예상)_CC-02 본관기초굴착 예상_당진78-연돌-개략공사비 4" xfId="19178"/>
    <cellStyle name="_CC-01 부지정지 및 법면보호(예상)_CC-02 본관기초굴착 예상_당진78-연돌-개략공사비 5" xfId="35958"/>
    <cellStyle name="_CC-01 부지정지 및 법면보호(예상)_CC-02 본관기초굴착 예상_당진78-연돌-개략공사비 6" xfId="35959"/>
    <cellStyle name="_CC-01 부지정지 및 법면보호(예상)_CC-02 본관기초굴착 예상_당진78-연돌-개략공사비 7" xfId="35960"/>
    <cellStyle name="_CC-01 부지정지 및 법면보호(예상)_CC-02 본관기초굴착 예상_당진78-연돌-개략공사비 8" xfId="35961"/>
    <cellStyle name="_CC-01 부지정지 및 법면보호(예상)_CC-02 본관기초굴착 예상_당진78-연돌-개략공사비 9" xfId="35962"/>
    <cellStyle name="_CC-01 부지정지 및 법면보호(예상)_CC-02 본관기초굴착 예상_당진78-연돌-개략공사비_0 태안78-연돌-공사설계서(2005082)" xfId="10752"/>
    <cellStyle name="_CC-01 부지정지 및 법면보호(예상)_CC-02 본관기초굴착 예상_당진78-연돌-개략공사비_0 태안78-연돌-공사설계서(2005082) 10" xfId="35963"/>
    <cellStyle name="_CC-01 부지정지 및 법면보호(예상)_CC-02 본관기초굴착 예상_당진78-연돌-개략공사비_0 태안78-연돌-공사설계서(2005082) 2" xfId="10753"/>
    <cellStyle name="_CC-01 부지정지 및 법면보호(예상)_CC-02 본관기초굴착 예상_당진78-연돌-개략공사비_0 태안78-연돌-공사설계서(2005082) 3" xfId="10754"/>
    <cellStyle name="_CC-01 부지정지 및 법면보호(예상)_CC-02 본관기초굴착 예상_당진78-연돌-개략공사비_0 태안78-연돌-공사설계서(2005082) 4" xfId="19179"/>
    <cellStyle name="_CC-01 부지정지 및 법면보호(예상)_CC-02 본관기초굴착 예상_당진78-연돌-개략공사비_0 태안78-연돌-공사설계서(2005082) 5" xfId="35964"/>
    <cellStyle name="_CC-01 부지정지 및 법면보호(예상)_CC-02 본관기초굴착 예상_당진78-연돌-개략공사비_0 태안78-연돌-공사설계서(2005082) 6" xfId="35965"/>
    <cellStyle name="_CC-01 부지정지 및 법면보호(예상)_CC-02 본관기초굴착 예상_당진78-연돌-개략공사비_0 태안78-연돌-공사설계서(2005082) 7" xfId="35966"/>
    <cellStyle name="_CC-01 부지정지 및 법면보호(예상)_CC-02 본관기초굴착 예상_당진78-연돌-개략공사비_0 태안78-연돌-공사설계서(2005082) 8" xfId="35967"/>
    <cellStyle name="_CC-01 부지정지 및 법면보호(예상)_CC-02 본관기초굴착 예상_당진78-연돌-개략공사비_0 태안78-연돌-공사설계서(2005082) 9" xfId="35968"/>
    <cellStyle name="_CC-01 부지정지 및 법면보호(예상)_CC-02 본관기초굴착 예상_당진78-연돌-개략공사비_1.0t 공사설계서(1021일)" xfId="10755"/>
    <cellStyle name="_CC-01 부지정지 및 법면보호(예상)_CC-02 본관기초굴착 예상_당진78-연돌-개략공사비_1.0t 공사설계서(1021일) 10" xfId="35969"/>
    <cellStyle name="_CC-01 부지정지 및 법면보호(예상)_CC-02 본관기초굴착 예상_당진78-연돌-개략공사비_1.0t 공사설계서(1021일) 2" xfId="10756"/>
    <cellStyle name="_CC-01 부지정지 및 법면보호(예상)_CC-02 본관기초굴착 예상_당진78-연돌-개략공사비_1.0t 공사설계서(1021일) 3" xfId="10757"/>
    <cellStyle name="_CC-01 부지정지 및 법면보호(예상)_CC-02 본관기초굴착 예상_당진78-연돌-개략공사비_1.0t 공사설계서(1021일) 4" xfId="19180"/>
    <cellStyle name="_CC-01 부지정지 및 법면보호(예상)_CC-02 본관기초굴착 예상_당진78-연돌-개략공사비_1.0t 공사설계서(1021일) 5" xfId="35970"/>
    <cellStyle name="_CC-01 부지정지 및 법면보호(예상)_CC-02 본관기초굴착 예상_당진78-연돌-개략공사비_1.0t 공사설계서(1021일) 6" xfId="35971"/>
    <cellStyle name="_CC-01 부지정지 및 법면보호(예상)_CC-02 본관기초굴착 예상_당진78-연돌-개략공사비_1.0t 공사설계서(1021일) 7" xfId="35972"/>
    <cellStyle name="_CC-01 부지정지 및 법면보호(예상)_CC-02 본관기초굴착 예상_당진78-연돌-개략공사비_1.0t 공사설계서(1021일) 8" xfId="35973"/>
    <cellStyle name="_CC-01 부지정지 및 법면보호(예상)_CC-02 본관기초굴착 예상_당진78-연돌-개략공사비_1.0t 공사설계서(1021일) 9" xfId="35974"/>
    <cellStyle name="_CC-01 부지정지 및 법면보호(예상)_CC-02 본관기초굴착 예상_당진78-연돌-개략공사비_태안78연돌공사설계서(2005099)C2" xfId="10758"/>
    <cellStyle name="_CC-01 부지정지 및 법면보호(예상)_CC-02 본관기초굴착 예상_당진78-연돌-개략공사비_태안78연돌공사설계서(2005099)C2 10" xfId="35975"/>
    <cellStyle name="_CC-01 부지정지 및 법면보호(예상)_CC-02 본관기초굴착 예상_당진78-연돌-개략공사비_태안78연돌공사설계서(2005099)C2 2" xfId="10759"/>
    <cellStyle name="_CC-01 부지정지 및 법면보호(예상)_CC-02 본관기초굴착 예상_당진78-연돌-개략공사비_태안78연돌공사설계서(2005099)C2 3" xfId="10760"/>
    <cellStyle name="_CC-01 부지정지 및 법면보호(예상)_CC-02 본관기초굴착 예상_당진78-연돌-개략공사비_태안78연돌공사설계서(2005099)C2 4" xfId="19181"/>
    <cellStyle name="_CC-01 부지정지 및 법면보호(예상)_CC-02 본관기초굴착 예상_당진78-연돌-개략공사비_태안78연돌공사설계서(2005099)C2 5" xfId="35976"/>
    <cellStyle name="_CC-01 부지정지 및 법면보호(예상)_CC-02 본관기초굴착 예상_당진78-연돌-개략공사비_태안78연돌공사설계서(2005099)C2 6" xfId="35977"/>
    <cellStyle name="_CC-01 부지정지 및 법면보호(예상)_CC-02 본관기초굴착 예상_당진78-연돌-개략공사비_태안78연돌공사설계서(2005099)C2 7" xfId="35978"/>
    <cellStyle name="_CC-01 부지정지 및 법면보호(예상)_CC-02 본관기초굴착 예상_당진78-연돌-개략공사비_태안78연돌공사설계서(2005099)C2 8" xfId="35979"/>
    <cellStyle name="_CC-01 부지정지 및 법면보호(예상)_CC-02 본관기초굴착 예상_당진78-연돌-개략공사비_태안78연돌공사설계서(2005099)C2 9" xfId="35980"/>
    <cellStyle name="_CC-01 부지정지 및 법면보호(예상)_CC-02 본관기초굴착 예상_연돌 현장타설말뚝(RCD)설계서" xfId="10761"/>
    <cellStyle name="_CC-01 부지정지 및 법면보호(예상)_CC-02 본관기초굴착 예상_연돌 현장타설말뚝(RCD)설계서 10" xfId="35981"/>
    <cellStyle name="_CC-01 부지정지 및 법면보호(예상)_CC-02 본관기초굴착 예상_연돌 현장타설말뚝(RCD)설계서 2" xfId="10762"/>
    <cellStyle name="_CC-01 부지정지 및 법면보호(예상)_CC-02 본관기초굴착 예상_연돌 현장타설말뚝(RCD)설계서 3" xfId="10763"/>
    <cellStyle name="_CC-01 부지정지 및 법면보호(예상)_CC-02 본관기초굴착 예상_연돌 현장타설말뚝(RCD)설계서 4" xfId="19182"/>
    <cellStyle name="_CC-01 부지정지 및 법면보호(예상)_CC-02 본관기초굴착 예상_연돌 현장타설말뚝(RCD)설계서 5" xfId="35982"/>
    <cellStyle name="_CC-01 부지정지 및 법면보호(예상)_CC-02 본관기초굴착 예상_연돌 현장타설말뚝(RCD)설계서 6" xfId="35983"/>
    <cellStyle name="_CC-01 부지정지 및 법면보호(예상)_CC-02 본관기초굴착 예상_연돌 현장타설말뚝(RCD)설계서 7" xfId="35984"/>
    <cellStyle name="_CC-01 부지정지 및 법면보호(예상)_CC-02 본관기초굴착 예상_연돌 현장타설말뚝(RCD)설계서 8" xfId="35985"/>
    <cellStyle name="_CC-01 부지정지 및 법면보호(예상)_CC-02 본관기초굴착 예상_연돌 현장타설말뚝(RCD)설계서 9" xfId="35986"/>
    <cellStyle name="_CC-01 부지정지 및 법면보호(예상)_CC-02 본관기초굴착 예상_연돌 현장타설말뚝(RCD)설계서_0 태안78-연돌-공사설계서(2005082)" xfId="10764"/>
    <cellStyle name="_CC-01 부지정지 및 법면보호(예상)_CC-02 본관기초굴착 예상_연돌 현장타설말뚝(RCD)설계서_0 태안78-연돌-공사설계서(2005082) 10" xfId="35987"/>
    <cellStyle name="_CC-01 부지정지 및 법면보호(예상)_CC-02 본관기초굴착 예상_연돌 현장타설말뚝(RCD)설계서_0 태안78-연돌-공사설계서(2005082) 2" xfId="10765"/>
    <cellStyle name="_CC-01 부지정지 및 법면보호(예상)_CC-02 본관기초굴착 예상_연돌 현장타설말뚝(RCD)설계서_0 태안78-연돌-공사설계서(2005082) 3" xfId="10766"/>
    <cellStyle name="_CC-01 부지정지 및 법면보호(예상)_CC-02 본관기초굴착 예상_연돌 현장타설말뚝(RCD)설계서_0 태안78-연돌-공사설계서(2005082) 4" xfId="19183"/>
    <cellStyle name="_CC-01 부지정지 및 법면보호(예상)_CC-02 본관기초굴착 예상_연돌 현장타설말뚝(RCD)설계서_0 태안78-연돌-공사설계서(2005082) 5" xfId="35988"/>
    <cellStyle name="_CC-01 부지정지 및 법면보호(예상)_CC-02 본관기초굴착 예상_연돌 현장타설말뚝(RCD)설계서_0 태안78-연돌-공사설계서(2005082) 6" xfId="35989"/>
    <cellStyle name="_CC-01 부지정지 및 법면보호(예상)_CC-02 본관기초굴착 예상_연돌 현장타설말뚝(RCD)설계서_0 태안78-연돌-공사설계서(2005082) 7" xfId="35990"/>
    <cellStyle name="_CC-01 부지정지 및 법면보호(예상)_CC-02 본관기초굴착 예상_연돌 현장타설말뚝(RCD)설계서_0 태안78-연돌-공사설계서(2005082) 8" xfId="35991"/>
    <cellStyle name="_CC-01 부지정지 및 법면보호(예상)_CC-02 본관기초굴착 예상_연돌 현장타설말뚝(RCD)설계서_0 태안78-연돌-공사설계서(2005082) 9" xfId="35992"/>
    <cellStyle name="_CC-01 부지정지 및 법면보호(예상)_CC-02 본관기초굴착 예상_연돌 현장타설말뚝(RCD)설계서_1.0t 공사설계서(1021일)" xfId="10767"/>
    <cellStyle name="_CC-01 부지정지 및 법면보호(예상)_CC-02 본관기초굴착 예상_연돌 현장타설말뚝(RCD)설계서_1.0t 공사설계서(1021일) 10" xfId="35993"/>
    <cellStyle name="_CC-01 부지정지 및 법면보호(예상)_CC-02 본관기초굴착 예상_연돌 현장타설말뚝(RCD)설계서_1.0t 공사설계서(1021일) 2" xfId="10768"/>
    <cellStyle name="_CC-01 부지정지 및 법면보호(예상)_CC-02 본관기초굴착 예상_연돌 현장타설말뚝(RCD)설계서_1.0t 공사설계서(1021일) 3" xfId="10769"/>
    <cellStyle name="_CC-01 부지정지 및 법면보호(예상)_CC-02 본관기초굴착 예상_연돌 현장타설말뚝(RCD)설계서_1.0t 공사설계서(1021일) 4" xfId="19184"/>
    <cellStyle name="_CC-01 부지정지 및 법면보호(예상)_CC-02 본관기초굴착 예상_연돌 현장타설말뚝(RCD)설계서_1.0t 공사설계서(1021일) 5" xfId="35994"/>
    <cellStyle name="_CC-01 부지정지 및 법면보호(예상)_CC-02 본관기초굴착 예상_연돌 현장타설말뚝(RCD)설계서_1.0t 공사설계서(1021일) 6" xfId="35995"/>
    <cellStyle name="_CC-01 부지정지 및 법면보호(예상)_CC-02 본관기초굴착 예상_연돌 현장타설말뚝(RCD)설계서_1.0t 공사설계서(1021일) 7" xfId="35996"/>
    <cellStyle name="_CC-01 부지정지 및 법면보호(예상)_CC-02 본관기초굴착 예상_연돌 현장타설말뚝(RCD)설계서_1.0t 공사설계서(1021일) 8" xfId="35997"/>
    <cellStyle name="_CC-01 부지정지 및 법면보호(예상)_CC-02 본관기초굴착 예상_연돌 현장타설말뚝(RCD)설계서_1.0t 공사설계서(1021일) 9" xfId="35998"/>
    <cellStyle name="_CC-01 부지정지 및 법면보호(예상)_CC-02 본관기초굴착 예상_연돌 현장타설말뚝(RCD)설계서_태안78연돌공사설계서(2005099)C2" xfId="10770"/>
    <cellStyle name="_CC-01 부지정지 및 법면보호(예상)_CC-02 본관기초굴착 예상_연돌 현장타설말뚝(RCD)설계서_태안78연돌공사설계서(2005099)C2 10" xfId="35999"/>
    <cellStyle name="_CC-01 부지정지 및 법면보호(예상)_CC-02 본관기초굴착 예상_연돌 현장타설말뚝(RCD)설계서_태안78연돌공사설계서(2005099)C2 2" xfId="10771"/>
    <cellStyle name="_CC-01 부지정지 및 법면보호(예상)_CC-02 본관기초굴착 예상_연돌 현장타설말뚝(RCD)설계서_태안78연돌공사설계서(2005099)C2 3" xfId="10772"/>
    <cellStyle name="_CC-01 부지정지 및 법면보호(예상)_CC-02 본관기초굴착 예상_연돌 현장타설말뚝(RCD)설계서_태안78연돌공사설계서(2005099)C2 4" xfId="19185"/>
    <cellStyle name="_CC-01 부지정지 및 법면보호(예상)_CC-02 본관기초굴착 예상_연돌 현장타설말뚝(RCD)설계서_태안78연돌공사설계서(2005099)C2 5" xfId="36000"/>
    <cellStyle name="_CC-01 부지정지 및 법면보호(예상)_CC-02 본관기초굴착 예상_연돌 현장타설말뚝(RCD)설계서_태안78연돌공사설계서(2005099)C2 6" xfId="36001"/>
    <cellStyle name="_CC-01 부지정지 및 법면보호(예상)_CC-02 본관기초굴착 예상_연돌 현장타설말뚝(RCD)설계서_태안78연돌공사설계서(2005099)C2 7" xfId="36002"/>
    <cellStyle name="_CC-01 부지정지 및 법면보호(예상)_CC-02 본관기초굴착 예상_연돌 현장타설말뚝(RCD)설계서_태안78연돌공사설계서(2005099)C2 8" xfId="36003"/>
    <cellStyle name="_CC-01 부지정지 및 법면보호(예상)_CC-02 본관기초굴착 예상_연돌 현장타설말뚝(RCD)설계서_태안78연돌공사설계서(2005099)C2 9" xfId="36004"/>
    <cellStyle name="_CC-01 부지정지 및 법면보호(예상)_당진78-연돌-개략공사비" xfId="10656"/>
    <cellStyle name="_CC-01 부지정지 및 법면보호(예상)_당진78-연돌-개략공사비 10" xfId="35775"/>
    <cellStyle name="_CC-01 부지정지 및 법면보호(예상)_당진78-연돌-개략공사비 2" xfId="10657"/>
    <cellStyle name="_CC-01 부지정지 및 법면보호(예상)_당진78-연돌-개략공사비 3" xfId="10658"/>
    <cellStyle name="_CC-01 부지정지 및 법면보호(예상)_당진78-연돌-개략공사비 4" xfId="19148"/>
    <cellStyle name="_CC-01 부지정지 및 법면보호(예상)_당진78-연돌-개략공사비 5" xfId="35776"/>
    <cellStyle name="_CC-01 부지정지 및 법면보호(예상)_당진78-연돌-개략공사비 6" xfId="35777"/>
    <cellStyle name="_CC-01 부지정지 및 법면보호(예상)_당진78-연돌-개략공사비 7" xfId="35778"/>
    <cellStyle name="_CC-01 부지정지 및 법면보호(예상)_당진78-연돌-개략공사비 8" xfId="35779"/>
    <cellStyle name="_CC-01 부지정지 및 법면보호(예상)_당진78-연돌-개략공사비 9" xfId="35780"/>
    <cellStyle name="_CC-01 부지정지 및 법면보호(예상)_당진78-연돌-개략공사비_0 태안78-연돌-공사설계서(2005082)" xfId="10659"/>
    <cellStyle name="_CC-01 부지정지 및 법면보호(예상)_당진78-연돌-개략공사비_0 태안78-연돌-공사설계서(2005082) 10" xfId="35781"/>
    <cellStyle name="_CC-01 부지정지 및 법면보호(예상)_당진78-연돌-개략공사비_0 태안78-연돌-공사설계서(2005082) 2" xfId="10660"/>
    <cellStyle name="_CC-01 부지정지 및 법면보호(예상)_당진78-연돌-개략공사비_0 태안78-연돌-공사설계서(2005082) 3" xfId="10661"/>
    <cellStyle name="_CC-01 부지정지 및 법면보호(예상)_당진78-연돌-개략공사비_0 태안78-연돌-공사설계서(2005082) 4" xfId="19149"/>
    <cellStyle name="_CC-01 부지정지 및 법면보호(예상)_당진78-연돌-개략공사비_0 태안78-연돌-공사설계서(2005082) 5" xfId="35782"/>
    <cellStyle name="_CC-01 부지정지 및 법면보호(예상)_당진78-연돌-개략공사비_0 태안78-연돌-공사설계서(2005082) 6" xfId="35783"/>
    <cellStyle name="_CC-01 부지정지 및 법면보호(예상)_당진78-연돌-개략공사비_0 태안78-연돌-공사설계서(2005082) 7" xfId="35784"/>
    <cellStyle name="_CC-01 부지정지 및 법면보호(예상)_당진78-연돌-개략공사비_0 태안78-연돌-공사설계서(2005082) 8" xfId="35785"/>
    <cellStyle name="_CC-01 부지정지 및 법면보호(예상)_당진78-연돌-개략공사비_0 태안78-연돌-공사설계서(2005082) 9" xfId="35786"/>
    <cellStyle name="_CC-01 부지정지 및 법면보호(예상)_당진78-연돌-개략공사비_1.0t 공사설계서(1021일)" xfId="10662"/>
    <cellStyle name="_CC-01 부지정지 및 법면보호(예상)_당진78-연돌-개략공사비_1.0t 공사설계서(1021일) 10" xfId="35787"/>
    <cellStyle name="_CC-01 부지정지 및 법면보호(예상)_당진78-연돌-개략공사비_1.0t 공사설계서(1021일) 2" xfId="10663"/>
    <cellStyle name="_CC-01 부지정지 및 법면보호(예상)_당진78-연돌-개략공사비_1.0t 공사설계서(1021일) 3" xfId="10664"/>
    <cellStyle name="_CC-01 부지정지 및 법면보호(예상)_당진78-연돌-개략공사비_1.0t 공사설계서(1021일) 4" xfId="19150"/>
    <cellStyle name="_CC-01 부지정지 및 법면보호(예상)_당진78-연돌-개략공사비_1.0t 공사설계서(1021일) 5" xfId="35788"/>
    <cellStyle name="_CC-01 부지정지 및 법면보호(예상)_당진78-연돌-개략공사비_1.0t 공사설계서(1021일) 6" xfId="35789"/>
    <cellStyle name="_CC-01 부지정지 및 법면보호(예상)_당진78-연돌-개략공사비_1.0t 공사설계서(1021일) 7" xfId="35790"/>
    <cellStyle name="_CC-01 부지정지 및 법면보호(예상)_당진78-연돌-개략공사비_1.0t 공사설계서(1021일) 8" xfId="35791"/>
    <cellStyle name="_CC-01 부지정지 및 법면보호(예상)_당진78-연돌-개략공사비_1.0t 공사설계서(1021일) 9" xfId="35792"/>
    <cellStyle name="_CC-01 부지정지 및 법면보호(예상)_당진78-연돌-개략공사비_태안78연돌공사설계서(2005099)C2" xfId="10665"/>
    <cellStyle name="_CC-01 부지정지 및 법면보호(예상)_당진78-연돌-개략공사비_태안78연돌공사설계서(2005099)C2 10" xfId="35793"/>
    <cellStyle name="_CC-01 부지정지 및 법면보호(예상)_당진78-연돌-개략공사비_태안78연돌공사설계서(2005099)C2 2" xfId="10666"/>
    <cellStyle name="_CC-01 부지정지 및 법면보호(예상)_당진78-연돌-개략공사비_태안78연돌공사설계서(2005099)C2 3" xfId="10667"/>
    <cellStyle name="_CC-01 부지정지 및 법면보호(예상)_당진78-연돌-개략공사비_태안78연돌공사설계서(2005099)C2 4" xfId="19151"/>
    <cellStyle name="_CC-01 부지정지 및 법면보호(예상)_당진78-연돌-개략공사비_태안78연돌공사설계서(2005099)C2 5" xfId="35794"/>
    <cellStyle name="_CC-01 부지정지 및 법면보호(예상)_당진78-연돌-개략공사비_태안78연돌공사설계서(2005099)C2 6" xfId="35795"/>
    <cellStyle name="_CC-01 부지정지 및 법면보호(예상)_당진78-연돌-개략공사비_태안78연돌공사설계서(2005099)C2 7" xfId="35796"/>
    <cellStyle name="_CC-01 부지정지 및 법면보호(예상)_당진78-연돌-개략공사비_태안78연돌공사설계서(2005099)C2 8" xfId="35797"/>
    <cellStyle name="_CC-01 부지정지 및 법면보호(예상)_당진78-연돌-개략공사비_태안78연돌공사설계서(2005099)C2 9" xfId="35798"/>
    <cellStyle name="_CC-01 부지정지 및 법면보호(예상)_본관기초굴착 예상도급" xfId="10668"/>
    <cellStyle name="_CC-01 부지정지 및 법면보호(예상)_본관기초굴착 예상도급 10" xfId="35799"/>
    <cellStyle name="_CC-01 부지정지 및 법면보호(예상)_본관기초굴착 예상도급 2" xfId="10669"/>
    <cellStyle name="_CC-01 부지정지 및 법면보호(예상)_본관기초굴착 예상도급 3" xfId="10670"/>
    <cellStyle name="_CC-01 부지정지 및 법면보호(예상)_본관기초굴착 예상도급 4" xfId="19152"/>
    <cellStyle name="_CC-01 부지정지 및 법면보호(예상)_본관기초굴착 예상도급 5" xfId="35800"/>
    <cellStyle name="_CC-01 부지정지 및 법면보호(예상)_본관기초굴착 예상도급 6" xfId="35801"/>
    <cellStyle name="_CC-01 부지정지 및 법면보호(예상)_본관기초굴착 예상도급 7" xfId="35802"/>
    <cellStyle name="_CC-01 부지정지 및 법면보호(예상)_본관기초굴착 예상도급 8" xfId="35803"/>
    <cellStyle name="_CC-01 부지정지 및 법면보호(예상)_본관기초굴착 예상도급 9" xfId="35804"/>
    <cellStyle name="_CC-01 부지정지 및 법면보호(예상)_본관기초굴착 예상도급_1 당진78-연돌-공사설계서(REV.0 12.14-kopec)" xfId="10671"/>
    <cellStyle name="_CC-01 부지정지 및 법면보호(예상)_본관기초굴착 예상도급_1 당진78-연돌-공사설계서(REV.0 12.14-kopec) 10" xfId="35805"/>
    <cellStyle name="_CC-01 부지정지 및 법면보호(예상)_본관기초굴착 예상도급_1 당진78-연돌-공사설계서(REV.0 12.14-kopec) 2" xfId="10672"/>
    <cellStyle name="_CC-01 부지정지 및 법면보호(예상)_본관기초굴착 예상도급_1 당진78-연돌-공사설계서(REV.0 12.14-kopec) 3" xfId="10673"/>
    <cellStyle name="_CC-01 부지정지 및 법면보호(예상)_본관기초굴착 예상도급_1 당진78-연돌-공사설계서(REV.0 12.14-kopec) 4" xfId="19153"/>
    <cellStyle name="_CC-01 부지정지 및 법면보호(예상)_본관기초굴착 예상도급_1 당진78-연돌-공사설계서(REV.0 12.14-kopec) 5" xfId="35806"/>
    <cellStyle name="_CC-01 부지정지 및 법면보호(예상)_본관기초굴착 예상도급_1 당진78-연돌-공사설계서(REV.0 12.14-kopec) 6" xfId="35807"/>
    <cellStyle name="_CC-01 부지정지 및 법면보호(예상)_본관기초굴착 예상도급_1 당진78-연돌-공사설계서(REV.0 12.14-kopec) 7" xfId="35808"/>
    <cellStyle name="_CC-01 부지정지 및 법면보호(예상)_본관기초굴착 예상도급_1 당진78-연돌-공사설계서(REV.0 12.14-kopec) 8" xfId="35809"/>
    <cellStyle name="_CC-01 부지정지 및 법면보호(예상)_본관기초굴착 예상도급_1 당진78-연돌-공사설계서(REV.0 12.14-kopec) 9" xfId="35810"/>
    <cellStyle name="_CC-01 부지정지 및 법면보호(예상)_본관기초굴착 예상도급_1 당진78-연돌-공사설계서(REV.0 12.14-kopec)_0 태안78-연돌-공사설계서(2005082)" xfId="10674"/>
    <cellStyle name="_CC-01 부지정지 및 법면보호(예상)_본관기초굴착 예상도급_1 당진78-연돌-공사설계서(REV.0 12.14-kopec)_0 태안78-연돌-공사설계서(2005082) 10" xfId="35811"/>
    <cellStyle name="_CC-01 부지정지 및 법면보호(예상)_본관기초굴착 예상도급_1 당진78-연돌-공사설계서(REV.0 12.14-kopec)_0 태안78-연돌-공사설계서(2005082) 2" xfId="10675"/>
    <cellStyle name="_CC-01 부지정지 및 법면보호(예상)_본관기초굴착 예상도급_1 당진78-연돌-공사설계서(REV.0 12.14-kopec)_0 태안78-연돌-공사설계서(2005082) 3" xfId="10676"/>
    <cellStyle name="_CC-01 부지정지 및 법면보호(예상)_본관기초굴착 예상도급_1 당진78-연돌-공사설계서(REV.0 12.14-kopec)_0 태안78-연돌-공사설계서(2005082) 4" xfId="19154"/>
    <cellStyle name="_CC-01 부지정지 및 법면보호(예상)_본관기초굴착 예상도급_1 당진78-연돌-공사설계서(REV.0 12.14-kopec)_0 태안78-연돌-공사설계서(2005082) 5" xfId="35812"/>
    <cellStyle name="_CC-01 부지정지 및 법면보호(예상)_본관기초굴착 예상도급_1 당진78-연돌-공사설계서(REV.0 12.14-kopec)_0 태안78-연돌-공사설계서(2005082) 6" xfId="35813"/>
    <cellStyle name="_CC-01 부지정지 및 법면보호(예상)_본관기초굴착 예상도급_1 당진78-연돌-공사설계서(REV.0 12.14-kopec)_0 태안78-연돌-공사설계서(2005082) 7" xfId="35814"/>
    <cellStyle name="_CC-01 부지정지 및 법면보호(예상)_본관기초굴착 예상도급_1 당진78-연돌-공사설계서(REV.0 12.14-kopec)_0 태안78-연돌-공사설계서(2005082) 8" xfId="35815"/>
    <cellStyle name="_CC-01 부지정지 및 법면보호(예상)_본관기초굴착 예상도급_1 당진78-연돌-공사설계서(REV.0 12.14-kopec)_0 태안78-연돌-공사설계서(2005082) 9" xfId="35816"/>
    <cellStyle name="_CC-01 부지정지 및 법면보호(예상)_본관기초굴착 예상도급_1 당진78-연돌-공사설계서(REV.0 12.14-kopec)_1.0t 공사설계서(1021일)" xfId="10677"/>
    <cellStyle name="_CC-01 부지정지 및 법면보호(예상)_본관기초굴착 예상도급_1 당진78-연돌-공사설계서(REV.0 12.14-kopec)_1.0t 공사설계서(1021일) 10" xfId="35817"/>
    <cellStyle name="_CC-01 부지정지 및 법면보호(예상)_본관기초굴착 예상도급_1 당진78-연돌-공사설계서(REV.0 12.14-kopec)_1.0t 공사설계서(1021일) 2" xfId="10678"/>
    <cellStyle name="_CC-01 부지정지 및 법면보호(예상)_본관기초굴착 예상도급_1 당진78-연돌-공사설계서(REV.0 12.14-kopec)_1.0t 공사설계서(1021일) 3" xfId="10679"/>
    <cellStyle name="_CC-01 부지정지 및 법면보호(예상)_본관기초굴착 예상도급_1 당진78-연돌-공사설계서(REV.0 12.14-kopec)_1.0t 공사설계서(1021일) 4" xfId="19155"/>
    <cellStyle name="_CC-01 부지정지 및 법면보호(예상)_본관기초굴착 예상도급_1 당진78-연돌-공사설계서(REV.0 12.14-kopec)_1.0t 공사설계서(1021일) 5" xfId="35818"/>
    <cellStyle name="_CC-01 부지정지 및 법면보호(예상)_본관기초굴착 예상도급_1 당진78-연돌-공사설계서(REV.0 12.14-kopec)_1.0t 공사설계서(1021일) 6" xfId="35819"/>
    <cellStyle name="_CC-01 부지정지 및 법면보호(예상)_본관기초굴착 예상도급_1 당진78-연돌-공사설계서(REV.0 12.14-kopec)_1.0t 공사설계서(1021일) 7" xfId="35820"/>
    <cellStyle name="_CC-01 부지정지 및 법면보호(예상)_본관기초굴착 예상도급_1 당진78-연돌-공사설계서(REV.0 12.14-kopec)_1.0t 공사설계서(1021일) 8" xfId="35821"/>
    <cellStyle name="_CC-01 부지정지 및 법면보호(예상)_본관기초굴착 예상도급_1 당진78-연돌-공사설계서(REV.0 12.14-kopec)_1.0t 공사설계서(1021일) 9" xfId="35822"/>
    <cellStyle name="_CC-01 부지정지 및 법면보호(예상)_본관기초굴착 예상도급_1 당진78-연돌-공사설계서(REV.0 12.14-kopec)_태안78연돌공사설계서(2005099)C2" xfId="10680"/>
    <cellStyle name="_CC-01 부지정지 및 법면보호(예상)_본관기초굴착 예상도급_1 당진78-연돌-공사설계서(REV.0 12.14-kopec)_태안78연돌공사설계서(2005099)C2 10" xfId="35823"/>
    <cellStyle name="_CC-01 부지정지 및 법면보호(예상)_본관기초굴착 예상도급_1 당진78-연돌-공사설계서(REV.0 12.14-kopec)_태안78연돌공사설계서(2005099)C2 2" xfId="10681"/>
    <cellStyle name="_CC-01 부지정지 및 법면보호(예상)_본관기초굴착 예상도급_1 당진78-연돌-공사설계서(REV.0 12.14-kopec)_태안78연돌공사설계서(2005099)C2 3" xfId="10682"/>
    <cellStyle name="_CC-01 부지정지 및 법면보호(예상)_본관기초굴착 예상도급_1 당진78-연돌-공사설계서(REV.0 12.14-kopec)_태안78연돌공사설계서(2005099)C2 4" xfId="19156"/>
    <cellStyle name="_CC-01 부지정지 및 법면보호(예상)_본관기초굴착 예상도급_1 당진78-연돌-공사설계서(REV.0 12.14-kopec)_태안78연돌공사설계서(2005099)C2 5" xfId="35824"/>
    <cellStyle name="_CC-01 부지정지 및 법면보호(예상)_본관기초굴착 예상도급_1 당진78-연돌-공사설계서(REV.0 12.14-kopec)_태안78연돌공사설계서(2005099)C2 6" xfId="35825"/>
    <cellStyle name="_CC-01 부지정지 및 법면보호(예상)_본관기초굴착 예상도급_1 당진78-연돌-공사설계서(REV.0 12.14-kopec)_태안78연돌공사설계서(2005099)C2 7" xfId="35826"/>
    <cellStyle name="_CC-01 부지정지 및 법면보호(예상)_본관기초굴착 예상도급_1 당진78-연돌-공사설계서(REV.0 12.14-kopec)_태안78연돌공사설계서(2005099)C2 8" xfId="35827"/>
    <cellStyle name="_CC-01 부지정지 및 법면보호(예상)_본관기초굴착 예상도급_1 당진78-연돌-공사설계서(REV.0 12.14-kopec)_태안78연돌공사설계서(2005099)C2 9" xfId="35828"/>
    <cellStyle name="_CC-01 부지정지 및 법면보호(예상)_본관기초굴착 예상도급_1.0t 당진78-연돌-수량산출서(REV.0 12.27-kopec)" xfId="10683"/>
    <cellStyle name="_CC-01 부지정지 및 법면보호(예상)_본관기초굴착 예상도급_1.0t 당진78-연돌-수량산출서(REV.0 12.27-kopec) 10" xfId="35829"/>
    <cellStyle name="_CC-01 부지정지 및 법면보호(예상)_본관기초굴착 예상도급_1.0t 당진78-연돌-수량산출서(REV.0 12.27-kopec) 2" xfId="10684"/>
    <cellStyle name="_CC-01 부지정지 및 법면보호(예상)_본관기초굴착 예상도급_1.0t 당진78-연돌-수량산출서(REV.0 12.27-kopec) 3" xfId="10685"/>
    <cellStyle name="_CC-01 부지정지 및 법면보호(예상)_본관기초굴착 예상도급_1.0t 당진78-연돌-수량산출서(REV.0 12.27-kopec) 4" xfId="19157"/>
    <cellStyle name="_CC-01 부지정지 및 법면보호(예상)_본관기초굴착 예상도급_1.0t 당진78-연돌-수량산출서(REV.0 12.27-kopec) 5" xfId="35830"/>
    <cellStyle name="_CC-01 부지정지 및 법면보호(예상)_본관기초굴착 예상도급_1.0t 당진78-연돌-수량산출서(REV.0 12.27-kopec) 6" xfId="35831"/>
    <cellStyle name="_CC-01 부지정지 및 법면보호(예상)_본관기초굴착 예상도급_1.0t 당진78-연돌-수량산출서(REV.0 12.27-kopec) 7" xfId="35832"/>
    <cellStyle name="_CC-01 부지정지 및 법면보호(예상)_본관기초굴착 예상도급_1.0t 당진78-연돌-수량산출서(REV.0 12.27-kopec) 8" xfId="35833"/>
    <cellStyle name="_CC-01 부지정지 및 법면보호(예상)_본관기초굴착 예상도급_1.0t 당진78-연돌-수량산출서(REV.0 12.27-kopec) 9" xfId="35834"/>
    <cellStyle name="_CC-01 부지정지 및 법면보호(예상)_본관기초굴착 예상도급_1.0t 당진78-연돌-수량산출서(REV.0 12.27-kopec)_1.0t 공사설계서(1021일)" xfId="10686"/>
    <cellStyle name="_CC-01 부지정지 및 법면보호(예상)_본관기초굴착 예상도급_1.0t 당진78-연돌-수량산출서(REV.0 12.27-kopec)_1.0t 공사설계서(1021일) 10" xfId="35835"/>
    <cellStyle name="_CC-01 부지정지 및 법면보호(예상)_본관기초굴착 예상도급_1.0t 당진78-연돌-수량산출서(REV.0 12.27-kopec)_1.0t 공사설계서(1021일) 2" xfId="10687"/>
    <cellStyle name="_CC-01 부지정지 및 법면보호(예상)_본관기초굴착 예상도급_1.0t 당진78-연돌-수량산출서(REV.0 12.27-kopec)_1.0t 공사설계서(1021일) 3" xfId="10688"/>
    <cellStyle name="_CC-01 부지정지 및 법면보호(예상)_본관기초굴착 예상도급_1.0t 당진78-연돌-수량산출서(REV.0 12.27-kopec)_1.0t 공사설계서(1021일) 4" xfId="19158"/>
    <cellStyle name="_CC-01 부지정지 및 법면보호(예상)_본관기초굴착 예상도급_1.0t 당진78-연돌-수량산출서(REV.0 12.27-kopec)_1.0t 공사설계서(1021일) 5" xfId="35836"/>
    <cellStyle name="_CC-01 부지정지 및 법면보호(예상)_본관기초굴착 예상도급_1.0t 당진78-연돌-수량산출서(REV.0 12.27-kopec)_1.0t 공사설계서(1021일) 6" xfId="35837"/>
    <cellStyle name="_CC-01 부지정지 및 법면보호(예상)_본관기초굴착 예상도급_1.0t 당진78-연돌-수량산출서(REV.0 12.27-kopec)_1.0t 공사설계서(1021일) 7" xfId="35838"/>
    <cellStyle name="_CC-01 부지정지 및 법면보호(예상)_본관기초굴착 예상도급_1.0t 당진78-연돌-수량산출서(REV.0 12.27-kopec)_1.0t 공사설계서(1021일) 8" xfId="35839"/>
    <cellStyle name="_CC-01 부지정지 및 법면보호(예상)_본관기초굴착 예상도급_1.0t 당진78-연돌-수량산출서(REV.0 12.27-kopec)_1.0t 공사설계서(1021일) 9" xfId="35840"/>
    <cellStyle name="_CC-01 부지정지 및 법면보호(예상)_본관기초굴착 예상도급_2.관리동" xfId="35841"/>
    <cellStyle name="_CC-01 부지정지 및 법면보호(예상)_본관기초굴착 예상도급_당진78-연돌-개략공사비" xfId="10689"/>
    <cellStyle name="_CC-01 부지정지 및 법면보호(예상)_본관기초굴착 예상도급_당진78-연돌-개략공사비 10" xfId="35842"/>
    <cellStyle name="_CC-01 부지정지 및 법면보호(예상)_본관기초굴착 예상도급_당진78-연돌-개략공사비 2" xfId="10690"/>
    <cellStyle name="_CC-01 부지정지 및 법면보호(예상)_본관기초굴착 예상도급_당진78-연돌-개략공사비 3" xfId="10691"/>
    <cellStyle name="_CC-01 부지정지 및 법면보호(예상)_본관기초굴착 예상도급_당진78-연돌-개략공사비 4" xfId="19159"/>
    <cellStyle name="_CC-01 부지정지 및 법면보호(예상)_본관기초굴착 예상도급_당진78-연돌-개략공사비 5" xfId="35843"/>
    <cellStyle name="_CC-01 부지정지 및 법면보호(예상)_본관기초굴착 예상도급_당진78-연돌-개략공사비 6" xfId="35844"/>
    <cellStyle name="_CC-01 부지정지 및 법면보호(예상)_본관기초굴착 예상도급_당진78-연돌-개략공사비 7" xfId="35845"/>
    <cellStyle name="_CC-01 부지정지 및 법면보호(예상)_본관기초굴착 예상도급_당진78-연돌-개략공사비 8" xfId="35846"/>
    <cellStyle name="_CC-01 부지정지 및 법면보호(예상)_본관기초굴착 예상도급_당진78-연돌-개략공사비 9" xfId="35847"/>
    <cellStyle name="_CC-01 부지정지 및 법면보호(예상)_본관기초굴착 예상도급_당진78-연돌-개략공사비_0 태안78-연돌-공사설계서(2005082)" xfId="10692"/>
    <cellStyle name="_CC-01 부지정지 및 법면보호(예상)_본관기초굴착 예상도급_당진78-연돌-개략공사비_0 태안78-연돌-공사설계서(2005082) 10" xfId="35848"/>
    <cellStyle name="_CC-01 부지정지 및 법면보호(예상)_본관기초굴착 예상도급_당진78-연돌-개략공사비_0 태안78-연돌-공사설계서(2005082) 2" xfId="10693"/>
    <cellStyle name="_CC-01 부지정지 및 법면보호(예상)_본관기초굴착 예상도급_당진78-연돌-개략공사비_0 태안78-연돌-공사설계서(2005082) 3" xfId="10694"/>
    <cellStyle name="_CC-01 부지정지 및 법면보호(예상)_본관기초굴착 예상도급_당진78-연돌-개략공사비_0 태안78-연돌-공사설계서(2005082) 4" xfId="19160"/>
    <cellStyle name="_CC-01 부지정지 및 법면보호(예상)_본관기초굴착 예상도급_당진78-연돌-개략공사비_0 태안78-연돌-공사설계서(2005082) 5" xfId="35849"/>
    <cellStyle name="_CC-01 부지정지 및 법면보호(예상)_본관기초굴착 예상도급_당진78-연돌-개략공사비_0 태안78-연돌-공사설계서(2005082) 6" xfId="35850"/>
    <cellStyle name="_CC-01 부지정지 및 법면보호(예상)_본관기초굴착 예상도급_당진78-연돌-개략공사비_0 태안78-연돌-공사설계서(2005082) 7" xfId="35851"/>
    <cellStyle name="_CC-01 부지정지 및 법면보호(예상)_본관기초굴착 예상도급_당진78-연돌-개략공사비_0 태안78-연돌-공사설계서(2005082) 8" xfId="35852"/>
    <cellStyle name="_CC-01 부지정지 및 법면보호(예상)_본관기초굴착 예상도급_당진78-연돌-개략공사비_0 태안78-연돌-공사설계서(2005082) 9" xfId="35853"/>
    <cellStyle name="_CC-01 부지정지 및 법면보호(예상)_본관기초굴착 예상도급_당진78-연돌-개략공사비_1.0t 공사설계서(1021일)" xfId="10695"/>
    <cellStyle name="_CC-01 부지정지 및 법면보호(예상)_본관기초굴착 예상도급_당진78-연돌-개략공사비_1.0t 공사설계서(1021일) 10" xfId="35854"/>
    <cellStyle name="_CC-01 부지정지 및 법면보호(예상)_본관기초굴착 예상도급_당진78-연돌-개략공사비_1.0t 공사설계서(1021일) 2" xfId="10696"/>
    <cellStyle name="_CC-01 부지정지 및 법면보호(예상)_본관기초굴착 예상도급_당진78-연돌-개략공사비_1.0t 공사설계서(1021일) 3" xfId="10697"/>
    <cellStyle name="_CC-01 부지정지 및 법면보호(예상)_본관기초굴착 예상도급_당진78-연돌-개략공사비_1.0t 공사설계서(1021일) 4" xfId="19161"/>
    <cellStyle name="_CC-01 부지정지 및 법면보호(예상)_본관기초굴착 예상도급_당진78-연돌-개략공사비_1.0t 공사설계서(1021일) 5" xfId="35855"/>
    <cellStyle name="_CC-01 부지정지 및 법면보호(예상)_본관기초굴착 예상도급_당진78-연돌-개략공사비_1.0t 공사설계서(1021일) 6" xfId="35856"/>
    <cellStyle name="_CC-01 부지정지 및 법면보호(예상)_본관기초굴착 예상도급_당진78-연돌-개략공사비_1.0t 공사설계서(1021일) 7" xfId="35857"/>
    <cellStyle name="_CC-01 부지정지 및 법면보호(예상)_본관기초굴착 예상도급_당진78-연돌-개략공사비_1.0t 공사설계서(1021일) 8" xfId="35858"/>
    <cellStyle name="_CC-01 부지정지 및 법면보호(예상)_본관기초굴착 예상도급_당진78-연돌-개략공사비_1.0t 공사설계서(1021일) 9" xfId="35859"/>
    <cellStyle name="_CC-01 부지정지 및 법면보호(예상)_본관기초굴착 예상도급_당진78-연돌-개략공사비_태안78연돌공사설계서(2005099)C2" xfId="10698"/>
    <cellStyle name="_CC-01 부지정지 및 법면보호(예상)_본관기초굴착 예상도급_당진78-연돌-개략공사비_태안78연돌공사설계서(2005099)C2 10" xfId="35860"/>
    <cellStyle name="_CC-01 부지정지 및 법면보호(예상)_본관기초굴착 예상도급_당진78-연돌-개략공사비_태안78연돌공사설계서(2005099)C2 2" xfId="10699"/>
    <cellStyle name="_CC-01 부지정지 및 법면보호(예상)_본관기초굴착 예상도급_당진78-연돌-개략공사비_태안78연돌공사설계서(2005099)C2 3" xfId="10700"/>
    <cellStyle name="_CC-01 부지정지 및 법면보호(예상)_본관기초굴착 예상도급_당진78-연돌-개략공사비_태안78연돌공사설계서(2005099)C2 4" xfId="19162"/>
    <cellStyle name="_CC-01 부지정지 및 법면보호(예상)_본관기초굴착 예상도급_당진78-연돌-개략공사비_태안78연돌공사설계서(2005099)C2 5" xfId="35861"/>
    <cellStyle name="_CC-01 부지정지 및 법면보호(예상)_본관기초굴착 예상도급_당진78-연돌-개략공사비_태안78연돌공사설계서(2005099)C2 6" xfId="35862"/>
    <cellStyle name="_CC-01 부지정지 및 법면보호(예상)_본관기초굴착 예상도급_당진78-연돌-개략공사비_태안78연돌공사설계서(2005099)C2 7" xfId="35863"/>
    <cellStyle name="_CC-01 부지정지 및 법면보호(예상)_본관기초굴착 예상도급_당진78-연돌-개략공사비_태안78연돌공사설계서(2005099)C2 8" xfId="35864"/>
    <cellStyle name="_CC-01 부지정지 및 법면보호(예상)_본관기초굴착 예상도급_당진78-연돌-개략공사비_태안78연돌공사설계서(2005099)C2 9" xfId="35865"/>
    <cellStyle name="_CC-01 부지정지 및 법면보호(예상)_본관기초굴착 예상도급_연돌 현장타설말뚝(RCD)설계서" xfId="10701"/>
    <cellStyle name="_CC-01 부지정지 및 법면보호(예상)_본관기초굴착 예상도급_연돌 현장타설말뚝(RCD)설계서 10" xfId="35866"/>
    <cellStyle name="_CC-01 부지정지 및 법면보호(예상)_본관기초굴착 예상도급_연돌 현장타설말뚝(RCD)설계서 2" xfId="10702"/>
    <cellStyle name="_CC-01 부지정지 및 법면보호(예상)_본관기초굴착 예상도급_연돌 현장타설말뚝(RCD)설계서 3" xfId="10703"/>
    <cellStyle name="_CC-01 부지정지 및 법면보호(예상)_본관기초굴착 예상도급_연돌 현장타설말뚝(RCD)설계서 4" xfId="19163"/>
    <cellStyle name="_CC-01 부지정지 및 법면보호(예상)_본관기초굴착 예상도급_연돌 현장타설말뚝(RCD)설계서 5" xfId="35867"/>
    <cellStyle name="_CC-01 부지정지 및 법면보호(예상)_본관기초굴착 예상도급_연돌 현장타설말뚝(RCD)설계서 6" xfId="35868"/>
    <cellStyle name="_CC-01 부지정지 및 법면보호(예상)_본관기초굴착 예상도급_연돌 현장타설말뚝(RCD)설계서 7" xfId="35869"/>
    <cellStyle name="_CC-01 부지정지 및 법면보호(예상)_본관기초굴착 예상도급_연돌 현장타설말뚝(RCD)설계서 8" xfId="35870"/>
    <cellStyle name="_CC-01 부지정지 및 법면보호(예상)_본관기초굴착 예상도급_연돌 현장타설말뚝(RCD)설계서 9" xfId="35871"/>
    <cellStyle name="_CC-01 부지정지 및 법면보호(예상)_본관기초굴착 예상도급_연돌 현장타설말뚝(RCD)설계서_0 태안78-연돌-공사설계서(2005082)" xfId="10704"/>
    <cellStyle name="_CC-01 부지정지 및 법면보호(예상)_본관기초굴착 예상도급_연돌 현장타설말뚝(RCD)설계서_0 태안78-연돌-공사설계서(2005082) 10" xfId="35872"/>
    <cellStyle name="_CC-01 부지정지 및 법면보호(예상)_본관기초굴착 예상도급_연돌 현장타설말뚝(RCD)설계서_0 태안78-연돌-공사설계서(2005082) 2" xfId="10705"/>
    <cellStyle name="_CC-01 부지정지 및 법면보호(예상)_본관기초굴착 예상도급_연돌 현장타설말뚝(RCD)설계서_0 태안78-연돌-공사설계서(2005082) 3" xfId="10706"/>
    <cellStyle name="_CC-01 부지정지 및 법면보호(예상)_본관기초굴착 예상도급_연돌 현장타설말뚝(RCD)설계서_0 태안78-연돌-공사설계서(2005082) 4" xfId="19164"/>
    <cellStyle name="_CC-01 부지정지 및 법면보호(예상)_본관기초굴착 예상도급_연돌 현장타설말뚝(RCD)설계서_0 태안78-연돌-공사설계서(2005082) 5" xfId="35873"/>
    <cellStyle name="_CC-01 부지정지 및 법면보호(예상)_본관기초굴착 예상도급_연돌 현장타설말뚝(RCD)설계서_0 태안78-연돌-공사설계서(2005082) 6" xfId="35874"/>
    <cellStyle name="_CC-01 부지정지 및 법면보호(예상)_본관기초굴착 예상도급_연돌 현장타설말뚝(RCD)설계서_0 태안78-연돌-공사설계서(2005082) 7" xfId="35875"/>
    <cellStyle name="_CC-01 부지정지 및 법면보호(예상)_본관기초굴착 예상도급_연돌 현장타설말뚝(RCD)설계서_0 태안78-연돌-공사설계서(2005082) 8" xfId="35876"/>
    <cellStyle name="_CC-01 부지정지 및 법면보호(예상)_본관기초굴착 예상도급_연돌 현장타설말뚝(RCD)설계서_0 태안78-연돌-공사설계서(2005082) 9" xfId="35877"/>
    <cellStyle name="_CC-01 부지정지 및 법면보호(예상)_본관기초굴착 예상도급_연돌 현장타설말뚝(RCD)설계서_1.0t 공사설계서(1021일)" xfId="10707"/>
    <cellStyle name="_CC-01 부지정지 및 법면보호(예상)_본관기초굴착 예상도급_연돌 현장타설말뚝(RCD)설계서_1.0t 공사설계서(1021일) 10" xfId="35878"/>
    <cellStyle name="_CC-01 부지정지 및 법면보호(예상)_본관기초굴착 예상도급_연돌 현장타설말뚝(RCD)설계서_1.0t 공사설계서(1021일) 2" xfId="10708"/>
    <cellStyle name="_CC-01 부지정지 및 법면보호(예상)_본관기초굴착 예상도급_연돌 현장타설말뚝(RCD)설계서_1.0t 공사설계서(1021일) 3" xfId="10709"/>
    <cellStyle name="_CC-01 부지정지 및 법면보호(예상)_본관기초굴착 예상도급_연돌 현장타설말뚝(RCD)설계서_1.0t 공사설계서(1021일) 4" xfId="19165"/>
    <cellStyle name="_CC-01 부지정지 및 법면보호(예상)_본관기초굴착 예상도급_연돌 현장타설말뚝(RCD)설계서_1.0t 공사설계서(1021일) 5" xfId="35879"/>
    <cellStyle name="_CC-01 부지정지 및 법면보호(예상)_본관기초굴착 예상도급_연돌 현장타설말뚝(RCD)설계서_1.0t 공사설계서(1021일) 6" xfId="35880"/>
    <cellStyle name="_CC-01 부지정지 및 법면보호(예상)_본관기초굴착 예상도급_연돌 현장타설말뚝(RCD)설계서_1.0t 공사설계서(1021일) 7" xfId="35881"/>
    <cellStyle name="_CC-01 부지정지 및 법면보호(예상)_본관기초굴착 예상도급_연돌 현장타설말뚝(RCD)설계서_1.0t 공사설계서(1021일) 8" xfId="35882"/>
    <cellStyle name="_CC-01 부지정지 및 법면보호(예상)_본관기초굴착 예상도급_연돌 현장타설말뚝(RCD)설계서_1.0t 공사설계서(1021일) 9" xfId="35883"/>
    <cellStyle name="_CC-01 부지정지 및 법면보호(예상)_본관기초굴착 예상도급_연돌 현장타설말뚝(RCD)설계서_태안78연돌공사설계서(2005099)C2" xfId="10710"/>
    <cellStyle name="_CC-01 부지정지 및 법면보호(예상)_본관기초굴착 예상도급_연돌 현장타설말뚝(RCD)설계서_태안78연돌공사설계서(2005099)C2 10" xfId="35884"/>
    <cellStyle name="_CC-01 부지정지 및 법면보호(예상)_본관기초굴착 예상도급_연돌 현장타설말뚝(RCD)설계서_태안78연돌공사설계서(2005099)C2 2" xfId="10711"/>
    <cellStyle name="_CC-01 부지정지 및 법면보호(예상)_본관기초굴착 예상도급_연돌 현장타설말뚝(RCD)설계서_태안78연돌공사설계서(2005099)C2 3" xfId="10712"/>
    <cellStyle name="_CC-01 부지정지 및 법면보호(예상)_본관기초굴착 예상도급_연돌 현장타설말뚝(RCD)설계서_태안78연돌공사설계서(2005099)C2 4" xfId="19166"/>
    <cellStyle name="_CC-01 부지정지 및 법면보호(예상)_본관기초굴착 예상도급_연돌 현장타설말뚝(RCD)설계서_태안78연돌공사설계서(2005099)C2 5" xfId="35885"/>
    <cellStyle name="_CC-01 부지정지 및 법면보호(예상)_본관기초굴착 예상도급_연돌 현장타설말뚝(RCD)설계서_태안78연돌공사설계서(2005099)C2 6" xfId="35886"/>
    <cellStyle name="_CC-01 부지정지 및 법면보호(예상)_본관기초굴착 예상도급_연돌 현장타설말뚝(RCD)설계서_태안78연돌공사설계서(2005099)C2 7" xfId="35887"/>
    <cellStyle name="_CC-01 부지정지 및 법면보호(예상)_본관기초굴착 예상도급_연돌 현장타설말뚝(RCD)설계서_태안78연돌공사설계서(2005099)C2 8" xfId="35888"/>
    <cellStyle name="_CC-01 부지정지 및 법면보호(예상)_본관기초굴착 예상도급_연돌 현장타설말뚝(RCD)설계서_태안78연돌공사설계서(2005099)C2 9" xfId="35889"/>
    <cellStyle name="_CC-01 부지정지 및 법면보호(예상)_본관기초굴착(REV1)" xfId="10714"/>
    <cellStyle name="_CC-01 부지정지 및 법면보호(예상)_본관기초굴착(남경)" xfId="10713"/>
    <cellStyle name="_CC-01 부지정지 및 법면보호(예상)_소나무가이식 하도급대상금액대비" xfId="10715"/>
    <cellStyle name="_CC-01 부지정지 및 법면보호(예상)_연돌 현장타설말뚝(RCD)설계서" xfId="10716"/>
    <cellStyle name="_CC-01 부지정지 및 법면보호(예상)_연돌 현장타설말뚝(RCD)설계서 10" xfId="35890"/>
    <cellStyle name="_CC-01 부지정지 및 법면보호(예상)_연돌 현장타설말뚝(RCD)설계서 2" xfId="10717"/>
    <cellStyle name="_CC-01 부지정지 및 법면보호(예상)_연돌 현장타설말뚝(RCD)설계서 3" xfId="10718"/>
    <cellStyle name="_CC-01 부지정지 및 법면보호(예상)_연돌 현장타설말뚝(RCD)설계서 4" xfId="19167"/>
    <cellStyle name="_CC-01 부지정지 및 법면보호(예상)_연돌 현장타설말뚝(RCD)설계서 5" xfId="35891"/>
    <cellStyle name="_CC-01 부지정지 및 법면보호(예상)_연돌 현장타설말뚝(RCD)설계서 6" xfId="35892"/>
    <cellStyle name="_CC-01 부지정지 및 법면보호(예상)_연돌 현장타설말뚝(RCD)설계서 7" xfId="35893"/>
    <cellStyle name="_CC-01 부지정지 및 법면보호(예상)_연돌 현장타설말뚝(RCD)설계서 8" xfId="35894"/>
    <cellStyle name="_CC-01 부지정지 및 법면보호(예상)_연돌 현장타설말뚝(RCD)설계서 9" xfId="35895"/>
    <cellStyle name="_CC-01 부지정지 및 법면보호(예상)_연돌 현장타설말뚝(RCD)설계서_0 태안78-연돌-공사설계서(2005082)" xfId="10719"/>
    <cellStyle name="_CC-01 부지정지 및 법면보호(예상)_연돌 현장타설말뚝(RCD)설계서_0 태안78-연돌-공사설계서(2005082) 10" xfId="35896"/>
    <cellStyle name="_CC-01 부지정지 및 법면보호(예상)_연돌 현장타설말뚝(RCD)설계서_0 태안78-연돌-공사설계서(2005082) 2" xfId="10720"/>
    <cellStyle name="_CC-01 부지정지 및 법면보호(예상)_연돌 현장타설말뚝(RCD)설계서_0 태안78-연돌-공사설계서(2005082) 3" xfId="10721"/>
    <cellStyle name="_CC-01 부지정지 및 법면보호(예상)_연돌 현장타설말뚝(RCD)설계서_0 태안78-연돌-공사설계서(2005082) 4" xfId="19168"/>
    <cellStyle name="_CC-01 부지정지 및 법면보호(예상)_연돌 현장타설말뚝(RCD)설계서_0 태안78-연돌-공사설계서(2005082) 5" xfId="35897"/>
    <cellStyle name="_CC-01 부지정지 및 법면보호(예상)_연돌 현장타설말뚝(RCD)설계서_0 태안78-연돌-공사설계서(2005082) 6" xfId="35898"/>
    <cellStyle name="_CC-01 부지정지 및 법면보호(예상)_연돌 현장타설말뚝(RCD)설계서_0 태안78-연돌-공사설계서(2005082) 7" xfId="35899"/>
    <cellStyle name="_CC-01 부지정지 및 법면보호(예상)_연돌 현장타설말뚝(RCD)설계서_0 태안78-연돌-공사설계서(2005082) 8" xfId="35900"/>
    <cellStyle name="_CC-01 부지정지 및 법면보호(예상)_연돌 현장타설말뚝(RCD)설계서_0 태안78-연돌-공사설계서(2005082) 9" xfId="35901"/>
    <cellStyle name="_CC-01 부지정지 및 법면보호(예상)_연돌 현장타설말뚝(RCD)설계서_1.0t 공사설계서(1021일)" xfId="10722"/>
    <cellStyle name="_CC-01 부지정지 및 법면보호(예상)_연돌 현장타설말뚝(RCD)설계서_1.0t 공사설계서(1021일) 10" xfId="35902"/>
    <cellStyle name="_CC-01 부지정지 및 법면보호(예상)_연돌 현장타설말뚝(RCD)설계서_1.0t 공사설계서(1021일) 2" xfId="10723"/>
    <cellStyle name="_CC-01 부지정지 및 법면보호(예상)_연돌 현장타설말뚝(RCD)설계서_1.0t 공사설계서(1021일) 3" xfId="10724"/>
    <cellStyle name="_CC-01 부지정지 및 법면보호(예상)_연돌 현장타설말뚝(RCD)설계서_1.0t 공사설계서(1021일) 4" xfId="19169"/>
    <cellStyle name="_CC-01 부지정지 및 법면보호(예상)_연돌 현장타설말뚝(RCD)설계서_1.0t 공사설계서(1021일) 5" xfId="35903"/>
    <cellStyle name="_CC-01 부지정지 및 법면보호(예상)_연돌 현장타설말뚝(RCD)설계서_1.0t 공사설계서(1021일) 6" xfId="35904"/>
    <cellStyle name="_CC-01 부지정지 및 법면보호(예상)_연돌 현장타설말뚝(RCD)설계서_1.0t 공사설계서(1021일) 7" xfId="35905"/>
    <cellStyle name="_CC-01 부지정지 및 법면보호(예상)_연돌 현장타설말뚝(RCD)설계서_1.0t 공사설계서(1021일) 8" xfId="35906"/>
    <cellStyle name="_CC-01 부지정지 및 법면보호(예상)_연돌 현장타설말뚝(RCD)설계서_1.0t 공사설계서(1021일) 9" xfId="35907"/>
    <cellStyle name="_CC-01 부지정지 및 법면보호(예상)_연돌 현장타설말뚝(RCD)설계서_태안78연돌공사설계서(2005099)C2" xfId="10725"/>
    <cellStyle name="_CC-01 부지정지 및 법면보호(예상)_연돌 현장타설말뚝(RCD)설계서_태안78연돌공사설계서(2005099)C2 10" xfId="35908"/>
    <cellStyle name="_CC-01 부지정지 및 법면보호(예상)_연돌 현장타설말뚝(RCD)설계서_태안78연돌공사설계서(2005099)C2 2" xfId="10726"/>
    <cellStyle name="_CC-01 부지정지 및 법면보호(예상)_연돌 현장타설말뚝(RCD)설계서_태안78연돌공사설계서(2005099)C2 3" xfId="10727"/>
    <cellStyle name="_CC-01 부지정지 및 법면보호(예상)_연돌 현장타설말뚝(RCD)설계서_태안78연돌공사설계서(2005099)C2 4" xfId="19170"/>
    <cellStyle name="_CC-01 부지정지 및 법면보호(예상)_연돌 현장타설말뚝(RCD)설계서_태안78연돌공사설계서(2005099)C2 5" xfId="35909"/>
    <cellStyle name="_CC-01 부지정지 및 법면보호(예상)_연돌 현장타설말뚝(RCD)설계서_태안78연돌공사설계서(2005099)C2 6" xfId="35910"/>
    <cellStyle name="_CC-01 부지정지 및 법면보호(예상)_연돌 현장타설말뚝(RCD)설계서_태안78연돌공사설계서(2005099)C2 7" xfId="35911"/>
    <cellStyle name="_CC-01 부지정지 및 법면보호(예상)_연돌 현장타설말뚝(RCD)설계서_태안78연돌공사설계서(2005099)C2 8" xfId="35912"/>
    <cellStyle name="_CC-01 부지정지 및 법면보호(예상)_연돌 현장타설말뚝(RCD)설계서_태안78연돌공사설계서(2005099)C2 9" xfId="35913"/>
    <cellStyle name="_CC-02 본관기초굴착 예상" xfId="10773"/>
    <cellStyle name="_CC-02 본관기초굴착 예상 10" xfId="36005"/>
    <cellStyle name="_CC-02 본관기초굴착 예상 2" xfId="10774"/>
    <cellStyle name="_CC-02 본관기초굴착 예상 3" xfId="10775"/>
    <cellStyle name="_CC-02 본관기초굴착 예상 4" xfId="19186"/>
    <cellStyle name="_CC-02 본관기초굴착 예상 5" xfId="36006"/>
    <cellStyle name="_CC-02 본관기초굴착 예상 6" xfId="36007"/>
    <cellStyle name="_CC-02 본관기초굴착 예상 7" xfId="36008"/>
    <cellStyle name="_CC-02 본관기초굴착 예상 8" xfId="36009"/>
    <cellStyle name="_CC-02 본관기초굴착 예상 9" xfId="36010"/>
    <cellStyle name="_CC-02 본관기초굴착 예상_1 당진78-연돌-공사설계서(REV.0 12.14-kopec)" xfId="10776"/>
    <cellStyle name="_CC-02 본관기초굴착 예상_1 당진78-연돌-공사설계서(REV.0 12.14-kopec) 10" xfId="36011"/>
    <cellStyle name="_CC-02 본관기초굴착 예상_1 당진78-연돌-공사설계서(REV.0 12.14-kopec) 2" xfId="10777"/>
    <cellStyle name="_CC-02 본관기초굴착 예상_1 당진78-연돌-공사설계서(REV.0 12.14-kopec) 3" xfId="10778"/>
    <cellStyle name="_CC-02 본관기초굴착 예상_1 당진78-연돌-공사설계서(REV.0 12.14-kopec) 4" xfId="19187"/>
    <cellStyle name="_CC-02 본관기초굴착 예상_1 당진78-연돌-공사설계서(REV.0 12.14-kopec) 5" xfId="36012"/>
    <cellStyle name="_CC-02 본관기초굴착 예상_1 당진78-연돌-공사설계서(REV.0 12.14-kopec) 6" xfId="36013"/>
    <cellStyle name="_CC-02 본관기초굴착 예상_1 당진78-연돌-공사설계서(REV.0 12.14-kopec) 7" xfId="36014"/>
    <cellStyle name="_CC-02 본관기초굴착 예상_1 당진78-연돌-공사설계서(REV.0 12.14-kopec) 8" xfId="36015"/>
    <cellStyle name="_CC-02 본관기초굴착 예상_1 당진78-연돌-공사설계서(REV.0 12.14-kopec) 9" xfId="36016"/>
    <cellStyle name="_CC-02 본관기초굴착 예상_1 당진78-연돌-공사설계서(REV.0 12.14-kopec)_0 태안78-연돌-공사설계서(2005082)" xfId="10779"/>
    <cellStyle name="_CC-02 본관기초굴착 예상_1 당진78-연돌-공사설계서(REV.0 12.14-kopec)_0 태안78-연돌-공사설계서(2005082) 10" xfId="36017"/>
    <cellStyle name="_CC-02 본관기초굴착 예상_1 당진78-연돌-공사설계서(REV.0 12.14-kopec)_0 태안78-연돌-공사설계서(2005082) 2" xfId="10780"/>
    <cellStyle name="_CC-02 본관기초굴착 예상_1 당진78-연돌-공사설계서(REV.0 12.14-kopec)_0 태안78-연돌-공사설계서(2005082) 3" xfId="10781"/>
    <cellStyle name="_CC-02 본관기초굴착 예상_1 당진78-연돌-공사설계서(REV.0 12.14-kopec)_0 태안78-연돌-공사설계서(2005082) 4" xfId="19188"/>
    <cellStyle name="_CC-02 본관기초굴착 예상_1 당진78-연돌-공사설계서(REV.0 12.14-kopec)_0 태안78-연돌-공사설계서(2005082) 5" xfId="36018"/>
    <cellStyle name="_CC-02 본관기초굴착 예상_1 당진78-연돌-공사설계서(REV.0 12.14-kopec)_0 태안78-연돌-공사설계서(2005082) 6" xfId="36019"/>
    <cellStyle name="_CC-02 본관기초굴착 예상_1 당진78-연돌-공사설계서(REV.0 12.14-kopec)_0 태안78-연돌-공사설계서(2005082) 7" xfId="36020"/>
    <cellStyle name="_CC-02 본관기초굴착 예상_1 당진78-연돌-공사설계서(REV.0 12.14-kopec)_0 태안78-연돌-공사설계서(2005082) 8" xfId="36021"/>
    <cellStyle name="_CC-02 본관기초굴착 예상_1 당진78-연돌-공사설계서(REV.0 12.14-kopec)_0 태안78-연돌-공사설계서(2005082) 9" xfId="36022"/>
    <cellStyle name="_CC-02 본관기초굴착 예상_1 당진78-연돌-공사설계서(REV.0 12.14-kopec)_1.0t 공사설계서(1021일)" xfId="10782"/>
    <cellStyle name="_CC-02 본관기초굴착 예상_1 당진78-연돌-공사설계서(REV.0 12.14-kopec)_1.0t 공사설계서(1021일) 10" xfId="36023"/>
    <cellStyle name="_CC-02 본관기초굴착 예상_1 당진78-연돌-공사설계서(REV.0 12.14-kopec)_1.0t 공사설계서(1021일) 2" xfId="10783"/>
    <cellStyle name="_CC-02 본관기초굴착 예상_1 당진78-연돌-공사설계서(REV.0 12.14-kopec)_1.0t 공사설계서(1021일) 3" xfId="10784"/>
    <cellStyle name="_CC-02 본관기초굴착 예상_1 당진78-연돌-공사설계서(REV.0 12.14-kopec)_1.0t 공사설계서(1021일) 4" xfId="19189"/>
    <cellStyle name="_CC-02 본관기초굴착 예상_1 당진78-연돌-공사설계서(REV.0 12.14-kopec)_1.0t 공사설계서(1021일) 5" xfId="36024"/>
    <cellStyle name="_CC-02 본관기초굴착 예상_1 당진78-연돌-공사설계서(REV.0 12.14-kopec)_1.0t 공사설계서(1021일) 6" xfId="36025"/>
    <cellStyle name="_CC-02 본관기초굴착 예상_1 당진78-연돌-공사설계서(REV.0 12.14-kopec)_1.0t 공사설계서(1021일) 7" xfId="36026"/>
    <cellStyle name="_CC-02 본관기초굴착 예상_1 당진78-연돌-공사설계서(REV.0 12.14-kopec)_1.0t 공사설계서(1021일) 8" xfId="36027"/>
    <cellStyle name="_CC-02 본관기초굴착 예상_1 당진78-연돌-공사설계서(REV.0 12.14-kopec)_1.0t 공사설계서(1021일) 9" xfId="36028"/>
    <cellStyle name="_CC-02 본관기초굴착 예상_1 당진78-연돌-공사설계서(REV.0 12.14-kopec)_태안78연돌공사설계서(2005099)C2" xfId="10785"/>
    <cellStyle name="_CC-02 본관기초굴착 예상_1 당진78-연돌-공사설계서(REV.0 12.14-kopec)_태안78연돌공사설계서(2005099)C2 10" xfId="36029"/>
    <cellStyle name="_CC-02 본관기초굴착 예상_1 당진78-연돌-공사설계서(REV.0 12.14-kopec)_태안78연돌공사설계서(2005099)C2 2" xfId="10786"/>
    <cellStyle name="_CC-02 본관기초굴착 예상_1 당진78-연돌-공사설계서(REV.0 12.14-kopec)_태안78연돌공사설계서(2005099)C2 3" xfId="10787"/>
    <cellStyle name="_CC-02 본관기초굴착 예상_1 당진78-연돌-공사설계서(REV.0 12.14-kopec)_태안78연돌공사설계서(2005099)C2 4" xfId="19190"/>
    <cellStyle name="_CC-02 본관기초굴착 예상_1 당진78-연돌-공사설계서(REV.0 12.14-kopec)_태안78연돌공사설계서(2005099)C2 5" xfId="36030"/>
    <cellStyle name="_CC-02 본관기초굴착 예상_1 당진78-연돌-공사설계서(REV.0 12.14-kopec)_태안78연돌공사설계서(2005099)C2 6" xfId="36031"/>
    <cellStyle name="_CC-02 본관기초굴착 예상_1 당진78-연돌-공사설계서(REV.0 12.14-kopec)_태안78연돌공사설계서(2005099)C2 7" xfId="36032"/>
    <cellStyle name="_CC-02 본관기초굴착 예상_1 당진78-연돌-공사설계서(REV.0 12.14-kopec)_태안78연돌공사설계서(2005099)C2 8" xfId="36033"/>
    <cellStyle name="_CC-02 본관기초굴착 예상_1 당진78-연돌-공사설계서(REV.0 12.14-kopec)_태안78연돌공사설계서(2005099)C2 9" xfId="36034"/>
    <cellStyle name="_CC-02 본관기초굴착 예상_1.0t 당진78-연돌-수량산출서(REV.0 12.27-kopec)" xfId="10788"/>
    <cellStyle name="_CC-02 본관기초굴착 예상_1.0t 당진78-연돌-수량산출서(REV.0 12.27-kopec) 10" xfId="36035"/>
    <cellStyle name="_CC-02 본관기초굴착 예상_1.0t 당진78-연돌-수량산출서(REV.0 12.27-kopec) 2" xfId="10789"/>
    <cellStyle name="_CC-02 본관기초굴착 예상_1.0t 당진78-연돌-수량산출서(REV.0 12.27-kopec) 3" xfId="10790"/>
    <cellStyle name="_CC-02 본관기초굴착 예상_1.0t 당진78-연돌-수량산출서(REV.0 12.27-kopec) 4" xfId="19191"/>
    <cellStyle name="_CC-02 본관기초굴착 예상_1.0t 당진78-연돌-수량산출서(REV.0 12.27-kopec) 5" xfId="36036"/>
    <cellStyle name="_CC-02 본관기초굴착 예상_1.0t 당진78-연돌-수량산출서(REV.0 12.27-kopec) 6" xfId="36037"/>
    <cellStyle name="_CC-02 본관기초굴착 예상_1.0t 당진78-연돌-수량산출서(REV.0 12.27-kopec) 7" xfId="36038"/>
    <cellStyle name="_CC-02 본관기초굴착 예상_1.0t 당진78-연돌-수량산출서(REV.0 12.27-kopec) 8" xfId="36039"/>
    <cellStyle name="_CC-02 본관기초굴착 예상_1.0t 당진78-연돌-수량산출서(REV.0 12.27-kopec) 9" xfId="36040"/>
    <cellStyle name="_CC-02 본관기초굴착 예상_1.0t 당진78-연돌-수량산출서(REV.0 12.27-kopec)_1.0t 공사설계서(1021일)" xfId="10791"/>
    <cellStyle name="_CC-02 본관기초굴착 예상_1.0t 당진78-연돌-수량산출서(REV.0 12.27-kopec)_1.0t 공사설계서(1021일) 10" xfId="36041"/>
    <cellStyle name="_CC-02 본관기초굴착 예상_1.0t 당진78-연돌-수량산출서(REV.0 12.27-kopec)_1.0t 공사설계서(1021일) 2" xfId="10792"/>
    <cellStyle name="_CC-02 본관기초굴착 예상_1.0t 당진78-연돌-수량산출서(REV.0 12.27-kopec)_1.0t 공사설계서(1021일) 3" xfId="10793"/>
    <cellStyle name="_CC-02 본관기초굴착 예상_1.0t 당진78-연돌-수량산출서(REV.0 12.27-kopec)_1.0t 공사설계서(1021일) 4" xfId="19192"/>
    <cellStyle name="_CC-02 본관기초굴착 예상_1.0t 당진78-연돌-수량산출서(REV.0 12.27-kopec)_1.0t 공사설계서(1021일) 5" xfId="36042"/>
    <cellStyle name="_CC-02 본관기초굴착 예상_1.0t 당진78-연돌-수량산출서(REV.0 12.27-kopec)_1.0t 공사설계서(1021일) 6" xfId="36043"/>
    <cellStyle name="_CC-02 본관기초굴착 예상_1.0t 당진78-연돌-수량산출서(REV.0 12.27-kopec)_1.0t 공사설계서(1021일) 7" xfId="36044"/>
    <cellStyle name="_CC-02 본관기초굴착 예상_1.0t 당진78-연돌-수량산출서(REV.0 12.27-kopec)_1.0t 공사설계서(1021일) 8" xfId="36045"/>
    <cellStyle name="_CC-02 본관기초굴착 예상_1.0t 당진78-연돌-수량산출서(REV.0 12.27-kopec)_1.0t 공사설계서(1021일) 9" xfId="36046"/>
    <cellStyle name="_CC-02 본관기초굴착 예상_2.관리동" xfId="36047"/>
    <cellStyle name="_CC-02 본관기초굴착 예상_당진78-연돌-개략공사비" xfId="10794"/>
    <cellStyle name="_CC-02 본관기초굴착 예상_당진78-연돌-개략공사비 10" xfId="36048"/>
    <cellStyle name="_CC-02 본관기초굴착 예상_당진78-연돌-개략공사비 2" xfId="10795"/>
    <cellStyle name="_CC-02 본관기초굴착 예상_당진78-연돌-개략공사비 3" xfId="10796"/>
    <cellStyle name="_CC-02 본관기초굴착 예상_당진78-연돌-개략공사비 4" xfId="19193"/>
    <cellStyle name="_CC-02 본관기초굴착 예상_당진78-연돌-개략공사비 5" xfId="36049"/>
    <cellStyle name="_CC-02 본관기초굴착 예상_당진78-연돌-개략공사비 6" xfId="36050"/>
    <cellStyle name="_CC-02 본관기초굴착 예상_당진78-연돌-개략공사비 7" xfId="36051"/>
    <cellStyle name="_CC-02 본관기초굴착 예상_당진78-연돌-개략공사비 8" xfId="36052"/>
    <cellStyle name="_CC-02 본관기초굴착 예상_당진78-연돌-개략공사비 9" xfId="36053"/>
    <cellStyle name="_CC-02 본관기초굴착 예상_당진78-연돌-개략공사비_0 태안78-연돌-공사설계서(2005082)" xfId="10797"/>
    <cellStyle name="_CC-02 본관기초굴착 예상_당진78-연돌-개략공사비_0 태안78-연돌-공사설계서(2005082) 10" xfId="36054"/>
    <cellStyle name="_CC-02 본관기초굴착 예상_당진78-연돌-개략공사비_0 태안78-연돌-공사설계서(2005082) 2" xfId="10798"/>
    <cellStyle name="_CC-02 본관기초굴착 예상_당진78-연돌-개략공사비_0 태안78-연돌-공사설계서(2005082) 3" xfId="10799"/>
    <cellStyle name="_CC-02 본관기초굴착 예상_당진78-연돌-개략공사비_0 태안78-연돌-공사설계서(2005082) 4" xfId="19194"/>
    <cellStyle name="_CC-02 본관기초굴착 예상_당진78-연돌-개략공사비_0 태안78-연돌-공사설계서(2005082) 5" xfId="36055"/>
    <cellStyle name="_CC-02 본관기초굴착 예상_당진78-연돌-개략공사비_0 태안78-연돌-공사설계서(2005082) 6" xfId="36056"/>
    <cellStyle name="_CC-02 본관기초굴착 예상_당진78-연돌-개략공사비_0 태안78-연돌-공사설계서(2005082) 7" xfId="36057"/>
    <cellStyle name="_CC-02 본관기초굴착 예상_당진78-연돌-개략공사비_0 태안78-연돌-공사설계서(2005082) 8" xfId="36058"/>
    <cellStyle name="_CC-02 본관기초굴착 예상_당진78-연돌-개략공사비_0 태안78-연돌-공사설계서(2005082) 9" xfId="36059"/>
    <cellStyle name="_CC-02 본관기초굴착 예상_당진78-연돌-개략공사비_1.0t 공사설계서(1021일)" xfId="10800"/>
    <cellStyle name="_CC-02 본관기초굴착 예상_당진78-연돌-개략공사비_1.0t 공사설계서(1021일) 10" xfId="36060"/>
    <cellStyle name="_CC-02 본관기초굴착 예상_당진78-연돌-개략공사비_1.0t 공사설계서(1021일) 2" xfId="10801"/>
    <cellStyle name="_CC-02 본관기초굴착 예상_당진78-연돌-개략공사비_1.0t 공사설계서(1021일) 3" xfId="10802"/>
    <cellStyle name="_CC-02 본관기초굴착 예상_당진78-연돌-개략공사비_1.0t 공사설계서(1021일) 4" xfId="19195"/>
    <cellStyle name="_CC-02 본관기초굴착 예상_당진78-연돌-개략공사비_1.0t 공사설계서(1021일) 5" xfId="36061"/>
    <cellStyle name="_CC-02 본관기초굴착 예상_당진78-연돌-개략공사비_1.0t 공사설계서(1021일) 6" xfId="36062"/>
    <cellStyle name="_CC-02 본관기초굴착 예상_당진78-연돌-개략공사비_1.0t 공사설계서(1021일) 7" xfId="36063"/>
    <cellStyle name="_CC-02 본관기초굴착 예상_당진78-연돌-개략공사비_1.0t 공사설계서(1021일) 8" xfId="36064"/>
    <cellStyle name="_CC-02 본관기초굴착 예상_당진78-연돌-개략공사비_1.0t 공사설계서(1021일) 9" xfId="36065"/>
    <cellStyle name="_CC-02 본관기초굴착 예상_당진78-연돌-개략공사비_태안78연돌공사설계서(2005099)C2" xfId="10803"/>
    <cellStyle name="_CC-02 본관기초굴착 예상_당진78-연돌-개략공사비_태안78연돌공사설계서(2005099)C2 10" xfId="36066"/>
    <cellStyle name="_CC-02 본관기초굴착 예상_당진78-연돌-개략공사비_태안78연돌공사설계서(2005099)C2 2" xfId="10804"/>
    <cellStyle name="_CC-02 본관기초굴착 예상_당진78-연돌-개략공사비_태안78연돌공사설계서(2005099)C2 3" xfId="10805"/>
    <cellStyle name="_CC-02 본관기초굴착 예상_당진78-연돌-개략공사비_태안78연돌공사설계서(2005099)C2 4" xfId="19196"/>
    <cellStyle name="_CC-02 본관기초굴착 예상_당진78-연돌-개략공사비_태안78연돌공사설계서(2005099)C2 5" xfId="36067"/>
    <cellStyle name="_CC-02 본관기초굴착 예상_당진78-연돌-개략공사비_태안78연돌공사설계서(2005099)C2 6" xfId="36068"/>
    <cellStyle name="_CC-02 본관기초굴착 예상_당진78-연돌-개략공사비_태안78연돌공사설계서(2005099)C2 7" xfId="36069"/>
    <cellStyle name="_CC-02 본관기초굴착 예상_당진78-연돌-개략공사비_태안78연돌공사설계서(2005099)C2 8" xfId="36070"/>
    <cellStyle name="_CC-02 본관기초굴착 예상_당진78-연돌-개략공사비_태안78연돌공사설계서(2005099)C2 9" xfId="36071"/>
    <cellStyle name="_CC-02 본관기초굴착 예상_연돌 현장타설말뚝(RCD)설계서" xfId="10806"/>
    <cellStyle name="_CC-02 본관기초굴착 예상_연돌 현장타설말뚝(RCD)설계서 10" xfId="36072"/>
    <cellStyle name="_CC-02 본관기초굴착 예상_연돌 현장타설말뚝(RCD)설계서 2" xfId="10807"/>
    <cellStyle name="_CC-02 본관기초굴착 예상_연돌 현장타설말뚝(RCD)설계서 3" xfId="10808"/>
    <cellStyle name="_CC-02 본관기초굴착 예상_연돌 현장타설말뚝(RCD)설계서 4" xfId="19197"/>
    <cellStyle name="_CC-02 본관기초굴착 예상_연돌 현장타설말뚝(RCD)설계서 5" xfId="36073"/>
    <cellStyle name="_CC-02 본관기초굴착 예상_연돌 현장타설말뚝(RCD)설계서 6" xfId="36074"/>
    <cellStyle name="_CC-02 본관기초굴착 예상_연돌 현장타설말뚝(RCD)설계서 7" xfId="36075"/>
    <cellStyle name="_CC-02 본관기초굴착 예상_연돌 현장타설말뚝(RCD)설계서 8" xfId="36076"/>
    <cellStyle name="_CC-02 본관기초굴착 예상_연돌 현장타설말뚝(RCD)설계서 9" xfId="36077"/>
    <cellStyle name="_CC-02 본관기초굴착 예상_연돌 현장타설말뚝(RCD)설계서_0 태안78-연돌-공사설계서(2005082)" xfId="10809"/>
    <cellStyle name="_CC-02 본관기초굴착 예상_연돌 현장타설말뚝(RCD)설계서_0 태안78-연돌-공사설계서(2005082) 10" xfId="36078"/>
    <cellStyle name="_CC-02 본관기초굴착 예상_연돌 현장타설말뚝(RCD)설계서_0 태안78-연돌-공사설계서(2005082) 2" xfId="10810"/>
    <cellStyle name="_CC-02 본관기초굴착 예상_연돌 현장타설말뚝(RCD)설계서_0 태안78-연돌-공사설계서(2005082) 3" xfId="10811"/>
    <cellStyle name="_CC-02 본관기초굴착 예상_연돌 현장타설말뚝(RCD)설계서_0 태안78-연돌-공사설계서(2005082) 4" xfId="19198"/>
    <cellStyle name="_CC-02 본관기초굴착 예상_연돌 현장타설말뚝(RCD)설계서_0 태안78-연돌-공사설계서(2005082) 5" xfId="36079"/>
    <cellStyle name="_CC-02 본관기초굴착 예상_연돌 현장타설말뚝(RCD)설계서_0 태안78-연돌-공사설계서(2005082) 6" xfId="36080"/>
    <cellStyle name="_CC-02 본관기초굴착 예상_연돌 현장타설말뚝(RCD)설계서_0 태안78-연돌-공사설계서(2005082) 7" xfId="36081"/>
    <cellStyle name="_CC-02 본관기초굴착 예상_연돌 현장타설말뚝(RCD)설계서_0 태안78-연돌-공사설계서(2005082) 8" xfId="36082"/>
    <cellStyle name="_CC-02 본관기초굴착 예상_연돌 현장타설말뚝(RCD)설계서_0 태안78-연돌-공사설계서(2005082) 9" xfId="36083"/>
    <cellStyle name="_CC-02 본관기초굴착 예상_연돌 현장타설말뚝(RCD)설계서_1.0t 공사설계서(1021일)" xfId="10812"/>
    <cellStyle name="_CC-02 본관기초굴착 예상_연돌 현장타설말뚝(RCD)설계서_1.0t 공사설계서(1021일) 10" xfId="36084"/>
    <cellStyle name="_CC-02 본관기초굴착 예상_연돌 현장타설말뚝(RCD)설계서_1.0t 공사설계서(1021일) 2" xfId="10813"/>
    <cellStyle name="_CC-02 본관기초굴착 예상_연돌 현장타설말뚝(RCD)설계서_1.0t 공사설계서(1021일) 3" xfId="10814"/>
    <cellStyle name="_CC-02 본관기초굴착 예상_연돌 현장타설말뚝(RCD)설계서_1.0t 공사설계서(1021일) 4" xfId="19199"/>
    <cellStyle name="_CC-02 본관기초굴착 예상_연돌 현장타설말뚝(RCD)설계서_1.0t 공사설계서(1021일) 5" xfId="36085"/>
    <cellStyle name="_CC-02 본관기초굴착 예상_연돌 현장타설말뚝(RCD)설계서_1.0t 공사설계서(1021일) 6" xfId="36086"/>
    <cellStyle name="_CC-02 본관기초굴착 예상_연돌 현장타설말뚝(RCD)설계서_1.0t 공사설계서(1021일) 7" xfId="36087"/>
    <cellStyle name="_CC-02 본관기초굴착 예상_연돌 현장타설말뚝(RCD)설계서_1.0t 공사설계서(1021일) 8" xfId="36088"/>
    <cellStyle name="_CC-02 본관기초굴착 예상_연돌 현장타설말뚝(RCD)설계서_1.0t 공사설계서(1021일) 9" xfId="36089"/>
    <cellStyle name="_CC-02 본관기초굴착 예상_연돌 현장타설말뚝(RCD)설계서_태안78연돌공사설계서(2005099)C2" xfId="10815"/>
    <cellStyle name="_CC-02 본관기초굴착 예상_연돌 현장타설말뚝(RCD)설계서_태안78연돌공사설계서(2005099)C2 10" xfId="36090"/>
    <cellStyle name="_CC-02 본관기초굴착 예상_연돌 현장타설말뚝(RCD)설계서_태안78연돌공사설계서(2005099)C2 2" xfId="10816"/>
    <cellStyle name="_CC-02 본관기초굴착 예상_연돌 현장타설말뚝(RCD)설계서_태안78연돌공사설계서(2005099)C2 3" xfId="10817"/>
    <cellStyle name="_CC-02 본관기초굴착 예상_연돌 현장타설말뚝(RCD)설계서_태안78연돌공사설계서(2005099)C2 4" xfId="19200"/>
    <cellStyle name="_CC-02 본관기초굴착 예상_연돌 현장타설말뚝(RCD)설계서_태안78연돌공사설계서(2005099)C2 5" xfId="36091"/>
    <cellStyle name="_CC-02 본관기초굴착 예상_연돌 현장타설말뚝(RCD)설계서_태안78연돌공사설계서(2005099)C2 6" xfId="36092"/>
    <cellStyle name="_CC-02 본관기초굴착 예상_연돌 현장타설말뚝(RCD)설계서_태안78연돌공사설계서(2005099)C2 7" xfId="36093"/>
    <cellStyle name="_CC-02 본관기초굴착 예상_연돌 현장타설말뚝(RCD)설계서_태안78연돌공사설계서(2005099)C2 8" xfId="36094"/>
    <cellStyle name="_CC-02 본관기초굴착 예상_연돌 현장타설말뚝(RCD)설계서_태안78연돌공사설계서(2005099)C2 9" xfId="36095"/>
    <cellStyle name="_CC-03 취수로 축조(예상)" xfId="10818"/>
    <cellStyle name="_CC-03취수관로(최종분)" xfId="21614"/>
    <cellStyle name="_CC-04 취수펌프장 축조(단가)" xfId="10819"/>
    <cellStyle name="_CC-04 취수펌프장 축조(단가)_2006년1차" xfId="10820"/>
    <cellStyle name="_CC-04 취수펌프장 축조(단가)_토웅0412월기성" xfId="10821"/>
    <cellStyle name="_CC-05 설계서(0428)" xfId="10822"/>
    <cellStyle name="_CC-05 취수관로 축조(단가)" xfId="10823"/>
    <cellStyle name="_CC-05 취수관로 축조(단가)_2006년1차" xfId="10824"/>
    <cellStyle name="_CC-05 취수관로 축조(단가)_토웅0412월기성" xfId="10825"/>
    <cellStyle name="_CC-06설계서(0418) 검토완" xfId="10826"/>
    <cellStyle name="_CC-08 옥외탱크 기초(단가)" xfId="10827"/>
    <cellStyle name="_CC-08 옥외탱크 기초(단가)_2006년1차" xfId="10828"/>
    <cellStyle name="_CC-08 옥외탱크 기초(단가)_토웅0412월기성" xfId="10829"/>
    <cellStyle name="_CC-10 설계변경" xfId="36096"/>
    <cellStyle name="_CC-10 설계변경_구내도로 설계변경조서(최종)" xfId="36097"/>
    <cellStyle name="_CC-10 설계변경_취수로 설계변경조서" xfId="36098"/>
    <cellStyle name="_CC-10 설계변경_취수로 설계변경조서(최종)" xfId="36099"/>
    <cellStyle name="_CCS에 따른 직원투입계획(041227)" xfId="10830"/>
    <cellStyle name="_Civil  BM(rev.1)" xfId="10831"/>
    <cellStyle name="_ESC(김향호GJN안)" xfId="36100"/>
    <cellStyle name="_Evaluation Table" xfId="10832"/>
    <cellStyle name="_FCST (2)" xfId="10833"/>
    <cellStyle name="_FQ2233(금강빌딩)" xfId="19201"/>
    <cellStyle name="_GIS 수량산출서(REV 4)" xfId="10834"/>
    <cellStyle name="_HQ2069A" xfId="19202"/>
    <cellStyle name="_HVAC 내역서_송부분_080130_삭제분" xfId="36101"/>
    <cellStyle name="_Inquiry for tank fab.&amp; Install" xfId="10835"/>
    <cellStyle name="_Internal Installation Status" xfId="10836"/>
    <cellStyle name="_Internal Work_BOQ" xfId="10837"/>
    <cellStyle name="_Materials Cost" xfId="10838"/>
    <cellStyle name="_MC10-06_종합창고신축공사_소화" xfId="36102"/>
    <cellStyle name="_NEGS" xfId="10839"/>
    <cellStyle name="_port" xfId="36103"/>
    <cellStyle name="_RESULTS" xfId="19203"/>
    <cellStyle name="_Sch-기계" xfId="10840"/>
    <cellStyle name="_Sheet Pile 수량산출서" xfId="10841"/>
    <cellStyle name="_Sheet1" xfId="10842"/>
    <cellStyle name="_soil n" xfId="10843"/>
    <cellStyle name="_SY청원상주9" xfId="21615"/>
    <cellStyle name="_SY청원상주9_3.CC-10-2,3_방풍림조성 및 석탄침전조수량산출서" xfId="21616"/>
    <cellStyle name="_SY청원상주9_4.CC-10-4_저탄장내배수설비수량산출서" xfId="21617"/>
    <cellStyle name="_SY청원상주9_흥우내역서산출" xfId="21618"/>
    <cellStyle name="_SY청원상주9_흥우내역서산출_3.CC-10-2,3_방풍림조성 및 석탄침전조수량산출서" xfId="21619"/>
    <cellStyle name="_SY청원상주9_흥우내역서산출_4.CC-10-4_저탄장내배수설비수량산출서" xfId="21620"/>
    <cellStyle name="_SY청원상주9_흥우내역서산출_흥우내역서산출" xfId="21621"/>
    <cellStyle name="_SY청원상주9_흥우내역서산출_흥우내역서산출_3.CC-10-2,3_방풍림조성 및 석탄침전조수량산출서" xfId="21622"/>
    <cellStyle name="_SY청원상주9_흥우내역서산출_흥우내역서산출_4.CC-10-4_저탄장내배수설비수량산출서" xfId="21623"/>
    <cellStyle name="_THP관설치" xfId="10844"/>
    <cellStyle name="_THP관설치_3.구조물공" xfId="10845"/>
    <cellStyle name="_THP관설치_3.구조물공_3.구조물공" xfId="10846"/>
    <cellStyle name="_THP관설치_3.구조물공_3.물공" xfId="10847"/>
    <cellStyle name="_THP관설치_3.구조물공_보수량집계(우근)" xfId="10848"/>
    <cellStyle name="_THP관설치_3.구조물공_석축" xfId="10849"/>
    <cellStyle name="_THP관설치_배수구조물공" xfId="10850"/>
    <cellStyle name="_THP관설치_배수구조물공_3.구조물공" xfId="10851"/>
    <cellStyle name="_THP관설치_배수구조물공_3.구조물공_3.구조물공" xfId="10852"/>
    <cellStyle name="_THP관설치_배수구조물공_3.구조물공_3.물공" xfId="10853"/>
    <cellStyle name="_THP관설치_배수구조물공_3.구조물공_보수량집계(우근)" xfId="10854"/>
    <cellStyle name="_THP관설치_배수구조물공_3.구조물공_석축" xfId="10855"/>
    <cellStyle name="_THP관설치_우수집수정U형집계" xfId="10856"/>
    <cellStyle name="_THP관설치_우수집수정U형집계_3.구조물공" xfId="10857"/>
    <cellStyle name="_THP관설치_우수집수정U형집계_3.구조물공_3.구조물공" xfId="10858"/>
    <cellStyle name="_THP관설치_우수집수정U형집계_3.구조물공_3.물공" xfId="10859"/>
    <cellStyle name="_THP관설치_우수집수정U형집계_3.구조물공_보수량집계(우근)" xfId="10860"/>
    <cellStyle name="_THP관설치_우수집수정U형집계_3.구조물공_석축" xfId="10861"/>
    <cellStyle name="_THP관설치_콘크리트포장공" xfId="10862"/>
    <cellStyle name="_THP관설치_콘크리트포장공_03포장공" xfId="10863"/>
    <cellStyle name="_THP관설치_콘크리트포장공_14수량산출서" xfId="10864"/>
    <cellStyle name="_THP관설치_콘크리트포장공_수량산출서" xfId="10865"/>
    <cellStyle name="_UQ2298A(돔경륜장)" xfId="19204"/>
    <cellStyle name="_Virus" xfId="10866"/>
    <cellStyle name="_YH34 운탄_구조물 수량" xfId="10867"/>
    <cellStyle name="_YH34 운탄설비 내역서" xfId="10868"/>
    <cellStyle name="_가설공사설계서건축분(최종승인본)" xfId="6355"/>
    <cellStyle name="_가설공사설계서건축분(최종승인본) 10" xfId="34887"/>
    <cellStyle name="_가설공사설계서건축분(최종승인본) 2" xfId="6356"/>
    <cellStyle name="_가설공사설계서건축분(최종승인본) 3" xfId="6357"/>
    <cellStyle name="_가설공사설계서건축분(최종승인본) 4" xfId="18957"/>
    <cellStyle name="_가설공사설계서건축분(최종승인본) 5" xfId="34888"/>
    <cellStyle name="_가설공사설계서건축분(최종승인본) 6" xfId="34889"/>
    <cellStyle name="_가설공사설계서건축분(최종승인본) 7" xfId="34890"/>
    <cellStyle name="_가설공사설계서건축분(최종승인본) 8" xfId="34891"/>
    <cellStyle name="_가설공사설계서건축분(최종승인본) 9" xfId="34892"/>
    <cellStyle name="_가설공사설계서건축분(최종승인본)_2.관리동" xfId="34893"/>
    <cellStyle name="_가양-화곡내역(일위대가)" xfId="6358"/>
    <cellStyle name="_가양-화곡내역(일위대가)_1.2.3 전력구맨홀구조물공" xfId="6359"/>
    <cellStyle name="_가양-화곡내역(일위대가)_1.맨홀공(토공수량)" xfId="6360"/>
    <cellStyle name="_가양-화곡내역(일위대가)_3.맨홀공(구조물)" xfId="6361"/>
    <cellStyle name="_가양-화곡내역(일위대가)_5옹벽공" xfId="6362"/>
    <cellStyle name="_가양-화곡내역(일위대가)_5옹벽공_1.2.3 전력구맨홀구조물공" xfId="6363"/>
    <cellStyle name="_가양-화곡내역(일위대가)_5옹벽공_1.맨홀공(토공수량)" xfId="6364"/>
    <cellStyle name="_가양-화곡내역(일위대가)_5옹벽공_3.맨홀공(구조물)" xfId="6365"/>
    <cellStyle name="_가양-화곡내역(일위대가)_5옹벽공_개착공(가시설)" xfId="6366"/>
    <cellStyle name="_가양-화곡내역(일위대가)_5옹벽공_맨홀" xfId="6367"/>
    <cellStyle name="_가양-화곡내역(일위대가)_5옹벽공_맨홀_2.맨홀공(가시설)" xfId="6368"/>
    <cellStyle name="_가양-화곡내역(일위대가)_5옹벽공_맨홀_맨홀" xfId="6369"/>
    <cellStyle name="_가양-화곡내역(일위대가)_5옹벽공_맨홀구조물공" xfId="6370"/>
    <cellStyle name="_가양-화곡내역(일위대가)_5옹벽공_맨홀구조물공_1.2.3 전력구맨홀구조물공" xfId="6371"/>
    <cellStyle name="_가양-화곡내역(일위대가)_5옹벽공_맨홀구조물공_집수정구조물공" xfId="6372"/>
    <cellStyle name="_가양-화곡내역(일위대가)_5옹벽공_맨홀구조물공_집수정구조물공_구조물공" xfId="6373"/>
    <cellStyle name="_가양-화곡내역(일위대가)_5옹벽공_맨홀구조물공_집수정구조물공_맨홀구조물공" xfId="6374"/>
    <cellStyle name="_가양-화곡내역(일위대가)_5옹벽공_맨홀구조물공_집수정구조물공_부지정지구조물공" xfId="6375"/>
    <cellStyle name="_가양-화곡내역(일위대가)_5옹벽공_맨홀구조물공_집수정구조물공_부지정지배수구조물공" xfId="6376"/>
    <cellStyle name="_가양-화곡내역(일위대가)_5옹벽공_맨홀구조물공_집수정구조물공_사면보호구조물공" xfId="6377"/>
    <cellStyle name="_가양-화곡내역(일위대가)_5옹벽공_맨홀구조물공_집수정구조물공_전력구구조물공" xfId="6378"/>
    <cellStyle name="_가양-화곡내역(일위대가)_5옹벽공_수량산출서" xfId="6379"/>
    <cellStyle name="_가양-화곡내역(일위대가)_5옹벽공_수량산출서_1.2.3 전력구맨홀구조물공" xfId="6380"/>
    <cellStyle name="_가양-화곡내역(일위대가)_5옹벽공_수량산출서_1.맨홀공(토공수량)" xfId="6381"/>
    <cellStyle name="_가양-화곡내역(일위대가)_5옹벽공_수량산출서_개착공(가시설)" xfId="6382"/>
    <cellStyle name="_가양-화곡내역(일위대가)_5옹벽공_수량산출서_집수정구조물공" xfId="6383"/>
    <cellStyle name="_가양-화곡내역(일위대가)_5옹벽공_수량산출서_집수정구조물공_구조물공" xfId="6384"/>
    <cellStyle name="_가양-화곡내역(일위대가)_5옹벽공_수량산출서_집수정구조물공_맨홀구조물공" xfId="6385"/>
    <cellStyle name="_가양-화곡내역(일위대가)_5옹벽공_수량산출서_집수정구조물공_부지정지구조물공" xfId="6386"/>
    <cellStyle name="_가양-화곡내역(일위대가)_5옹벽공_수량산출서_집수정구조물공_부지정지배수구조물공" xfId="6387"/>
    <cellStyle name="_가양-화곡내역(일위대가)_5옹벽공_수량산출서_집수정구조물공_사면보호구조물공" xfId="6388"/>
    <cellStyle name="_가양-화곡내역(일위대가)_5옹벽공_수량산출서_집수정구조물공_전력구구조물공" xfId="6389"/>
    <cellStyle name="_가양-화곡내역(일위대가)_5옹벽공_집수정구조물공" xfId="6390"/>
    <cellStyle name="_가양-화곡내역(일위대가)_5옹벽공_집수정구조물공_구조물공" xfId="6391"/>
    <cellStyle name="_가양-화곡내역(일위대가)_5옹벽공_집수정구조물공_맨홀구조물공" xfId="6392"/>
    <cellStyle name="_가양-화곡내역(일위대가)_5옹벽공_집수정구조물공_부지정지구조물공" xfId="6393"/>
    <cellStyle name="_가양-화곡내역(일위대가)_5옹벽공_집수정구조물공_부지정지배수구조물공" xfId="6394"/>
    <cellStyle name="_가양-화곡내역(일위대가)_5옹벽공_집수정구조물공_사면보호구조물공" xfId="6395"/>
    <cellStyle name="_가양-화곡내역(일위대가)_5옹벽공_집수정구조물공_전력구구조물공" xfId="6396"/>
    <cellStyle name="_가양-화곡내역(일위대가)_가양-화곡내역(토형100M)" xfId="6397"/>
    <cellStyle name="_가양-화곡내역(일위대가)_가양-화곡내역(토형100M)_1.2.3 전력구맨홀구조물공" xfId="6398"/>
    <cellStyle name="_가양-화곡내역(일위대가)_가양-화곡내역(토형100M)_1.맨홀공(토공수량)" xfId="6399"/>
    <cellStyle name="_가양-화곡내역(일위대가)_가양-화곡내역(토형100M)_3.맨홀공(구조물)" xfId="6400"/>
    <cellStyle name="_가양-화곡내역(일위대가)_가양-화곡내역(토형100M)_5옹벽공" xfId="6401"/>
    <cellStyle name="_가양-화곡내역(일위대가)_가양-화곡내역(토형100M)_5옹벽공_1.2.3 전력구맨홀구조물공" xfId="6402"/>
    <cellStyle name="_가양-화곡내역(일위대가)_가양-화곡내역(토형100M)_5옹벽공_1.맨홀공(토공수량)" xfId="6403"/>
    <cellStyle name="_가양-화곡내역(일위대가)_가양-화곡내역(토형100M)_5옹벽공_3.맨홀공(구조물)" xfId="6404"/>
    <cellStyle name="_가양-화곡내역(일위대가)_가양-화곡내역(토형100M)_5옹벽공_개착공(가시설)" xfId="6405"/>
    <cellStyle name="_가양-화곡내역(일위대가)_가양-화곡내역(토형100M)_5옹벽공_맨홀" xfId="6406"/>
    <cellStyle name="_가양-화곡내역(일위대가)_가양-화곡내역(토형100M)_5옹벽공_맨홀_2.맨홀공(가시설)" xfId="6407"/>
    <cellStyle name="_가양-화곡내역(일위대가)_가양-화곡내역(토형100M)_5옹벽공_맨홀_맨홀" xfId="6408"/>
    <cellStyle name="_가양-화곡내역(일위대가)_가양-화곡내역(토형100M)_5옹벽공_맨홀구조물공" xfId="6409"/>
    <cellStyle name="_가양-화곡내역(일위대가)_가양-화곡내역(토형100M)_5옹벽공_맨홀구조물공_1.2.3 전력구맨홀구조물공" xfId="6410"/>
    <cellStyle name="_가양-화곡내역(일위대가)_가양-화곡내역(토형100M)_5옹벽공_맨홀구조물공_집수정구조물공" xfId="6411"/>
    <cellStyle name="_가양-화곡내역(일위대가)_가양-화곡내역(토형100M)_5옹벽공_맨홀구조물공_집수정구조물공_구조물공" xfId="6412"/>
    <cellStyle name="_가양-화곡내역(일위대가)_가양-화곡내역(토형100M)_5옹벽공_맨홀구조물공_집수정구조물공_맨홀구조물공" xfId="6413"/>
    <cellStyle name="_가양-화곡내역(일위대가)_가양-화곡내역(토형100M)_5옹벽공_맨홀구조물공_집수정구조물공_부지정지구조물공" xfId="6414"/>
    <cellStyle name="_가양-화곡내역(일위대가)_가양-화곡내역(토형100M)_5옹벽공_맨홀구조물공_집수정구조물공_부지정지배수구조물공" xfId="6415"/>
    <cellStyle name="_가양-화곡내역(일위대가)_가양-화곡내역(토형100M)_5옹벽공_맨홀구조물공_집수정구조물공_사면보호구조물공" xfId="6416"/>
    <cellStyle name="_가양-화곡내역(일위대가)_가양-화곡내역(토형100M)_5옹벽공_맨홀구조물공_집수정구조물공_전력구구조물공" xfId="6417"/>
    <cellStyle name="_가양-화곡내역(일위대가)_가양-화곡내역(토형100M)_5옹벽공_수량산출서" xfId="6418"/>
    <cellStyle name="_가양-화곡내역(일위대가)_가양-화곡내역(토형100M)_5옹벽공_수량산출서_1.2.3 전력구맨홀구조물공" xfId="6419"/>
    <cellStyle name="_가양-화곡내역(일위대가)_가양-화곡내역(토형100M)_5옹벽공_수량산출서_1.맨홀공(토공수량)" xfId="6420"/>
    <cellStyle name="_가양-화곡내역(일위대가)_가양-화곡내역(토형100M)_5옹벽공_수량산출서_개착공(가시설)" xfId="6421"/>
    <cellStyle name="_가양-화곡내역(일위대가)_가양-화곡내역(토형100M)_5옹벽공_수량산출서_집수정구조물공" xfId="6422"/>
    <cellStyle name="_가양-화곡내역(일위대가)_가양-화곡내역(토형100M)_5옹벽공_수량산출서_집수정구조물공_구조물공" xfId="6423"/>
    <cellStyle name="_가양-화곡내역(일위대가)_가양-화곡내역(토형100M)_5옹벽공_수량산출서_집수정구조물공_맨홀구조물공" xfId="6424"/>
    <cellStyle name="_가양-화곡내역(일위대가)_가양-화곡내역(토형100M)_5옹벽공_수량산출서_집수정구조물공_부지정지구조물공" xfId="6425"/>
    <cellStyle name="_가양-화곡내역(일위대가)_가양-화곡내역(토형100M)_5옹벽공_수량산출서_집수정구조물공_부지정지배수구조물공" xfId="6426"/>
    <cellStyle name="_가양-화곡내역(일위대가)_가양-화곡내역(토형100M)_5옹벽공_수량산출서_집수정구조물공_사면보호구조물공" xfId="6427"/>
    <cellStyle name="_가양-화곡내역(일위대가)_가양-화곡내역(토형100M)_5옹벽공_수량산출서_집수정구조물공_전력구구조물공" xfId="6428"/>
    <cellStyle name="_가양-화곡내역(일위대가)_가양-화곡내역(토형100M)_5옹벽공_집수정구조물공" xfId="6429"/>
    <cellStyle name="_가양-화곡내역(일위대가)_가양-화곡내역(토형100M)_5옹벽공_집수정구조물공_구조물공" xfId="6430"/>
    <cellStyle name="_가양-화곡내역(일위대가)_가양-화곡내역(토형100M)_5옹벽공_집수정구조물공_맨홀구조물공" xfId="6431"/>
    <cellStyle name="_가양-화곡내역(일위대가)_가양-화곡내역(토형100M)_5옹벽공_집수정구조물공_부지정지구조물공" xfId="6432"/>
    <cellStyle name="_가양-화곡내역(일위대가)_가양-화곡내역(토형100M)_5옹벽공_집수정구조물공_부지정지배수구조물공" xfId="6433"/>
    <cellStyle name="_가양-화곡내역(일위대가)_가양-화곡내역(토형100M)_5옹벽공_집수정구조물공_사면보호구조물공" xfId="6434"/>
    <cellStyle name="_가양-화곡내역(일위대가)_가양-화곡내역(토형100M)_5옹벽공_집수정구조물공_전력구구조물공" xfId="6435"/>
    <cellStyle name="_가양-화곡내역(일위대가)_가양-화곡내역(토형100M)_개착공(가시설)" xfId="6436"/>
    <cellStyle name="_가양-화곡내역(일위대가)_가양-화곡내역(토형100M)_맨홀" xfId="6437"/>
    <cellStyle name="_가양-화곡내역(일위대가)_가양-화곡내역(토형100M)_맨홀_2.맨홀공(가시설)" xfId="6438"/>
    <cellStyle name="_가양-화곡내역(일위대가)_가양-화곡내역(토형100M)_맨홀_맨홀" xfId="6439"/>
    <cellStyle name="_가양-화곡내역(일위대가)_가양-화곡내역(토형100M)_맨홀구조물공" xfId="6440"/>
    <cellStyle name="_가양-화곡내역(일위대가)_가양-화곡내역(토형100M)_맨홀구조물공_1.2.3 전력구맨홀구조물공" xfId="6441"/>
    <cellStyle name="_가양-화곡내역(일위대가)_가양-화곡내역(토형100M)_맨홀구조물공_집수정구조물공" xfId="6442"/>
    <cellStyle name="_가양-화곡내역(일위대가)_가양-화곡내역(토형100M)_맨홀구조물공_집수정구조물공_구조물공" xfId="6443"/>
    <cellStyle name="_가양-화곡내역(일위대가)_가양-화곡내역(토형100M)_맨홀구조물공_집수정구조물공_맨홀구조물공" xfId="6444"/>
    <cellStyle name="_가양-화곡내역(일위대가)_가양-화곡내역(토형100M)_맨홀구조물공_집수정구조물공_부지정지구조물공" xfId="6445"/>
    <cellStyle name="_가양-화곡내역(일위대가)_가양-화곡내역(토형100M)_맨홀구조물공_집수정구조물공_부지정지배수구조물공" xfId="6446"/>
    <cellStyle name="_가양-화곡내역(일위대가)_가양-화곡내역(토형100M)_맨홀구조물공_집수정구조물공_사면보호구조물공" xfId="6447"/>
    <cellStyle name="_가양-화곡내역(일위대가)_가양-화곡내역(토형100M)_맨홀구조물공_집수정구조물공_전력구구조물공" xfId="6448"/>
    <cellStyle name="_가양-화곡내역(일위대가)_가양-화곡내역(토형100M)_수량산출" xfId="6449"/>
    <cellStyle name="_가양-화곡내역(일위대가)_가양-화곡내역(토형100M)_수량산출_1.2.3 전력구맨홀구조물공" xfId="6450"/>
    <cellStyle name="_가양-화곡내역(일위대가)_가양-화곡내역(토형100M)_수량산출_1.맨홀공(토공수량)" xfId="6451"/>
    <cellStyle name="_가양-화곡내역(일위대가)_가양-화곡내역(토형100M)_수량산출_3.맨홀공(구조물)" xfId="6452"/>
    <cellStyle name="_가양-화곡내역(일위대가)_가양-화곡내역(토형100M)_수량산출_5옹벽공" xfId="6453"/>
    <cellStyle name="_가양-화곡내역(일위대가)_가양-화곡내역(토형100M)_수량산출_5옹벽공_1.2.3 전력구맨홀구조물공" xfId="6454"/>
    <cellStyle name="_가양-화곡내역(일위대가)_가양-화곡내역(토형100M)_수량산출_5옹벽공_1.맨홀공(토공수량)" xfId="6455"/>
    <cellStyle name="_가양-화곡내역(일위대가)_가양-화곡내역(토형100M)_수량산출_5옹벽공_3.맨홀공(구조물)" xfId="6456"/>
    <cellStyle name="_가양-화곡내역(일위대가)_가양-화곡내역(토형100M)_수량산출_5옹벽공_개착공(가시설)" xfId="6457"/>
    <cellStyle name="_가양-화곡내역(일위대가)_가양-화곡내역(토형100M)_수량산출_5옹벽공_맨홀" xfId="6458"/>
    <cellStyle name="_가양-화곡내역(일위대가)_가양-화곡내역(토형100M)_수량산출_5옹벽공_맨홀_2.맨홀공(가시설)" xfId="6459"/>
    <cellStyle name="_가양-화곡내역(일위대가)_가양-화곡내역(토형100M)_수량산출_5옹벽공_맨홀_맨홀" xfId="6460"/>
    <cellStyle name="_가양-화곡내역(일위대가)_가양-화곡내역(토형100M)_수량산출_5옹벽공_맨홀구조물공" xfId="6461"/>
    <cellStyle name="_가양-화곡내역(일위대가)_가양-화곡내역(토형100M)_수량산출_5옹벽공_맨홀구조물공_1.2.3 전력구맨홀구조물공" xfId="6462"/>
    <cellStyle name="_가양-화곡내역(일위대가)_가양-화곡내역(토형100M)_수량산출_5옹벽공_맨홀구조물공_집수정구조물공" xfId="6463"/>
    <cellStyle name="_가양-화곡내역(일위대가)_가양-화곡내역(토형100M)_수량산출_5옹벽공_맨홀구조물공_집수정구조물공_구조물공" xfId="6464"/>
    <cellStyle name="_가양-화곡내역(일위대가)_가양-화곡내역(토형100M)_수량산출_5옹벽공_맨홀구조물공_집수정구조물공_맨홀구조물공" xfId="6465"/>
    <cellStyle name="_가양-화곡내역(일위대가)_가양-화곡내역(토형100M)_수량산출_5옹벽공_맨홀구조물공_집수정구조물공_부지정지구조물공" xfId="6466"/>
    <cellStyle name="_가양-화곡내역(일위대가)_가양-화곡내역(토형100M)_수량산출_5옹벽공_맨홀구조물공_집수정구조물공_부지정지배수구조물공" xfId="6467"/>
    <cellStyle name="_가양-화곡내역(일위대가)_가양-화곡내역(토형100M)_수량산출_5옹벽공_맨홀구조물공_집수정구조물공_사면보호구조물공" xfId="6468"/>
    <cellStyle name="_가양-화곡내역(일위대가)_가양-화곡내역(토형100M)_수량산출_5옹벽공_맨홀구조물공_집수정구조물공_전력구구조물공" xfId="6469"/>
    <cellStyle name="_가양-화곡내역(일위대가)_가양-화곡내역(토형100M)_수량산출_5옹벽공_수량산출서" xfId="6470"/>
    <cellStyle name="_가양-화곡내역(일위대가)_가양-화곡내역(토형100M)_수량산출_5옹벽공_수량산출서_1.2.3 전력구맨홀구조물공" xfId="6471"/>
    <cellStyle name="_가양-화곡내역(일위대가)_가양-화곡내역(토형100M)_수량산출_5옹벽공_수량산출서_1.맨홀공(토공수량)" xfId="6472"/>
    <cellStyle name="_가양-화곡내역(일위대가)_가양-화곡내역(토형100M)_수량산출_5옹벽공_수량산출서_개착공(가시설)" xfId="6473"/>
    <cellStyle name="_가양-화곡내역(일위대가)_가양-화곡내역(토형100M)_수량산출_5옹벽공_수량산출서_집수정구조물공" xfId="6474"/>
    <cellStyle name="_가양-화곡내역(일위대가)_가양-화곡내역(토형100M)_수량산출_5옹벽공_수량산출서_집수정구조물공_구조물공" xfId="6475"/>
    <cellStyle name="_가양-화곡내역(일위대가)_가양-화곡내역(토형100M)_수량산출_5옹벽공_수량산출서_집수정구조물공_맨홀구조물공" xfId="6476"/>
    <cellStyle name="_가양-화곡내역(일위대가)_가양-화곡내역(토형100M)_수량산출_5옹벽공_수량산출서_집수정구조물공_부지정지구조물공" xfId="6477"/>
    <cellStyle name="_가양-화곡내역(일위대가)_가양-화곡내역(토형100M)_수량산출_5옹벽공_수량산출서_집수정구조물공_부지정지배수구조물공" xfId="6478"/>
    <cellStyle name="_가양-화곡내역(일위대가)_가양-화곡내역(토형100M)_수량산출_5옹벽공_수량산출서_집수정구조물공_사면보호구조물공" xfId="6479"/>
    <cellStyle name="_가양-화곡내역(일위대가)_가양-화곡내역(토형100M)_수량산출_5옹벽공_수량산출서_집수정구조물공_전력구구조물공" xfId="6480"/>
    <cellStyle name="_가양-화곡내역(일위대가)_가양-화곡내역(토형100M)_수량산출_5옹벽공_집수정구조물공" xfId="6481"/>
    <cellStyle name="_가양-화곡내역(일위대가)_가양-화곡내역(토형100M)_수량산출_5옹벽공_집수정구조물공_구조물공" xfId="6482"/>
    <cellStyle name="_가양-화곡내역(일위대가)_가양-화곡내역(토형100M)_수량산출_5옹벽공_집수정구조물공_맨홀구조물공" xfId="6483"/>
    <cellStyle name="_가양-화곡내역(일위대가)_가양-화곡내역(토형100M)_수량산출_5옹벽공_집수정구조물공_부지정지구조물공" xfId="6484"/>
    <cellStyle name="_가양-화곡내역(일위대가)_가양-화곡내역(토형100M)_수량산출_5옹벽공_집수정구조물공_부지정지배수구조물공" xfId="6485"/>
    <cellStyle name="_가양-화곡내역(일위대가)_가양-화곡내역(토형100M)_수량산출_5옹벽공_집수정구조물공_사면보호구조물공" xfId="6486"/>
    <cellStyle name="_가양-화곡내역(일위대가)_가양-화곡내역(토형100M)_수량산출_5옹벽공_집수정구조물공_전력구구조물공" xfId="6487"/>
    <cellStyle name="_가양-화곡내역(일위대가)_가양-화곡내역(토형100M)_수량산출_개착공(가시설)" xfId="6488"/>
    <cellStyle name="_가양-화곡내역(일위대가)_가양-화곡내역(토형100M)_수량산출_맨홀" xfId="6489"/>
    <cellStyle name="_가양-화곡내역(일위대가)_가양-화곡내역(토형100M)_수량산출_맨홀_2.맨홀공(가시설)" xfId="6490"/>
    <cellStyle name="_가양-화곡내역(일위대가)_가양-화곡내역(토형100M)_수량산출_맨홀_맨홀" xfId="6491"/>
    <cellStyle name="_가양-화곡내역(일위대가)_가양-화곡내역(토형100M)_수량산출_맨홀구조물공" xfId="6492"/>
    <cellStyle name="_가양-화곡내역(일위대가)_가양-화곡내역(토형100M)_수량산출_맨홀구조물공_1.2.3 전력구맨홀구조물공" xfId="6493"/>
    <cellStyle name="_가양-화곡내역(일위대가)_가양-화곡내역(토형100M)_수량산출_맨홀구조물공_집수정구조물공" xfId="6494"/>
    <cellStyle name="_가양-화곡내역(일위대가)_가양-화곡내역(토형100M)_수량산출_맨홀구조물공_집수정구조물공_구조물공" xfId="6495"/>
    <cellStyle name="_가양-화곡내역(일위대가)_가양-화곡내역(토형100M)_수량산출_맨홀구조물공_집수정구조물공_맨홀구조물공" xfId="6496"/>
    <cellStyle name="_가양-화곡내역(일위대가)_가양-화곡내역(토형100M)_수량산출_맨홀구조물공_집수정구조물공_부지정지구조물공" xfId="6497"/>
    <cellStyle name="_가양-화곡내역(일위대가)_가양-화곡내역(토형100M)_수량산출_맨홀구조물공_집수정구조물공_부지정지배수구조물공" xfId="6498"/>
    <cellStyle name="_가양-화곡내역(일위대가)_가양-화곡내역(토형100M)_수량산출_맨홀구조물공_집수정구조물공_사면보호구조물공" xfId="6499"/>
    <cellStyle name="_가양-화곡내역(일위대가)_가양-화곡내역(토형100M)_수량산출_맨홀구조물공_집수정구조물공_전력구구조물공" xfId="6500"/>
    <cellStyle name="_가양-화곡내역(일위대가)_가양-화곡내역(토형100M)_수량산출_수량산출서" xfId="6501"/>
    <cellStyle name="_가양-화곡내역(일위대가)_가양-화곡내역(토형100M)_수량산출_수량산출서_1.2.3 전력구맨홀구조물공" xfId="6502"/>
    <cellStyle name="_가양-화곡내역(일위대가)_가양-화곡내역(토형100M)_수량산출_수량산출서_1.맨홀공(토공수량)" xfId="6503"/>
    <cellStyle name="_가양-화곡내역(일위대가)_가양-화곡내역(토형100M)_수량산출_수량산출서_개착공(가시설)" xfId="6504"/>
    <cellStyle name="_가양-화곡내역(일위대가)_가양-화곡내역(토형100M)_수량산출_수량산출서_집수정구조물공" xfId="6505"/>
    <cellStyle name="_가양-화곡내역(일위대가)_가양-화곡내역(토형100M)_수량산출_수량산출서_집수정구조물공_구조물공" xfId="6506"/>
    <cellStyle name="_가양-화곡내역(일위대가)_가양-화곡내역(토형100M)_수량산출_수량산출서_집수정구조물공_맨홀구조물공" xfId="6507"/>
    <cellStyle name="_가양-화곡내역(일위대가)_가양-화곡내역(토형100M)_수량산출_수량산출서_집수정구조물공_부지정지구조물공" xfId="6508"/>
    <cellStyle name="_가양-화곡내역(일위대가)_가양-화곡내역(토형100M)_수량산출_수량산출서_집수정구조물공_부지정지배수구조물공" xfId="6509"/>
    <cellStyle name="_가양-화곡내역(일위대가)_가양-화곡내역(토형100M)_수량산출_수량산출서_집수정구조물공_사면보호구조물공" xfId="6510"/>
    <cellStyle name="_가양-화곡내역(일위대가)_가양-화곡내역(토형100M)_수량산출_수량산출서_집수정구조물공_전력구구조물공" xfId="6511"/>
    <cellStyle name="_가양-화곡내역(일위대가)_가양-화곡내역(토형100M)_수량산출_옹벽공" xfId="6512"/>
    <cellStyle name="_가양-화곡내역(일위대가)_가양-화곡내역(토형100M)_수량산출_옹벽공_1.2.3 전력구맨홀구조물공" xfId="6513"/>
    <cellStyle name="_가양-화곡내역(일위대가)_가양-화곡내역(토형100M)_수량산출_옹벽공_1.맨홀공(토공수량)" xfId="6514"/>
    <cellStyle name="_가양-화곡내역(일위대가)_가양-화곡내역(토형100M)_수량산출_옹벽공_3.맨홀공(구조물)" xfId="6515"/>
    <cellStyle name="_가양-화곡내역(일위대가)_가양-화곡내역(토형100M)_수량산출_옹벽공_개착공(가시설)" xfId="6516"/>
    <cellStyle name="_가양-화곡내역(일위대가)_가양-화곡내역(토형100M)_수량산출_옹벽공_맨홀" xfId="6517"/>
    <cellStyle name="_가양-화곡내역(일위대가)_가양-화곡내역(토형100M)_수량산출_옹벽공_맨홀_2.맨홀공(가시설)" xfId="6518"/>
    <cellStyle name="_가양-화곡내역(일위대가)_가양-화곡내역(토형100M)_수량산출_옹벽공_맨홀_맨홀" xfId="6519"/>
    <cellStyle name="_가양-화곡내역(일위대가)_가양-화곡내역(토형100M)_수량산출_옹벽공_맨홀구조물공" xfId="6520"/>
    <cellStyle name="_가양-화곡내역(일위대가)_가양-화곡내역(토형100M)_수량산출_옹벽공_맨홀구조물공_1.2.3 전력구맨홀구조물공" xfId="6521"/>
    <cellStyle name="_가양-화곡내역(일위대가)_가양-화곡내역(토형100M)_수량산출_옹벽공_맨홀구조물공_집수정구조물공" xfId="6522"/>
    <cellStyle name="_가양-화곡내역(일위대가)_가양-화곡내역(토형100M)_수량산출_옹벽공_맨홀구조물공_집수정구조물공_구조물공" xfId="6523"/>
    <cellStyle name="_가양-화곡내역(일위대가)_가양-화곡내역(토형100M)_수량산출_옹벽공_맨홀구조물공_집수정구조물공_맨홀구조물공" xfId="6524"/>
    <cellStyle name="_가양-화곡내역(일위대가)_가양-화곡내역(토형100M)_수량산출_옹벽공_맨홀구조물공_집수정구조물공_부지정지구조물공" xfId="6525"/>
    <cellStyle name="_가양-화곡내역(일위대가)_가양-화곡내역(토형100M)_수량산출_옹벽공_맨홀구조물공_집수정구조물공_부지정지배수구조물공" xfId="6526"/>
    <cellStyle name="_가양-화곡내역(일위대가)_가양-화곡내역(토형100M)_수량산출_옹벽공_맨홀구조물공_집수정구조물공_사면보호구조물공" xfId="6527"/>
    <cellStyle name="_가양-화곡내역(일위대가)_가양-화곡내역(토형100M)_수량산출_옹벽공_맨홀구조물공_집수정구조물공_전력구구조물공" xfId="6528"/>
    <cellStyle name="_가양-화곡내역(일위대가)_가양-화곡내역(토형100M)_수량산출_옹벽공_수량산출서" xfId="6529"/>
    <cellStyle name="_가양-화곡내역(일위대가)_가양-화곡내역(토형100M)_수량산출_옹벽공_수량산출서_1.2.3 전력구맨홀구조물공" xfId="6530"/>
    <cellStyle name="_가양-화곡내역(일위대가)_가양-화곡내역(토형100M)_수량산출_옹벽공_수량산출서_1.맨홀공(토공수량)" xfId="6531"/>
    <cellStyle name="_가양-화곡내역(일위대가)_가양-화곡내역(토형100M)_수량산출_옹벽공_수량산출서_개착공(가시설)" xfId="6532"/>
    <cellStyle name="_가양-화곡내역(일위대가)_가양-화곡내역(토형100M)_수량산출_옹벽공_수량산출서_집수정구조물공" xfId="6533"/>
    <cellStyle name="_가양-화곡내역(일위대가)_가양-화곡내역(토형100M)_수량산출_옹벽공_수량산출서_집수정구조물공_구조물공" xfId="6534"/>
    <cellStyle name="_가양-화곡내역(일위대가)_가양-화곡내역(토형100M)_수량산출_옹벽공_수량산출서_집수정구조물공_맨홀구조물공" xfId="6535"/>
    <cellStyle name="_가양-화곡내역(일위대가)_가양-화곡내역(토형100M)_수량산출_옹벽공_수량산출서_집수정구조물공_부지정지구조물공" xfId="6536"/>
    <cellStyle name="_가양-화곡내역(일위대가)_가양-화곡내역(토형100M)_수량산출_옹벽공_수량산출서_집수정구조물공_부지정지배수구조물공" xfId="6537"/>
    <cellStyle name="_가양-화곡내역(일위대가)_가양-화곡내역(토형100M)_수량산출_옹벽공_수량산출서_집수정구조물공_사면보호구조물공" xfId="6538"/>
    <cellStyle name="_가양-화곡내역(일위대가)_가양-화곡내역(토형100M)_수량산출_옹벽공_수량산출서_집수정구조물공_전력구구조물공" xfId="6539"/>
    <cellStyle name="_가양-화곡내역(일위대가)_가양-화곡내역(토형100M)_수량산출_옹벽공_집수정구조물공" xfId="6540"/>
    <cellStyle name="_가양-화곡내역(일위대가)_가양-화곡내역(토형100M)_수량산출_옹벽공_집수정구조물공_구조물공" xfId="6541"/>
    <cellStyle name="_가양-화곡내역(일위대가)_가양-화곡내역(토형100M)_수량산출_옹벽공_집수정구조물공_맨홀구조물공" xfId="6542"/>
    <cellStyle name="_가양-화곡내역(일위대가)_가양-화곡내역(토형100M)_수량산출_옹벽공_집수정구조물공_부지정지구조물공" xfId="6543"/>
    <cellStyle name="_가양-화곡내역(일위대가)_가양-화곡내역(토형100M)_수량산출_옹벽공_집수정구조물공_부지정지배수구조물공" xfId="6544"/>
    <cellStyle name="_가양-화곡내역(일위대가)_가양-화곡내역(토형100M)_수량산출_옹벽공_집수정구조물공_사면보호구조물공" xfId="6545"/>
    <cellStyle name="_가양-화곡내역(일위대가)_가양-화곡내역(토형100M)_수량산출_옹벽공_집수정구조물공_전력구구조물공" xfId="6546"/>
    <cellStyle name="_가양-화곡내역(일위대가)_가양-화곡내역(토형100M)_수량산출_옹벽수량" xfId="6547"/>
    <cellStyle name="_가양-화곡내역(일위대가)_가양-화곡내역(토형100M)_수량산출_옹벽수량_1.2.3 전력구맨홀구조물공" xfId="6548"/>
    <cellStyle name="_가양-화곡내역(일위대가)_가양-화곡내역(토형100M)_수량산출_옹벽수량_1.맨홀공(토공수량)" xfId="6549"/>
    <cellStyle name="_가양-화곡내역(일위대가)_가양-화곡내역(토형100M)_수량산출_옹벽수량_3.맨홀공(구조물)" xfId="6550"/>
    <cellStyle name="_가양-화곡내역(일위대가)_가양-화곡내역(토형100M)_수량산출_옹벽수량_개착공(가시설)" xfId="6551"/>
    <cellStyle name="_가양-화곡내역(일위대가)_가양-화곡내역(토형100M)_수량산출_옹벽수량_맨홀" xfId="6552"/>
    <cellStyle name="_가양-화곡내역(일위대가)_가양-화곡내역(토형100M)_수량산출_옹벽수량_맨홀_2.맨홀공(가시설)" xfId="6553"/>
    <cellStyle name="_가양-화곡내역(일위대가)_가양-화곡내역(토형100M)_수량산출_옹벽수량_맨홀_맨홀" xfId="6554"/>
    <cellStyle name="_가양-화곡내역(일위대가)_가양-화곡내역(토형100M)_수량산출_옹벽수량_맨홀구조물공" xfId="6555"/>
    <cellStyle name="_가양-화곡내역(일위대가)_가양-화곡내역(토형100M)_수량산출_옹벽수량_맨홀구조물공_1.2.3 전력구맨홀구조물공" xfId="6556"/>
    <cellStyle name="_가양-화곡내역(일위대가)_가양-화곡내역(토형100M)_수량산출_옹벽수량_맨홀구조물공_집수정구조물공" xfId="6557"/>
    <cellStyle name="_가양-화곡내역(일위대가)_가양-화곡내역(토형100M)_수량산출_옹벽수량_맨홀구조물공_집수정구조물공_구조물공" xfId="6558"/>
    <cellStyle name="_가양-화곡내역(일위대가)_가양-화곡내역(토형100M)_수량산출_옹벽수량_맨홀구조물공_집수정구조물공_맨홀구조물공" xfId="6559"/>
    <cellStyle name="_가양-화곡내역(일위대가)_가양-화곡내역(토형100M)_수량산출_옹벽수량_맨홀구조물공_집수정구조물공_부지정지구조물공" xfId="6560"/>
    <cellStyle name="_가양-화곡내역(일위대가)_가양-화곡내역(토형100M)_수량산출_옹벽수량_맨홀구조물공_집수정구조물공_부지정지배수구조물공" xfId="6561"/>
    <cellStyle name="_가양-화곡내역(일위대가)_가양-화곡내역(토형100M)_수량산출_옹벽수량_맨홀구조물공_집수정구조물공_사면보호구조물공" xfId="6562"/>
    <cellStyle name="_가양-화곡내역(일위대가)_가양-화곡내역(토형100M)_수량산출_옹벽수량_맨홀구조물공_집수정구조물공_전력구구조물공" xfId="6563"/>
    <cellStyle name="_가양-화곡내역(일위대가)_가양-화곡내역(토형100M)_수량산출_옹벽수량_수량산출서" xfId="6564"/>
    <cellStyle name="_가양-화곡내역(일위대가)_가양-화곡내역(토형100M)_수량산출_옹벽수량_수량산출서_1.2.3 전력구맨홀구조물공" xfId="6565"/>
    <cellStyle name="_가양-화곡내역(일위대가)_가양-화곡내역(토형100M)_수량산출_옹벽수량_수량산출서_1.맨홀공(토공수량)" xfId="6566"/>
    <cellStyle name="_가양-화곡내역(일위대가)_가양-화곡내역(토형100M)_수량산출_옹벽수량_수량산출서_개착공(가시설)" xfId="6567"/>
    <cellStyle name="_가양-화곡내역(일위대가)_가양-화곡내역(토형100M)_수량산출_옹벽수량_수량산출서_집수정구조물공" xfId="6568"/>
    <cellStyle name="_가양-화곡내역(일위대가)_가양-화곡내역(토형100M)_수량산출_옹벽수량_수량산출서_집수정구조물공_구조물공" xfId="6569"/>
    <cellStyle name="_가양-화곡내역(일위대가)_가양-화곡내역(토형100M)_수량산출_옹벽수량_수량산출서_집수정구조물공_맨홀구조물공" xfId="6570"/>
    <cellStyle name="_가양-화곡내역(일위대가)_가양-화곡내역(토형100M)_수량산출_옹벽수량_수량산출서_집수정구조물공_부지정지구조물공" xfId="6571"/>
    <cellStyle name="_가양-화곡내역(일위대가)_가양-화곡내역(토형100M)_수량산출_옹벽수량_수량산출서_집수정구조물공_부지정지배수구조물공" xfId="6572"/>
    <cellStyle name="_가양-화곡내역(일위대가)_가양-화곡내역(토형100M)_수량산출_옹벽수량_수량산출서_집수정구조물공_사면보호구조물공" xfId="6573"/>
    <cellStyle name="_가양-화곡내역(일위대가)_가양-화곡내역(토형100M)_수량산출_옹벽수량_수량산출서_집수정구조물공_전력구구조물공" xfId="6574"/>
    <cellStyle name="_가양-화곡내역(일위대가)_가양-화곡내역(토형100M)_수량산출_옹벽수량_집수정구조물공" xfId="6575"/>
    <cellStyle name="_가양-화곡내역(일위대가)_가양-화곡내역(토형100M)_수량산출_옹벽수량_집수정구조물공_구조물공" xfId="6576"/>
    <cellStyle name="_가양-화곡내역(일위대가)_가양-화곡내역(토형100M)_수량산출_옹벽수량_집수정구조물공_맨홀구조물공" xfId="6577"/>
    <cellStyle name="_가양-화곡내역(일위대가)_가양-화곡내역(토형100M)_수량산출_옹벽수량_집수정구조물공_부지정지구조물공" xfId="6578"/>
    <cellStyle name="_가양-화곡내역(일위대가)_가양-화곡내역(토형100M)_수량산출_옹벽수량_집수정구조물공_부지정지배수구조물공" xfId="6579"/>
    <cellStyle name="_가양-화곡내역(일위대가)_가양-화곡내역(토형100M)_수량산출_옹벽수량_집수정구조물공_사면보호구조물공" xfId="6580"/>
    <cellStyle name="_가양-화곡내역(일위대가)_가양-화곡내역(토형100M)_수량산출_옹벽수량_집수정구조물공_전력구구조물공" xfId="6581"/>
    <cellStyle name="_가양-화곡내역(일위대가)_가양-화곡내역(토형100M)_수량산출_집수정구조물공" xfId="6582"/>
    <cellStyle name="_가양-화곡내역(일위대가)_가양-화곡내역(토형100M)_수량산출_집수정구조물공_구조물공" xfId="6583"/>
    <cellStyle name="_가양-화곡내역(일위대가)_가양-화곡내역(토형100M)_수량산출_집수정구조물공_맨홀구조물공" xfId="6584"/>
    <cellStyle name="_가양-화곡내역(일위대가)_가양-화곡내역(토형100M)_수량산출_집수정구조물공_부지정지구조물공" xfId="6585"/>
    <cellStyle name="_가양-화곡내역(일위대가)_가양-화곡내역(토형100M)_수량산출_집수정구조물공_부지정지배수구조물공" xfId="6586"/>
    <cellStyle name="_가양-화곡내역(일위대가)_가양-화곡내역(토형100M)_수량산출_집수정구조물공_사면보호구조물공" xfId="6587"/>
    <cellStyle name="_가양-화곡내역(일위대가)_가양-화곡내역(토형100M)_수량산출_집수정구조물공_전력구구조물공" xfId="6588"/>
    <cellStyle name="_가양-화곡내역(일위대가)_가양-화곡내역(토형100M)_수량산출서" xfId="6589"/>
    <cellStyle name="_가양-화곡내역(일위대가)_가양-화곡내역(토형100M)_수량산출서_1.2.3 전력구맨홀구조물공" xfId="6590"/>
    <cellStyle name="_가양-화곡내역(일위대가)_가양-화곡내역(토형100M)_수량산출서_1.맨홀공(토공수량)" xfId="6591"/>
    <cellStyle name="_가양-화곡내역(일위대가)_가양-화곡내역(토형100M)_수량산출서_개착공(가시설)" xfId="6592"/>
    <cellStyle name="_가양-화곡내역(일위대가)_가양-화곡내역(토형100M)_수량산출서_집수정구조물공" xfId="6593"/>
    <cellStyle name="_가양-화곡내역(일위대가)_가양-화곡내역(토형100M)_수량산출서_집수정구조물공_구조물공" xfId="6594"/>
    <cellStyle name="_가양-화곡내역(일위대가)_가양-화곡내역(토형100M)_수량산출서_집수정구조물공_맨홀구조물공" xfId="6595"/>
    <cellStyle name="_가양-화곡내역(일위대가)_가양-화곡내역(토형100M)_수량산출서_집수정구조물공_부지정지구조물공" xfId="6596"/>
    <cellStyle name="_가양-화곡내역(일위대가)_가양-화곡내역(토형100M)_수량산출서_집수정구조물공_부지정지배수구조물공" xfId="6597"/>
    <cellStyle name="_가양-화곡내역(일위대가)_가양-화곡내역(토형100M)_수량산출서_집수정구조물공_사면보호구조물공" xfId="6598"/>
    <cellStyle name="_가양-화곡내역(일위대가)_가양-화곡내역(토형100M)_수량산출서_집수정구조물공_전력구구조물공" xfId="6599"/>
    <cellStyle name="_가양-화곡내역(일위대가)_가양-화곡내역(토형100M)_옹벽공" xfId="6600"/>
    <cellStyle name="_가양-화곡내역(일위대가)_가양-화곡내역(토형100M)_옹벽공_1.2.3 전력구맨홀구조물공" xfId="6601"/>
    <cellStyle name="_가양-화곡내역(일위대가)_가양-화곡내역(토형100M)_옹벽공_1.맨홀공(토공수량)" xfId="6602"/>
    <cellStyle name="_가양-화곡내역(일위대가)_가양-화곡내역(토형100M)_옹벽공_3.맨홀공(구조물)" xfId="6603"/>
    <cellStyle name="_가양-화곡내역(일위대가)_가양-화곡내역(토형100M)_옹벽공_개착공(가시설)" xfId="6604"/>
    <cellStyle name="_가양-화곡내역(일위대가)_가양-화곡내역(토형100M)_옹벽공_맨홀" xfId="6605"/>
    <cellStyle name="_가양-화곡내역(일위대가)_가양-화곡내역(토형100M)_옹벽공_맨홀_2.맨홀공(가시설)" xfId="6606"/>
    <cellStyle name="_가양-화곡내역(일위대가)_가양-화곡내역(토형100M)_옹벽공_맨홀_맨홀" xfId="6607"/>
    <cellStyle name="_가양-화곡내역(일위대가)_가양-화곡내역(토형100M)_옹벽공_맨홀구조물공" xfId="6608"/>
    <cellStyle name="_가양-화곡내역(일위대가)_가양-화곡내역(토형100M)_옹벽공_맨홀구조물공_1.2.3 전력구맨홀구조물공" xfId="6609"/>
    <cellStyle name="_가양-화곡내역(일위대가)_가양-화곡내역(토형100M)_옹벽공_맨홀구조물공_집수정구조물공" xfId="6610"/>
    <cellStyle name="_가양-화곡내역(일위대가)_가양-화곡내역(토형100M)_옹벽공_맨홀구조물공_집수정구조물공_구조물공" xfId="6611"/>
    <cellStyle name="_가양-화곡내역(일위대가)_가양-화곡내역(토형100M)_옹벽공_맨홀구조물공_집수정구조물공_맨홀구조물공" xfId="6612"/>
    <cellStyle name="_가양-화곡내역(일위대가)_가양-화곡내역(토형100M)_옹벽공_맨홀구조물공_집수정구조물공_부지정지구조물공" xfId="6613"/>
    <cellStyle name="_가양-화곡내역(일위대가)_가양-화곡내역(토형100M)_옹벽공_맨홀구조물공_집수정구조물공_부지정지배수구조물공" xfId="6614"/>
    <cellStyle name="_가양-화곡내역(일위대가)_가양-화곡내역(토형100M)_옹벽공_맨홀구조물공_집수정구조물공_사면보호구조물공" xfId="6615"/>
    <cellStyle name="_가양-화곡내역(일위대가)_가양-화곡내역(토형100M)_옹벽공_맨홀구조물공_집수정구조물공_전력구구조물공" xfId="6616"/>
    <cellStyle name="_가양-화곡내역(일위대가)_가양-화곡내역(토형100M)_옹벽공_수량산출서" xfId="6617"/>
    <cellStyle name="_가양-화곡내역(일위대가)_가양-화곡내역(토형100M)_옹벽공_수량산출서_1.2.3 전력구맨홀구조물공" xfId="6618"/>
    <cellStyle name="_가양-화곡내역(일위대가)_가양-화곡내역(토형100M)_옹벽공_수량산출서_1.맨홀공(토공수량)" xfId="6619"/>
    <cellStyle name="_가양-화곡내역(일위대가)_가양-화곡내역(토형100M)_옹벽공_수량산출서_개착공(가시설)" xfId="6620"/>
    <cellStyle name="_가양-화곡내역(일위대가)_가양-화곡내역(토형100M)_옹벽공_수량산출서_집수정구조물공" xfId="6621"/>
    <cellStyle name="_가양-화곡내역(일위대가)_가양-화곡내역(토형100M)_옹벽공_수량산출서_집수정구조물공_구조물공" xfId="6622"/>
    <cellStyle name="_가양-화곡내역(일위대가)_가양-화곡내역(토형100M)_옹벽공_수량산출서_집수정구조물공_맨홀구조물공" xfId="6623"/>
    <cellStyle name="_가양-화곡내역(일위대가)_가양-화곡내역(토형100M)_옹벽공_수량산출서_집수정구조물공_부지정지구조물공" xfId="6624"/>
    <cellStyle name="_가양-화곡내역(일위대가)_가양-화곡내역(토형100M)_옹벽공_수량산출서_집수정구조물공_부지정지배수구조물공" xfId="6625"/>
    <cellStyle name="_가양-화곡내역(일위대가)_가양-화곡내역(토형100M)_옹벽공_수량산출서_집수정구조물공_사면보호구조물공" xfId="6626"/>
    <cellStyle name="_가양-화곡내역(일위대가)_가양-화곡내역(토형100M)_옹벽공_수량산출서_집수정구조물공_전력구구조물공" xfId="6627"/>
    <cellStyle name="_가양-화곡내역(일위대가)_가양-화곡내역(토형100M)_옹벽공_집수정구조물공" xfId="6628"/>
    <cellStyle name="_가양-화곡내역(일위대가)_가양-화곡내역(토형100M)_옹벽공_집수정구조물공_구조물공" xfId="6629"/>
    <cellStyle name="_가양-화곡내역(일위대가)_가양-화곡내역(토형100M)_옹벽공_집수정구조물공_맨홀구조물공" xfId="6630"/>
    <cellStyle name="_가양-화곡내역(일위대가)_가양-화곡내역(토형100M)_옹벽공_집수정구조물공_부지정지구조물공" xfId="6631"/>
    <cellStyle name="_가양-화곡내역(일위대가)_가양-화곡내역(토형100M)_옹벽공_집수정구조물공_부지정지배수구조물공" xfId="6632"/>
    <cellStyle name="_가양-화곡내역(일위대가)_가양-화곡내역(토형100M)_옹벽공_집수정구조물공_사면보호구조물공" xfId="6633"/>
    <cellStyle name="_가양-화곡내역(일위대가)_가양-화곡내역(토형100M)_옹벽공_집수정구조물공_전력구구조물공" xfId="6634"/>
    <cellStyle name="_가양-화곡내역(일위대가)_가양-화곡내역(토형100M)_옹벽수량" xfId="6635"/>
    <cellStyle name="_가양-화곡내역(일위대가)_가양-화곡내역(토형100M)_옹벽수량_1.2.3 전력구맨홀구조물공" xfId="6636"/>
    <cellStyle name="_가양-화곡내역(일위대가)_가양-화곡내역(토형100M)_옹벽수량_1.맨홀공(토공수량)" xfId="6637"/>
    <cellStyle name="_가양-화곡내역(일위대가)_가양-화곡내역(토형100M)_옹벽수량_3.맨홀공(구조물)" xfId="6638"/>
    <cellStyle name="_가양-화곡내역(일위대가)_가양-화곡내역(토형100M)_옹벽수량_개착공(가시설)" xfId="6639"/>
    <cellStyle name="_가양-화곡내역(일위대가)_가양-화곡내역(토형100M)_옹벽수량_맨홀" xfId="6640"/>
    <cellStyle name="_가양-화곡내역(일위대가)_가양-화곡내역(토형100M)_옹벽수량_맨홀_2.맨홀공(가시설)" xfId="6641"/>
    <cellStyle name="_가양-화곡내역(일위대가)_가양-화곡내역(토형100M)_옹벽수량_맨홀_맨홀" xfId="6642"/>
    <cellStyle name="_가양-화곡내역(일위대가)_가양-화곡내역(토형100M)_옹벽수량_맨홀구조물공" xfId="6643"/>
    <cellStyle name="_가양-화곡내역(일위대가)_가양-화곡내역(토형100M)_옹벽수량_맨홀구조물공_1.2.3 전력구맨홀구조물공" xfId="6644"/>
    <cellStyle name="_가양-화곡내역(일위대가)_가양-화곡내역(토형100M)_옹벽수량_맨홀구조물공_집수정구조물공" xfId="6645"/>
    <cellStyle name="_가양-화곡내역(일위대가)_가양-화곡내역(토형100M)_옹벽수량_맨홀구조물공_집수정구조물공_구조물공" xfId="6646"/>
    <cellStyle name="_가양-화곡내역(일위대가)_가양-화곡내역(토형100M)_옹벽수량_맨홀구조물공_집수정구조물공_맨홀구조물공" xfId="6647"/>
    <cellStyle name="_가양-화곡내역(일위대가)_가양-화곡내역(토형100M)_옹벽수량_맨홀구조물공_집수정구조물공_부지정지구조물공" xfId="6648"/>
    <cellStyle name="_가양-화곡내역(일위대가)_가양-화곡내역(토형100M)_옹벽수량_맨홀구조물공_집수정구조물공_부지정지배수구조물공" xfId="6649"/>
    <cellStyle name="_가양-화곡내역(일위대가)_가양-화곡내역(토형100M)_옹벽수량_맨홀구조물공_집수정구조물공_사면보호구조물공" xfId="6650"/>
    <cellStyle name="_가양-화곡내역(일위대가)_가양-화곡내역(토형100M)_옹벽수량_맨홀구조물공_집수정구조물공_전력구구조물공" xfId="6651"/>
    <cellStyle name="_가양-화곡내역(일위대가)_가양-화곡내역(토형100M)_옹벽수량_수량산출서" xfId="6652"/>
    <cellStyle name="_가양-화곡내역(일위대가)_가양-화곡내역(토형100M)_옹벽수량_수량산출서_1.2.3 전력구맨홀구조물공" xfId="6653"/>
    <cellStyle name="_가양-화곡내역(일위대가)_가양-화곡내역(토형100M)_옹벽수량_수량산출서_1.맨홀공(토공수량)" xfId="6654"/>
    <cellStyle name="_가양-화곡내역(일위대가)_가양-화곡내역(토형100M)_옹벽수량_수량산출서_개착공(가시설)" xfId="6655"/>
    <cellStyle name="_가양-화곡내역(일위대가)_가양-화곡내역(토형100M)_옹벽수량_수량산출서_집수정구조물공" xfId="6656"/>
    <cellStyle name="_가양-화곡내역(일위대가)_가양-화곡내역(토형100M)_옹벽수량_수량산출서_집수정구조물공_구조물공" xfId="6657"/>
    <cellStyle name="_가양-화곡내역(일위대가)_가양-화곡내역(토형100M)_옹벽수량_수량산출서_집수정구조물공_맨홀구조물공" xfId="6658"/>
    <cellStyle name="_가양-화곡내역(일위대가)_가양-화곡내역(토형100M)_옹벽수량_수량산출서_집수정구조물공_부지정지구조물공" xfId="6659"/>
    <cellStyle name="_가양-화곡내역(일위대가)_가양-화곡내역(토형100M)_옹벽수량_수량산출서_집수정구조물공_부지정지배수구조물공" xfId="6660"/>
    <cellStyle name="_가양-화곡내역(일위대가)_가양-화곡내역(토형100M)_옹벽수량_수량산출서_집수정구조물공_사면보호구조물공" xfId="6661"/>
    <cellStyle name="_가양-화곡내역(일위대가)_가양-화곡내역(토형100M)_옹벽수량_수량산출서_집수정구조물공_전력구구조물공" xfId="6662"/>
    <cellStyle name="_가양-화곡내역(일위대가)_가양-화곡내역(토형100M)_옹벽수량_집수정구조물공" xfId="6663"/>
    <cellStyle name="_가양-화곡내역(일위대가)_가양-화곡내역(토형100M)_옹벽수량_집수정구조물공_구조물공" xfId="6664"/>
    <cellStyle name="_가양-화곡내역(일위대가)_가양-화곡내역(토형100M)_옹벽수량_집수정구조물공_맨홀구조물공" xfId="6665"/>
    <cellStyle name="_가양-화곡내역(일위대가)_가양-화곡내역(토형100M)_옹벽수량_집수정구조물공_부지정지구조물공" xfId="6666"/>
    <cellStyle name="_가양-화곡내역(일위대가)_가양-화곡내역(토형100M)_옹벽수량_집수정구조물공_부지정지배수구조물공" xfId="6667"/>
    <cellStyle name="_가양-화곡내역(일위대가)_가양-화곡내역(토형100M)_옹벽수량_집수정구조물공_사면보호구조물공" xfId="6668"/>
    <cellStyle name="_가양-화곡내역(일위대가)_가양-화곡내역(토형100M)_옹벽수량_집수정구조물공_전력구구조물공" xfId="6669"/>
    <cellStyle name="_가양-화곡내역(일위대가)_가양-화곡내역(토형100M)_집수정구조물공" xfId="6670"/>
    <cellStyle name="_가양-화곡내역(일위대가)_가양-화곡내역(토형100M)_집수정구조물공_구조물공" xfId="6671"/>
    <cellStyle name="_가양-화곡내역(일위대가)_가양-화곡내역(토형100M)_집수정구조물공_맨홀구조물공" xfId="6672"/>
    <cellStyle name="_가양-화곡내역(일위대가)_가양-화곡내역(토형100M)_집수정구조물공_부지정지구조물공" xfId="6673"/>
    <cellStyle name="_가양-화곡내역(일위대가)_가양-화곡내역(토형100M)_집수정구조물공_부지정지배수구조물공" xfId="6674"/>
    <cellStyle name="_가양-화곡내역(일위대가)_가양-화곡내역(토형100M)_집수정구조물공_사면보호구조물공" xfId="6675"/>
    <cellStyle name="_가양-화곡내역(일위대가)_가양-화곡내역(토형100M)_집수정구조물공_전력구구조물공" xfId="6676"/>
    <cellStyle name="_가양-화곡내역(일위대가)_개착공(가시설)" xfId="6677"/>
    <cellStyle name="_가양-화곡내역(일위대가)_맨홀" xfId="6678"/>
    <cellStyle name="_가양-화곡내역(일위대가)_맨홀_2.맨홀공(가시설)" xfId="6679"/>
    <cellStyle name="_가양-화곡내역(일위대가)_맨홀_맨홀" xfId="6680"/>
    <cellStyle name="_가양-화곡내역(일위대가)_맨홀구조물공" xfId="6681"/>
    <cellStyle name="_가양-화곡내역(일위대가)_맨홀구조물공_1.2.3 전력구맨홀구조물공" xfId="6682"/>
    <cellStyle name="_가양-화곡내역(일위대가)_맨홀구조물공_집수정구조물공" xfId="6683"/>
    <cellStyle name="_가양-화곡내역(일위대가)_맨홀구조물공_집수정구조물공_구조물공" xfId="6684"/>
    <cellStyle name="_가양-화곡내역(일위대가)_맨홀구조물공_집수정구조물공_맨홀구조물공" xfId="6685"/>
    <cellStyle name="_가양-화곡내역(일위대가)_맨홀구조물공_집수정구조물공_부지정지구조물공" xfId="6686"/>
    <cellStyle name="_가양-화곡내역(일위대가)_맨홀구조물공_집수정구조물공_부지정지배수구조물공" xfId="6687"/>
    <cellStyle name="_가양-화곡내역(일위대가)_맨홀구조물공_집수정구조물공_사면보호구조물공" xfId="6688"/>
    <cellStyle name="_가양-화곡내역(일위대가)_맨홀구조물공_집수정구조물공_전력구구조물공" xfId="6689"/>
    <cellStyle name="_가양-화곡내역(일위대가)_수량산출서" xfId="6690"/>
    <cellStyle name="_가양-화곡내역(일위대가)_수량산출서_1.2.3 전력구맨홀구조물공" xfId="6691"/>
    <cellStyle name="_가양-화곡내역(일위대가)_수량산출서_1.맨홀공(토공수량)" xfId="6692"/>
    <cellStyle name="_가양-화곡내역(일위대가)_수량산출서_개착공(가시설)" xfId="6693"/>
    <cellStyle name="_가양-화곡내역(일위대가)_수량산출서_집수정구조물공" xfId="6694"/>
    <cellStyle name="_가양-화곡내역(일위대가)_수량산출서_집수정구조물공_구조물공" xfId="6695"/>
    <cellStyle name="_가양-화곡내역(일위대가)_수량산출서_집수정구조물공_맨홀구조물공" xfId="6696"/>
    <cellStyle name="_가양-화곡내역(일위대가)_수량산출서_집수정구조물공_부지정지구조물공" xfId="6697"/>
    <cellStyle name="_가양-화곡내역(일위대가)_수량산출서_집수정구조물공_부지정지배수구조물공" xfId="6698"/>
    <cellStyle name="_가양-화곡내역(일위대가)_수량산출서_집수정구조물공_사면보호구조물공" xfId="6699"/>
    <cellStyle name="_가양-화곡내역(일위대가)_수량산출서_집수정구조물공_전력구구조물공" xfId="6700"/>
    <cellStyle name="_가양-화곡내역(일위대가)_옹벽공" xfId="6701"/>
    <cellStyle name="_가양-화곡내역(일위대가)_옹벽공_1.2.3 전력구맨홀구조물공" xfId="6702"/>
    <cellStyle name="_가양-화곡내역(일위대가)_옹벽공_1.맨홀공(토공수량)" xfId="6703"/>
    <cellStyle name="_가양-화곡내역(일위대가)_옹벽공_3.맨홀공(구조물)" xfId="6704"/>
    <cellStyle name="_가양-화곡내역(일위대가)_옹벽공_개착공(가시설)" xfId="6705"/>
    <cellStyle name="_가양-화곡내역(일위대가)_옹벽공_맨홀" xfId="6706"/>
    <cellStyle name="_가양-화곡내역(일위대가)_옹벽공_맨홀_2.맨홀공(가시설)" xfId="6707"/>
    <cellStyle name="_가양-화곡내역(일위대가)_옹벽공_맨홀_맨홀" xfId="6708"/>
    <cellStyle name="_가양-화곡내역(일위대가)_옹벽공_맨홀구조물공" xfId="6709"/>
    <cellStyle name="_가양-화곡내역(일위대가)_옹벽공_맨홀구조물공_1.2.3 전력구맨홀구조물공" xfId="6710"/>
    <cellStyle name="_가양-화곡내역(일위대가)_옹벽공_맨홀구조물공_집수정구조물공" xfId="6711"/>
    <cellStyle name="_가양-화곡내역(일위대가)_옹벽공_맨홀구조물공_집수정구조물공_구조물공" xfId="6712"/>
    <cellStyle name="_가양-화곡내역(일위대가)_옹벽공_맨홀구조물공_집수정구조물공_맨홀구조물공" xfId="6713"/>
    <cellStyle name="_가양-화곡내역(일위대가)_옹벽공_맨홀구조물공_집수정구조물공_부지정지구조물공" xfId="6714"/>
    <cellStyle name="_가양-화곡내역(일위대가)_옹벽공_맨홀구조물공_집수정구조물공_부지정지배수구조물공" xfId="6715"/>
    <cellStyle name="_가양-화곡내역(일위대가)_옹벽공_맨홀구조물공_집수정구조물공_사면보호구조물공" xfId="6716"/>
    <cellStyle name="_가양-화곡내역(일위대가)_옹벽공_맨홀구조물공_집수정구조물공_전력구구조물공" xfId="6717"/>
    <cellStyle name="_가양-화곡내역(일위대가)_옹벽공_수량산출서" xfId="6718"/>
    <cellStyle name="_가양-화곡내역(일위대가)_옹벽공_수량산출서_1.2.3 전력구맨홀구조물공" xfId="6719"/>
    <cellStyle name="_가양-화곡내역(일위대가)_옹벽공_수량산출서_1.맨홀공(토공수량)" xfId="6720"/>
    <cellStyle name="_가양-화곡내역(일위대가)_옹벽공_수량산출서_개착공(가시설)" xfId="6721"/>
    <cellStyle name="_가양-화곡내역(일위대가)_옹벽공_수량산출서_집수정구조물공" xfId="6722"/>
    <cellStyle name="_가양-화곡내역(일위대가)_옹벽공_수량산출서_집수정구조물공_구조물공" xfId="6723"/>
    <cellStyle name="_가양-화곡내역(일위대가)_옹벽공_수량산출서_집수정구조물공_맨홀구조물공" xfId="6724"/>
    <cellStyle name="_가양-화곡내역(일위대가)_옹벽공_수량산출서_집수정구조물공_부지정지구조물공" xfId="6725"/>
    <cellStyle name="_가양-화곡내역(일위대가)_옹벽공_수량산출서_집수정구조물공_부지정지배수구조물공" xfId="6726"/>
    <cellStyle name="_가양-화곡내역(일위대가)_옹벽공_수량산출서_집수정구조물공_사면보호구조물공" xfId="6727"/>
    <cellStyle name="_가양-화곡내역(일위대가)_옹벽공_수량산출서_집수정구조물공_전력구구조물공" xfId="6728"/>
    <cellStyle name="_가양-화곡내역(일위대가)_옹벽공_집수정구조물공" xfId="6729"/>
    <cellStyle name="_가양-화곡내역(일위대가)_옹벽공_집수정구조물공_구조물공" xfId="6730"/>
    <cellStyle name="_가양-화곡내역(일위대가)_옹벽공_집수정구조물공_맨홀구조물공" xfId="6731"/>
    <cellStyle name="_가양-화곡내역(일위대가)_옹벽공_집수정구조물공_부지정지구조물공" xfId="6732"/>
    <cellStyle name="_가양-화곡내역(일위대가)_옹벽공_집수정구조물공_부지정지배수구조물공" xfId="6733"/>
    <cellStyle name="_가양-화곡내역(일위대가)_옹벽공_집수정구조물공_사면보호구조물공" xfId="6734"/>
    <cellStyle name="_가양-화곡내역(일위대가)_옹벽공_집수정구조물공_전력구구조물공" xfId="6735"/>
    <cellStyle name="_가양-화곡내역(일위대가)_옹벽수량" xfId="6736"/>
    <cellStyle name="_가양-화곡내역(일위대가)_옹벽수량_1.2.3 전력구맨홀구조물공" xfId="6737"/>
    <cellStyle name="_가양-화곡내역(일위대가)_옹벽수량_1.맨홀공(토공수량)" xfId="6738"/>
    <cellStyle name="_가양-화곡내역(일위대가)_옹벽수량_3.맨홀공(구조물)" xfId="6739"/>
    <cellStyle name="_가양-화곡내역(일위대가)_옹벽수량_개착공(가시설)" xfId="6740"/>
    <cellStyle name="_가양-화곡내역(일위대가)_옹벽수량_맨홀" xfId="6741"/>
    <cellStyle name="_가양-화곡내역(일위대가)_옹벽수량_맨홀_2.맨홀공(가시설)" xfId="6742"/>
    <cellStyle name="_가양-화곡내역(일위대가)_옹벽수량_맨홀_맨홀" xfId="6743"/>
    <cellStyle name="_가양-화곡내역(일위대가)_옹벽수량_맨홀구조물공" xfId="6744"/>
    <cellStyle name="_가양-화곡내역(일위대가)_옹벽수량_맨홀구조물공_1.2.3 전력구맨홀구조물공" xfId="6745"/>
    <cellStyle name="_가양-화곡내역(일위대가)_옹벽수량_맨홀구조물공_집수정구조물공" xfId="6746"/>
    <cellStyle name="_가양-화곡내역(일위대가)_옹벽수량_맨홀구조물공_집수정구조물공_구조물공" xfId="6747"/>
    <cellStyle name="_가양-화곡내역(일위대가)_옹벽수량_맨홀구조물공_집수정구조물공_맨홀구조물공" xfId="6748"/>
    <cellStyle name="_가양-화곡내역(일위대가)_옹벽수량_맨홀구조물공_집수정구조물공_부지정지구조물공" xfId="6749"/>
    <cellStyle name="_가양-화곡내역(일위대가)_옹벽수량_맨홀구조물공_집수정구조물공_부지정지배수구조물공" xfId="6750"/>
    <cellStyle name="_가양-화곡내역(일위대가)_옹벽수량_맨홀구조물공_집수정구조물공_사면보호구조물공" xfId="6751"/>
    <cellStyle name="_가양-화곡내역(일위대가)_옹벽수량_맨홀구조물공_집수정구조물공_전력구구조물공" xfId="6752"/>
    <cellStyle name="_가양-화곡내역(일위대가)_옹벽수량_수량산출서" xfId="6753"/>
    <cellStyle name="_가양-화곡내역(일위대가)_옹벽수량_수량산출서_1.2.3 전력구맨홀구조물공" xfId="6754"/>
    <cellStyle name="_가양-화곡내역(일위대가)_옹벽수량_수량산출서_1.맨홀공(토공수량)" xfId="6755"/>
    <cellStyle name="_가양-화곡내역(일위대가)_옹벽수량_수량산출서_개착공(가시설)" xfId="6756"/>
    <cellStyle name="_가양-화곡내역(일위대가)_옹벽수량_수량산출서_집수정구조물공" xfId="6757"/>
    <cellStyle name="_가양-화곡내역(일위대가)_옹벽수량_수량산출서_집수정구조물공_구조물공" xfId="6758"/>
    <cellStyle name="_가양-화곡내역(일위대가)_옹벽수량_수량산출서_집수정구조물공_맨홀구조물공" xfId="6759"/>
    <cellStyle name="_가양-화곡내역(일위대가)_옹벽수량_수량산출서_집수정구조물공_부지정지구조물공" xfId="6760"/>
    <cellStyle name="_가양-화곡내역(일위대가)_옹벽수량_수량산출서_집수정구조물공_부지정지배수구조물공" xfId="6761"/>
    <cellStyle name="_가양-화곡내역(일위대가)_옹벽수량_수량산출서_집수정구조물공_사면보호구조물공" xfId="6762"/>
    <cellStyle name="_가양-화곡내역(일위대가)_옹벽수량_수량산출서_집수정구조물공_전력구구조물공" xfId="6763"/>
    <cellStyle name="_가양-화곡내역(일위대가)_옹벽수량_집수정구조물공" xfId="6764"/>
    <cellStyle name="_가양-화곡내역(일위대가)_옹벽수량_집수정구조물공_구조물공" xfId="6765"/>
    <cellStyle name="_가양-화곡내역(일위대가)_옹벽수량_집수정구조물공_맨홀구조물공" xfId="6766"/>
    <cellStyle name="_가양-화곡내역(일위대가)_옹벽수량_집수정구조물공_부지정지구조물공" xfId="6767"/>
    <cellStyle name="_가양-화곡내역(일위대가)_옹벽수량_집수정구조물공_부지정지배수구조물공" xfId="6768"/>
    <cellStyle name="_가양-화곡내역(일위대가)_옹벽수량_집수정구조물공_사면보호구조물공" xfId="6769"/>
    <cellStyle name="_가양-화곡내역(일위대가)_옹벽수량_집수정구조물공_전력구구조물공" xfId="6770"/>
    <cellStyle name="_가양-화곡내역(일위대가)_집수정구조물공" xfId="6771"/>
    <cellStyle name="_가양-화곡내역(일위대가)_집수정구조물공_구조물공" xfId="6772"/>
    <cellStyle name="_가양-화곡내역(일위대가)_집수정구조물공_맨홀구조물공" xfId="6773"/>
    <cellStyle name="_가양-화곡내역(일위대가)_집수정구조물공_부지정지구조물공" xfId="6774"/>
    <cellStyle name="_가양-화곡내역(일위대가)_집수정구조물공_부지정지배수구조물공" xfId="6775"/>
    <cellStyle name="_가양-화곡내역(일위대가)_집수정구조물공_사면보호구조물공" xfId="6776"/>
    <cellStyle name="_가양-화곡내역(일위대가)_집수정구조물공_전력구구조물공" xfId="6777"/>
    <cellStyle name="_가양-화곡내역(토형100M)" xfId="6778"/>
    <cellStyle name="_가양-화곡내역(토형100M)_1.2.3 전력구맨홀구조물공" xfId="6779"/>
    <cellStyle name="_가양-화곡내역(토형100M)_1.맨홀공(토공수량)" xfId="6780"/>
    <cellStyle name="_가양-화곡내역(토형100M)_3.맨홀공(구조물)" xfId="6781"/>
    <cellStyle name="_가양-화곡내역(토형100M)_5옹벽공" xfId="6782"/>
    <cellStyle name="_가양-화곡내역(토형100M)_5옹벽공_1.2.3 전력구맨홀구조물공" xfId="6783"/>
    <cellStyle name="_가양-화곡내역(토형100M)_5옹벽공_1.맨홀공(토공수량)" xfId="6784"/>
    <cellStyle name="_가양-화곡내역(토형100M)_5옹벽공_3.맨홀공(구조물)" xfId="6785"/>
    <cellStyle name="_가양-화곡내역(토형100M)_5옹벽공_개착공(가시설)" xfId="6786"/>
    <cellStyle name="_가양-화곡내역(토형100M)_5옹벽공_맨홀" xfId="6787"/>
    <cellStyle name="_가양-화곡내역(토형100M)_5옹벽공_맨홀_2.맨홀공(가시설)" xfId="6788"/>
    <cellStyle name="_가양-화곡내역(토형100M)_5옹벽공_맨홀_맨홀" xfId="6789"/>
    <cellStyle name="_가양-화곡내역(토형100M)_5옹벽공_맨홀구조물공" xfId="6790"/>
    <cellStyle name="_가양-화곡내역(토형100M)_5옹벽공_맨홀구조물공_1.2.3 전력구맨홀구조물공" xfId="6791"/>
    <cellStyle name="_가양-화곡내역(토형100M)_5옹벽공_맨홀구조물공_집수정구조물공" xfId="6792"/>
    <cellStyle name="_가양-화곡내역(토형100M)_5옹벽공_맨홀구조물공_집수정구조물공_구조물공" xfId="6793"/>
    <cellStyle name="_가양-화곡내역(토형100M)_5옹벽공_맨홀구조물공_집수정구조물공_맨홀구조물공" xfId="6794"/>
    <cellStyle name="_가양-화곡내역(토형100M)_5옹벽공_맨홀구조물공_집수정구조물공_부지정지구조물공" xfId="6795"/>
    <cellStyle name="_가양-화곡내역(토형100M)_5옹벽공_맨홀구조물공_집수정구조물공_부지정지배수구조물공" xfId="6796"/>
    <cellStyle name="_가양-화곡내역(토형100M)_5옹벽공_맨홀구조물공_집수정구조물공_사면보호구조물공" xfId="6797"/>
    <cellStyle name="_가양-화곡내역(토형100M)_5옹벽공_맨홀구조물공_집수정구조물공_전력구구조물공" xfId="6798"/>
    <cellStyle name="_가양-화곡내역(토형100M)_5옹벽공_수량산출서" xfId="6799"/>
    <cellStyle name="_가양-화곡내역(토형100M)_5옹벽공_수량산출서_1.2.3 전력구맨홀구조물공" xfId="6800"/>
    <cellStyle name="_가양-화곡내역(토형100M)_5옹벽공_수량산출서_1.맨홀공(토공수량)" xfId="6801"/>
    <cellStyle name="_가양-화곡내역(토형100M)_5옹벽공_수량산출서_개착공(가시설)" xfId="6802"/>
    <cellStyle name="_가양-화곡내역(토형100M)_5옹벽공_수량산출서_집수정구조물공" xfId="6803"/>
    <cellStyle name="_가양-화곡내역(토형100M)_5옹벽공_수량산출서_집수정구조물공_구조물공" xfId="6804"/>
    <cellStyle name="_가양-화곡내역(토형100M)_5옹벽공_수량산출서_집수정구조물공_맨홀구조물공" xfId="6805"/>
    <cellStyle name="_가양-화곡내역(토형100M)_5옹벽공_수량산출서_집수정구조물공_부지정지구조물공" xfId="6806"/>
    <cellStyle name="_가양-화곡내역(토형100M)_5옹벽공_수량산출서_집수정구조물공_부지정지배수구조물공" xfId="6807"/>
    <cellStyle name="_가양-화곡내역(토형100M)_5옹벽공_수량산출서_집수정구조물공_사면보호구조물공" xfId="6808"/>
    <cellStyle name="_가양-화곡내역(토형100M)_5옹벽공_수량산출서_집수정구조물공_전력구구조물공" xfId="6809"/>
    <cellStyle name="_가양-화곡내역(토형100M)_5옹벽공_집수정구조물공" xfId="6810"/>
    <cellStyle name="_가양-화곡내역(토형100M)_5옹벽공_집수정구조물공_구조물공" xfId="6811"/>
    <cellStyle name="_가양-화곡내역(토형100M)_5옹벽공_집수정구조물공_맨홀구조물공" xfId="6812"/>
    <cellStyle name="_가양-화곡내역(토형100M)_5옹벽공_집수정구조물공_부지정지구조물공" xfId="6813"/>
    <cellStyle name="_가양-화곡내역(토형100M)_5옹벽공_집수정구조물공_부지정지배수구조물공" xfId="6814"/>
    <cellStyle name="_가양-화곡내역(토형100M)_5옹벽공_집수정구조물공_사면보호구조물공" xfId="6815"/>
    <cellStyle name="_가양-화곡내역(토형100M)_5옹벽공_집수정구조물공_전력구구조물공" xfId="6816"/>
    <cellStyle name="_가양-화곡내역(토형100M)_개착공(가시설)" xfId="6817"/>
    <cellStyle name="_가양-화곡내역(토형100M)_맨홀" xfId="6818"/>
    <cellStyle name="_가양-화곡내역(토형100M)_맨홀_2.맨홀공(가시설)" xfId="6819"/>
    <cellStyle name="_가양-화곡내역(토형100M)_맨홀_맨홀" xfId="6820"/>
    <cellStyle name="_가양-화곡내역(토형100M)_맨홀구조물공" xfId="6821"/>
    <cellStyle name="_가양-화곡내역(토형100M)_맨홀구조물공_1.2.3 전력구맨홀구조물공" xfId="6822"/>
    <cellStyle name="_가양-화곡내역(토형100M)_맨홀구조물공_집수정구조물공" xfId="6823"/>
    <cellStyle name="_가양-화곡내역(토형100M)_맨홀구조물공_집수정구조물공_구조물공" xfId="6824"/>
    <cellStyle name="_가양-화곡내역(토형100M)_맨홀구조물공_집수정구조물공_맨홀구조물공" xfId="6825"/>
    <cellStyle name="_가양-화곡내역(토형100M)_맨홀구조물공_집수정구조물공_부지정지구조물공" xfId="6826"/>
    <cellStyle name="_가양-화곡내역(토형100M)_맨홀구조물공_집수정구조물공_부지정지배수구조물공" xfId="6827"/>
    <cellStyle name="_가양-화곡내역(토형100M)_맨홀구조물공_집수정구조물공_사면보호구조물공" xfId="6828"/>
    <cellStyle name="_가양-화곡내역(토형100M)_맨홀구조물공_집수정구조물공_전력구구조물공" xfId="6829"/>
    <cellStyle name="_가양-화곡내역(토형100M)_수량산출" xfId="6830"/>
    <cellStyle name="_가양-화곡내역(토형100M)_수량산출_1.2.3 전력구맨홀구조물공" xfId="6831"/>
    <cellStyle name="_가양-화곡내역(토형100M)_수량산출_1.맨홀공(토공수량)" xfId="6832"/>
    <cellStyle name="_가양-화곡내역(토형100M)_수량산출_3.맨홀공(구조물)" xfId="6833"/>
    <cellStyle name="_가양-화곡내역(토형100M)_수량산출_5옹벽공" xfId="6834"/>
    <cellStyle name="_가양-화곡내역(토형100M)_수량산출_5옹벽공_1.2.3 전력구맨홀구조물공" xfId="6835"/>
    <cellStyle name="_가양-화곡내역(토형100M)_수량산출_5옹벽공_1.맨홀공(토공수량)" xfId="6836"/>
    <cellStyle name="_가양-화곡내역(토형100M)_수량산출_5옹벽공_3.맨홀공(구조물)" xfId="6837"/>
    <cellStyle name="_가양-화곡내역(토형100M)_수량산출_5옹벽공_개착공(가시설)" xfId="6838"/>
    <cellStyle name="_가양-화곡내역(토형100M)_수량산출_5옹벽공_맨홀" xfId="6839"/>
    <cellStyle name="_가양-화곡내역(토형100M)_수량산출_5옹벽공_맨홀_2.맨홀공(가시설)" xfId="6840"/>
    <cellStyle name="_가양-화곡내역(토형100M)_수량산출_5옹벽공_맨홀_맨홀" xfId="6841"/>
    <cellStyle name="_가양-화곡내역(토형100M)_수량산출_5옹벽공_맨홀구조물공" xfId="6842"/>
    <cellStyle name="_가양-화곡내역(토형100M)_수량산출_5옹벽공_맨홀구조물공_1.2.3 전력구맨홀구조물공" xfId="6843"/>
    <cellStyle name="_가양-화곡내역(토형100M)_수량산출_5옹벽공_맨홀구조물공_집수정구조물공" xfId="6844"/>
    <cellStyle name="_가양-화곡내역(토형100M)_수량산출_5옹벽공_맨홀구조물공_집수정구조물공_구조물공" xfId="6845"/>
    <cellStyle name="_가양-화곡내역(토형100M)_수량산출_5옹벽공_맨홀구조물공_집수정구조물공_맨홀구조물공" xfId="6846"/>
    <cellStyle name="_가양-화곡내역(토형100M)_수량산출_5옹벽공_맨홀구조물공_집수정구조물공_부지정지구조물공" xfId="6847"/>
    <cellStyle name="_가양-화곡내역(토형100M)_수량산출_5옹벽공_맨홀구조물공_집수정구조물공_부지정지배수구조물공" xfId="6848"/>
    <cellStyle name="_가양-화곡내역(토형100M)_수량산출_5옹벽공_맨홀구조물공_집수정구조물공_사면보호구조물공" xfId="6849"/>
    <cellStyle name="_가양-화곡내역(토형100M)_수량산출_5옹벽공_맨홀구조물공_집수정구조물공_전력구구조물공" xfId="6850"/>
    <cellStyle name="_가양-화곡내역(토형100M)_수량산출_5옹벽공_수량산출서" xfId="6851"/>
    <cellStyle name="_가양-화곡내역(토형100M)_수량산출_5옹벽공_수량산출서_1.2.3 전력구맨홀구조물공" xfId="6852"/>
    <cellStyle name="_가양-화곡내역(토형100M)_수량산출_5옹벽공_수량산출서_1.맨홀공(토공수량)" xfId="6853"/>
    <cellStyle name="_가양-화곡내역(토형100M)_수량산출_5옹벽공_수량산출서_개착공(가시설)" xfId="6854"/>
    <cellStyle name="_가양-화곡내역(토형100M)_수량산출_5옹벽공_수량산출서_집수정구조물공" xfId="6855"/>
    <cellStyle name="_가양-화곡내역(토형100M)_수량산출_5옹벽공_수량산출서_집수정구조물공_구조물공" xfId="6856"/>
    <cellStyle name="_가양-화곡내역(토형100M)_수량산출_5옹벽공_수량산출서_집수정구조물공_맨홀구조물공" xfId="6857"/>
    <cellStyle name="_가양-화곡내역(토형100M)_수량산출_5옹벽공_수량산출서_집수정구조물공_부지정지구조물공" xfId="6858"/>
    <cellStyle name="_가양-화곡내역(토형100M)_수량산출_5옹벽공_수량산출서_집수정구조물공_부지정지배수구조물공" xfId="6859"/>
    <cellStyle name="_가양-화곡내역(토형100M)_수량산출_5옹벽공_수량산출서_집수정구조물공_사면보호구조물공" xfId="6860"/>
    <cellStyle name="_가양-화곡내역(토형100M)_수량산출_5옹벽공_수량산출서_집수정구조물공_전력구구조물공" xfId="6861"/>
    <cellStyle name="_가양-화곡내역(토형100M)_수량산출_5옹벽공_집수정구조물공" xfId="6862"/>
    <cellStyle name="_가양-화곡내역(토형100M)_수량산출_5옹벽공_집수정구조물공_구조물공" xfId="6863"/>
    <cellStyle name="_가양-화곡내역(토형100M)_수량산출_5옹벽공_집수정구조물공_맨홀구조물공" xfId="6864"/>
    <cellStyle name="_가양-화곡내역(토형100M)_수량산출_5옹벽공_집수정구조물공_부지정지구조물공" xfId="6865"/>
    <cellStyle name="_가양-화곡내역(토형100M)_수량산출_5옹벽공_집수정구조물공_부지정지배수구조물공" xfId="6866"/>
    <cellStyle name="_가양-화곡내역(토형100M)_수량산출_5옹벽공_집수정구조물공_사면보호구조물공" xfId="6867"/>
    <cellStyle name="_가양-화곡내역(토형100M)_수량산출_5옹벽공_집수정구조물공_전력구구조물공" xfId="6868"/>
    <cellStyle name="_가양-화곡내역(토형100M)_수량산출_개착공(가시설)" xfId="6869"/>
    <cellStyle name="_가양-화곡내역(토형100M)_수량산출_맨홀" xfId="6870"/>
    <cellStyle name="_가양-화곡내역(토형100M)_수량산출_맨홀_2.맨홀공(가시설)" xfId="6871"/>
    <cellStyle name="_가양-화곡내역(토형100M)_수량산출_맨홀_맨홀" xfId="6872"/>
    <cellStyle name="_가양-화곡내역(토형100M)_수량산출_맨홀구조물공" xfId="6873"/>
    <cellStyle name="_가양-화곡내역(토형100M)_수량산출_맨홀구조물공_1.2.3 전력구맨홀구조물공" xfId="6874"/>
    <cellStyle name="_가양-화곡내역(토형100M)_수량산출_맨홀구조물공_집수정구조물공" xfId="6875"/>
    <cellStyle name="_가양-화곡내역(토형100M)_수량산출_맨홀구조물공_집수정구조물공_구조물공" xfId="6876"/>
    <cellStyle name="_가양-화곡내역(토형100M)_수량산출_맨홀구조물공_집수정구조물공_맨홀구조물공" xfId="6877"/>
    <cellStyle name="_가양-화곡내역(토형100M)_수량산출_맨홀구조물공_집수정구조물공_부지정지구조물공" xfId="6878"/>
    <cellStyle name="_가양-화곡내역(토형100M)_수량산출_맨홀구조물공_집수정구조물공_부지정지배수구조물공" xfId="6879"/>
    <cellStyle name="_가양-화곡내역(토형100M)_수량산출_맨홀구조물공_집수정구조물공_사면보호구조물공" xfId="6880"/>
    <cellStyle name="_가양-화곡내역(토형100M)_수량산출_맨홀구조물공_집수정구조물공_전력구구조물공" xfId="6881"/>
    <cellStyle name="_가양-화곡내역(토형100M)_수량산출_수량산출서" xfId="6882"/>
    <cellStyle name="_가양-화곡내역(토형100M)_수량산출_수량산출서_1.2.3 전력구맨홀구조물공" xfId="6883"/>
    <cellStyle name="_가양-화곡내역(토형100M)_수량산출_수량산출서_1.맨홀공(토공수량)" xfId="6884"/>
    <cellStyle name="_가양-화곡내역(토형100M)_수량산출_수량산출서_개착공(가시설)" xfId="6885"/>
    <cellStyle name="_가양-화곡내역(토형100M)_수량산출_수량산출서_집수정구조물공" xfId="6886"/>
    <cellStyle name="_가양-화곡내역(토형100M)_수량산출_수량산출서_집수정구조물공_구조물공" xfId="6887"/>
    <cellStyle name="_가양-화곡내역(토형100M)_수량산출_수량산출서_집수정구조물공_맨홀구조물공" xfId="6888"/>
    <cellStyle name="_가양-화곡내역(토형100M)_수량산출_수량산출서_집수정구조물공_부지정지구조물공" xfId="6889"/>
    <cellStyle name="_가양-화곡내역(토형100M)_수량산출_수량산출서_집수정구조물공_부지정지배수구조물공" xfId="6890"/>
    <cellStyle name="_가양-화곡내역(토형100M)_수량산출_수량산출서_집수정구조물공_사면보호구조물공" xfId="6891"/>
    <cellStyle name="_가양-화곡내역(토형100M)_수량산출_수량산출서_집수정구조물공_전력구구조물공" xfId="6892"/>
    <cellStyle name="_가양-화곡내역(토형100M)_수량산출_옹벽공" xfId="6893"/>
    <cellStyle name="_가양-화곡내역(토형100M)_수량산출_옹벽공_1.2.3 전력구맨홀구조물공" xfId="6894"/>
    <cellStyle name="_가양-화곡내역(토형100M)_수량산출_옹벽공_1.맨홀공(토공수량)" xfId="6895"/>
    <cellStyle name="_가양-화곡내역(토형100M)_수량산출_옹벽공_3.맨홀공(구조물)" xfId="6896"/>
    <cellStyle name="_가양-화곡내역(토형100M)_수량산출_옹벽공_개착공(가시설)" xfId="6897"/>
    <cellStyle name="_가양-화곡내역(토형100M)_수량산출_옹벽공_맨홀" xfId="6898"/>
    <cellStyle name="_가양-화곡내역(토형100M)_수량산출_옹벽공_맨홀_2.맨홀공(가시설)" xfId="6899"/>
    <cellStyle name="_가양-화곡내역(토형100M)_수량산출_옹벽공_맨홀_맨홀" xfId="6900"/>
    <cellStyle name="_가양-화곡내역(토형100M)_수량산출_옹벽공_맨홀구조물공" xfId="6901"/>
    <cellStyle name="_가양-화곡내역(토형100M)_수량산출_옹벽공_맨홀구조물공_1.2.3 전력구맨홀구조물공" xfId="6902"/>
    <cellStyle name="_가양-화곡내역(토형100M)_수량산출_옹벽공_맨홀구조물공_집수정구조물공" xfId="6903"/>
    <cellStyle name="_가양-화곡내역(토형100M)_수량산출_옹벽공_맨홀구조물공_집수정구조물공_구조물공" xfId="6904"/>
    <cellStyle name="_가양-화곡내역(토형100M)_수량산출_옹벽공_맨홀구조물공_집수정구조물공_맨홀구조물공" xfId="6905"/>
    <cellStyle name="_가양-화곡내역(토형100M)_수량산출_옹벽공_맨홀구조물공_집수정구조물공_부지정지구조물공" xfId="6906"/>
    <cellStyle name="_가양-화곡내역(토형100M)_수량산출_옹벽공_맨홀구조물공_집수정구조물공_부지정지배수구조물공" xfId="6907"/>
    <cellStyle name="_가양-화곡내역(토형100M)_수량산출_옹벽공_맨홀구조물공_집수정구조물공_사면보호구조물공" xfId="6908"/>
    <cellStyle name="_가양-화곡내역(토형100M)_수량산출_옹벽공_맨홀구조물공_집수정구조물공_전력구구조물공" xfId="6909"/>
    <cellStyle name="_가양-화곡내역(토형100M)_수량산출_옹벽공_수량산출서" xfId="6910"/>
    <cellStyle name="_가양-화곡내역(토형100M)_수량산출_옹벽공_수량산출서_1.2.3 전력구맨홀구조물공" xfId="6911"/>
    <cellStyle name="_가양-화곡내역(토형100M)_수량산출_옹벽공_수량산출서_1.맨홀공(토공수량)" xfId="6912"/>
    <cellStyle name="_가양-화곡내역(토형100M)_수량산출_옹벽공_수량산출서_개착공(가시설)" xfId="6913"/>
    <cellStyle name="_가양-화곡내역(토형100M)_수량산출_옹벽공_수량산출서_집수정구조물공" xfId="6914"/>
    <cellStyle name="_가양-화곡내역(토형100M)_수량산출_옹벽공_수량산출서_집수정구조물공_구조물공" xfId="6915"/>
    <cellStyle name="_가양-화곡내역(토형100M)_수량산출_옹벽공_수량산출서_집수정구조물공_맨홀구조물공" xfId="6916"/>
    <cellStyle name="_가양-화곡내역(토형100M)_수량산출_옹벽공_수량산출서_집수정구조물공_부지정지구조물공" xfId="6917"/>
    <cellStyle name="_가양-화곡내역(토형100M)_수량산출_옹벽공_수량산출서_집수정구조물공_부지정지배수구조물공" xfId="6918"/>
    <cellStyle name="_가양-화곡내역(토형100M)_수량산출_옹벽공_수량산출서_집수정구조물공_사면보호구조물공" xfId="6919"/>
    <cellStyle name="_가양-화곡내역(토형100M)_수량산출_옹벽공_수량산출서_집수정구조물공_전력구구조물공" xfId="6920"/>
    <cellStyle name="_가양-화곡내역(토형100M)_수량산출_옹벽공_집수정구조물공" xfId="6921"/>
    <cellStyle name="_가양-화곡내역(토형100M)_수량산출_옹벽공_집수정구조물공_구조물공" xfId="6922"/>
    <cellStyle name="_가양-화곡내역(토형100M)_수량산출_옹벽공_집수정구조물공_맨홀구조물공" xfId="6923"/>
    <cellStyle name="_가양-화곡내역(토형100M)_수량산출_옹벽공_집수정구조물공_부지정지구조물공" xfId="6924"/>
    <cellStyle name="_가양-화곡내역(토형100M)_수량산출_옹벽공_집수정구조물공_부지정지배수구조물공" xfId="6925"/>
    <cellStyle name="_가양-화곡내역(토형100M)_수량산출_옹벽공_집수정구조물공_사면보호구조물공" xfId="6926"/>
    <cellStyle name="_가양-화곡내역(토형100M)_수량산출_옹벽공_집수정구조물공_전력구구조물공" xfId="6927"/>
    <cellStyle name="_가양-화곡내역(토형100M)_수량산출_옹벽수량" xfId="6928"/>
    <cellStyle name="_가양-화곡내역(토형100M)_수량산출_옹벽수량_1.2.3 전력구맨홀구조물공" xfId="6929"/>
    <cellStyle name="_가양-화곡내역(토형100M)_수량산출_옹벽수량_1.맨홀공(토공수량)" xfId="6930"/>
    <cellStyle name="_가양-화곡내역(토형100M)_수량산출_옹벽수량_3.맨홀공(구조물)" xfId="6931"/>
    <cellStyle name="_가양-화곡내역(토형100M)_수량산출_옹벽수량_개착공(가시설)" xfId="6932"/>
    <cellStyle name="_가양-화곡내역(토형100M)_수량산출_옹벽수량_맨홀" xfId="6933"/>
    <cellStyle name="_가양-화곡내역(토형100M)_수량산출_옹벽수량_맨홀_2.맨홀공(가시설)" xfId="6934"/>
    <cellStyle name="_가양-화곡내역(토형100M)_수량산출_옹벽수량_맨홀_맨홀" xfId="6935"/>
    <cellStyle name="_가양-화곡내역(토형100M)_수량산출_옹벽수량_맨홀구조물공" xfId="6936"/>
    <cellStyle name="_가양-화곡내역(토형100M)_수량산출_옹벽수량_맨홀구조물공_1.2.3 전력구맨홀구조물공" xfId="6937"/>
    <cellStyle name="_가양-화곡내역(토형100M)_수량산출_옹벽수량_맨홀구조물공_집수정구조물공" xfId="6938"/>
    <cellStyle name="_가양-화곡내역(토형100M)_수량산출_옹벽수량_맨홀구조물공_집수정구조물공_구조물공" xfId="6939"/>
    <cellStyle name="_가양-화곡내역(토형100M)_수량산출_옹벽수량_맨홀구조물공_집수정구조물공_맨홀구조물공" xfId="6940"/>
    <cellStyle name="_가양-화곡내역(토형100M)_수량산출_옹벽수량_맨홀구조물공_집수정구조물공_부지정지구조물공" xfId="6941"/>
    <cellStyle name="_가양-화곡내역(토형100M)_수량산출_옹벽수량_맨홀구조물공_집수정구조물공_부지정지배수구조물공" xfId="6942"/>
    <cellStyle name="_가양-화곡내역(토형100M)_수량산출_옹벽수량_맨홀구조물공_집수정구조물공_사면보호구조물공" xfId="6943"/>
    <cellStyle name="_가양-화곡내역(토형100M)_수량산출_옹벽수량_맨홀구조물공_집수정구조물공_전력구구조물공" xfId="6944"/>
    <cellStyle name="_가양-화곡내역(토형100M)_수량산출_옹벽수량_수량산출서" xfId="6945"/>
    <cellStyle name="_가양-화곡내역(토형100M)_수량산출_옹벽수량_수량산출서_1.2.3 전력구맨홀구조물공" xfId="6946"/>
    <cellStyle name="_가양-화곡내역(토형100M)_수량산출_옹벽수량_수량산출서_1.맨홀공(토공수량)" xfId="6947"/>
    <cellStyle name="_가양-화곡내역(토형100M)_수량산출_옹벽수량_수량산출서_개착공(가시설)" xfId="6948"/>
    <cellStyle name="_가양-화곡내역(토형100M)_수량산출_옹벽수량_수량산출서_집수정구조물공" xfId="6949"/>
    <cellStyle name="_가양-화곡내역(토형100M)_수량산출_옹벽수량_수량산출서_집수정구조물공_구조물공" xfId="6950"/>
    <cellStyle name="_가양-화곡내역(토형100M)_수량산출_옹벽수량_수량산출서_집수정구조물공_맨홀구조물공" xfId="6951"/>
    <cellStyle name="_가양-화곡내역(토형100M)_수량산출_옹벽수량_수량산출서_집수정구조물공_부지정지구조물공" xfId="6952"/>
    <cellStyle name="_가양-화곡내역(토형100M)_수량산출_옹벽수량_수량산출서_집수정구조물공_부지정지배수구조물공" xfId="6953"/>
    <cellStyle name="_가양-화곡내역(토형100M)_수량산출_옹벽수량_수량산출서_집수정구조물공_사면보호구조물공" xfId="6954"/>
    <cellStyle name="_가양-화곡내역(토형100M)_수량산출_옹벽수량_수량산출서_집수정구조물공_전력구구조물공" xfId="6955"/>
    <cellStyle name="_가양-화곡내역(토형100M)_수량산출_옹벽수량_집수정구조물공" xfId="6956"/>
    <cellStyle name="_가양-화곡내역(토형100M)_수량산출_옹벽수량_집수정구조물공_구조물공" xfId="6957"/>
    <cellStyle name="_가양-화곡내역(토형100M)_수량산출_옹벽수량_집수정구조물공_맨홀구조물공" xfId="6958"/>
    <cellStyle name="_가양-화곡내역(토형100M)_수량산출_옹벽수량_집수정구조물공_부지정지구조물공" xfId="6959"/>
    <cellStyle name="_가양-화곡내역(토형100M)_수량산출_옹벽수량_집수정구조물공_부지정지배수구조물공" xfId="6960"/>
    <cellStyle name="_가양-화곡내역(토형100M)_수량산출_옹벽수량_집수정구조물공_사면보호구조물공" xfId="6961"/>
    <cellStyle name="_가양-화곡내역(토형100M)_수량산출_옹벽수량_집수정구조물공_전력구구조물공" xfId="6962"/>
    <cellStyle name="_가양-화곡내역(토형100M)_수량산출_집수정구조물공" xfId="6963"/>
    <cellStyle name="_가양-화곡내역(토형100M)_수량산출_집수정구조물공_구조물공" xfId="6964"/>
    <cellStyle name="_가양-화곡내역(토형100M)_수량산출_집수정구조물공_맨홀구조물공" xfId="6965"/>
    <cellStyle name="_가양-화곡내역(토형100M)_수량산출_집수정구조물공_부지정지구조물공" xfId="6966"/>
    <cellStyle name="_가양-화곡내역(토형100M)_수량산출_집수정구조물공_부지정지배수구조물공" xfId="6967"/>
    <cellStyle name="_가양-화곡내역(토형100M)_수량산출_집수정구조물공_사면보호구조물공" xfId="6968"/>
    <cellStyle name="_가양-화곡내역(토형100M)_수량산출_집수정구조물공_전력구구조물공" xfId="6969"/>
    <cellStyle name="_가양-화곡내역(토형100M)_수량산출서" xfId="6970"/>
    <cellStyle name="_가양-화곡내역(토형100M)_수량산출서_1.2.3 전력구맨홀구조물공" xfId="6971"/>
    <cellStyle name="_가양-화곡내역(토형100M)_수량산출서_1.맨홀공(토공수량)" xfId="6972"/>
    <cellStyle name="_가양-화곡내역(토형100M)_수량산출서_개착공(가시설)" xfId="6973"/>
    <cellStyle name="_가양-화곡내역(토형100M)_수량산출서_집수정구조물공" xfId="6974"/>
    <cellStyle name="_가양-화곡내역(토형100M)_수량산출서_집수정구조물공_구조물공" xfId="6975"/>
    <cellStyle name="_가양-화곡내역(토형100M)_수량산출서_집수정구조물공_맨홀구조물공" xfId="6976"/>
    <cellStyle name="_가양-화곡내역(토형100M)_수량산출서_집수정구조물공_부지정지구조물공" xfId="6977"/>
    <cellStyle name="_가양-화곡내역(토형100M)_수량산출서_집수정구조물공_부지정지배수구조물공" xfId="6978"/>
    <cellStyle name="_가양-화곡내역(토형100M)_수량산출서_집수정구조물공_사면보호구조물공" xfId="6979"/>
    <cellStyle name="_가양-화곡내역(토형100M)_수량산출서_집수정구조물공_전력구구조물공" xfId="6980"/>
    <cellStyle name="_가양-화곡내역(토형100M)_옹벽공" xfId="6981"/>
    <cellStyle name="_가양-화곡내역(토형100M)_옹벽공_1.2.3 전력구맨홀구조물공" xfId="6982"/>
    <cellStyle name="_가양-화곡내역(토형100M)_옹벽공_1.맨홀공(토공수량)" xfId="6983"/>
    <cellStyle name="_가양-화곡내역(토형100M)_옹벽공_3.맨홀공(구조물)" xfId="6984"/>
    <cellStyle name="_가양-화곡내역(토형100M)_옹벽공_개착공(가시설)" xfId="6985"/>
    <cellStyle name="_가양-화곡내역(토형100M)_옹벽공_맨홀" xfId="6986"/>
    <cellStyle name="_가양-화곡내역(토형100M)_옹벽공_맨홀_2.맨홀공(가시설)" xfId="6987"/>
    <cellStyle name="_가양-화곡내역(토형100M)_옹벽공_맨홀_맨홀" xfId="6988"/>
    <cellStyle name="_가양-화곡내역(토형100M)_옹벽공_맨홀구조물공" xfId="6989"/>
    <cellStyle name="_가양-화곡내역(토형100M)_옹벽공_맨홀구조물공_1.2.3 전력구맨홀구조물공" xfId="6990"/>
    <cellStyle name="_가양-화곡내역(토형100M)_옹벽공_맨홀구조물공_집수정구조물공" xfId="6991"/>
    <cellStyle name="_가양-화곡내역(토형100M)_옹벽공_맨홀구조물공_집수정구조물공_구조물공" xfId="6992"/>
    <cellStyle name="_가양-화곡내역(토형100M)_옹벽공_맨홀구조물공_집수정구조물공_맨홀구조물공" xfId="6993"/>
    <cellStyle name="_가양-화곡내역(토형100M)_옹벽공_맨홀구조물공_집수정구조물공_부지정지구조물공" xfId="6994"/>
    <cellStyle name="_가양-화곡내역(토형100M)_옹벽공_맨홀구조물공_집수정구조물공_부지정지배수구조물공" xfId="6995"/>
    <cellStyle name="_가양-화곡내역(토형100M)_옹벽공_맨홀구조물공_집수정구조물공_사면보호구조물공" xfId="6996"/>
    <cellStyle name="_가양-화곡내역(토형100M)_옹벽공_맨홀구조물공_집수정구조물공_전력구구조물공" xfId="6997"/>
    <cellStyle name="_가양-화곡내역(토형100M)_옹벽공_수량산출서" xfId="6998"/>
    <cellStyle name="_가양-화곡내역(토형100M)_옹벽공_수량산출서_1.2.3 전력구맨홀구조물공" xfId="6999"/>
    <cellStyle name="_가양-화곡내역(토형100M)_옹벽공_수량산출서_1.맨홀공(토공수량)" xfId="7000"/>
    <cellStyle name="_가양-화곡내역(토형100M)_옹벽공_수량산출서_개착공(가시설)" xfId="7001"/>
    <cellStyle name="_가양-화곡내역(토형100M)_옹벽공_수량산출서_집수정구조물공" xfId="7002"/>
    <cellStyle name="_가양-화곡내역(토형100M)_옹벽공_수량산출서_집수정구조물공_구조물공" xfId="7003"/>
    <cellStyle name="_가양-화곡내역(토형100M)_옹벽공_수량산출서_집수정구조물공_맨홀구조물공" xfId="7004"/>
    <cellStyle name="_가양-화곡내역(토형100M)_옹벽공_수량산출서_집수정구조물공_부지정지구조물공" xfId="7005"/>
    <cellStyle name="_가양-화곡내역(토형100M)_옹벽공_수량산출서_집수정구조물공_부지정지배수구조물공" xfId="7006"/>
    <cellStyle name="_가양-화곡내역(토형100M)_옹벽공_수량산출서_집수정구조물공_사면보호구조물공" xfId="7007"/>
    <cellStyle name="_가양-화곡내역(토형100M)_옹벽공_수량산출서_집수정구조물공_전력구구조물공" xfId="7008"/>
    <cellStyle name="_가양-화곡내역(토형100M)_옹벽공_집수정구조물공" xfId="7009"/>
    <cellStyle name="_가양-화곡내역(토형100M)_옹벽공_집수정구조물공_구조물공" xfId="7010"/>
    <cellStyle name="_가양-화곡내역(토형100M)_옹벽공_집수정구조물공_맨홀구조물공" xfId="7011"/>
    <cellStyle name="_가양-화곡내역(토형100M)_옹벽공_집수정구조물공_부지정지구조물공" xfId="7012"/>
    <cellStyle name="_가양-화곡내역(토형100M)_옹벽공_집수정구조물공_부지정지배수구조물공" xfId="7013"/>
    <cellStyle name="_가양-화곡내역(토형100M)_옹벽공_집수정구조물공_사면보호구조물공" xfId="7014"/>
    <cellStyle name="_가양-화곡내역(토형100M)_옹벽공_집수정구조물공_전력구구조물공" xfId="7015"/>
    <cellStyle name="_가양-화곡내역(토형100M)_옹벽수량" xfId="7016"/>
    <cellStyle name="_가양-화곡내역(토형100M)_옹벽수량_1.2.3 전력구맨홀구조물공" xfId="7017"/>
    <cellStyle name="_가양-화곡내역(토형100M)_옹벽수량_1.맨홀공(토공수량)" xfId="7018"/>
    <cellStyle name="_가양-화곡내역(토형100M)_옹벽수량_3.맨홀공(구조물)" xfId="7019"/>
    <cellStyle name="_가양-화곡내역(토형100M)_옹벽수량_개착공(가시설)" xfId="7020"/>
    <cellStyle name="_가양-화곡내역(토형100M)_옹벽수량_맨홀" xfId="7021"/>
    <cellStyle name="_가양-화곡내역(토형100M)_옹벽수량_맨홀_2.맨홀공(가시설)" xfId="7022"/>
    <cellStyle name="_가양-화곡내역(토형100M)_옹벽수량_맨홀_맨홀" xfId="7023"/>
    <cellStyle name="_가양-화곡내역(토형100M)_옹벽수량_맨홀구조물공" xfId="7024"/>
    <cellStyle name="_가양-화곡내역(토형100M)_옹벽수량_맨홀구조물공_1.2.3 전력구맨홀구조물공" xfId="7025"/>
    <cellStyle name="_가양-화곡내역(토형100M)_옹벽수량_맨홀구조물공_집수정구조물공" xfId="7026"/>
    <cellStyle name="_가양-화곡내역(토형100M)_옹벽수량_맨홀구조물공_집수정구조물공_구조물공" xfId="7027"/>
    <cellStyle name="_가양-화곡내역(토형100M)_옹벽수량_맨홀구조물공_집수정구조물공_맨홀구조물공" xfId="7028"/>
    <cellStyle name="_가양-화곡내역(토형100M)_옹벽수량_맨홀구조물공_집수정구조물공_부지정지구조물공" xfId="7029"/>
    <cellStyle name="_가양-화곡내역(토형100M)_옹벽수량_맨홀구조물공_집수정구조물공_부지정지배수구조물공" xfId="7030"/>
    <cellStyle name="_가양-화곡내역(토형100M)_옹벽수량_맨홀구조물공_집수정구조물공_사면보호구조물공" xfId="7031"/>
    <cellStyle name="_가양-화곡내역(토형100M)_옹벽수량_맨홀구조물공_집수정구조물공_전력구구조물공" xfId="7032"/>
    <cellStyle name="_가양-화곡내역(토형100M)_옹벽수량_수량산출서" xfId="7033"/>
    <cellStyle name="_가양-화곡내역(토형100M)_옹벽수량_수량산출서_1.2.3 전력구맨홀구조물공" xfId="7034"/>
    <cellStyle name="_가양-화곡내역(토형100M)_옹벽수량_수량산출서_1.맨홀공(토공수량)" xfId="7035"/>
    <cellStyle name="_가양-화곡내역(토형100M)_옹벽수량_수량산출서_개착공(가시설)" xfId="7036"/>
    <cellStyle name="_가양-화곡내역(토형100M)_옹벽수량_수량산출서_집수정구조물공" xfId="7037"/>
    <cellStyle name="_가양-화곡내역(토형100M)_옹벽수량_수량산출서_집수정구조물공_구조물공" xfId="7038"/>
    <cellStyle name="_가양-화곡내역(토형100M)_옹벽수량_수량산출서_집수정구조물공_맨홀구조물공" xfId="7039"/>
    <cellStyle name="_가양-화곡내역(토형100M)_옹벽수량_수량산출서_집수정구조물공_부지정지구조물공" xfId="7040"/>
    <cellStyle name="_가양-화곡내역(토형100M)_옹벽수량_수량산출서_집수정구조물공_부지정지배수구조물공" xfId="7041"/>
    <cellStyle name="_가양-화곡내역(토형100M)_옹벽수량_수량산출서_집수정구조물공_사면보호구조물공" xfId="7042"/>
    <cellStyle name="_가양-화곡내역(토형100M)_옹벽수량_수량산출서_집수정구조물공_전력구구조물공" xfId="7043"/>
    <cellStyle name="_가양-화곡내역(토형100M)_옹벽수량_집수정구조물공" xfId="7044"/>
    <cellStyle name="_가양-화곡내역(토형100M)_옹벽수량_집수정구조물공_구조물공" xfId="7045"/>
    <cellStyle name="_가양-화곡내역(토형100M)_옹벽수량_집수정구조물공_맨홀구조물공" xfId="7046"/>
    <cellStyle name="_가양-화곡내역(토형100M)_옹벽수량_집수정구조물공_부지정지구조물공" xfId="7047"/>
    <cellStyle name="_가양-화곡내역(토형100M)_옹벽수량_집수정구조물공_부지정지배수구조물공" xfId="7048"/>
    <cellStyle name="_가양-화곡내역(토형100M)_옹벽수량_집수정구조물공_사면보호구조물공" xfId="7049"/>
    <cellStyle name="_가양-화곡내역(토형100M)_옹벽수량_집수정구조물공_전력구구조물공" xfId="7050"/>
    <cellStyle name="_가양-화곡내역(토형100M)_집수정구조물공" xfId="7051"/>
    <cellStyle name="_가양-화곡내역(토형100M)_집수정구조물공_구조물공" xfId="7052"/>
    <cellStyle name="_가양-화곡내역(토형100M)_집수정구조물공_맨홀구조물공" xfId="7053"/>
    <cellStyle name="_가양-화곡내역(토형100M)_집수정구조물공_부지정지구조물공" xfId="7054"/>
    <cellStyle name="_가양-화곡내역(토형100M)_집수정구조물공_부지정지배수구조물공" xfId="7055"/>
    <cellStyle name="_가양-화곡내역(토형100M)_집수정구조물공_사면보호구조물공" xfId="7056"/>
    <cellStyle name="_가양-화곡내역(토형100M)_집수정구조물공_전력구구조물공" xfId="7057"/>
    <cellStyle name="_가중치- 1차" xfId="7058"/>
    <cellStyle name="_간지" xfId="7059"/>
    <cellStyle name="_간지_CC06 석탄취급설비" xfId="7064"/>
    <cellStyle name="_간지_부표" xfId="7060"/>
    <cellStyle name="_간지_설계변경(최종)" xfId="42322"/>
    <cellStyle name="_간지_염소 주입실 신축공사" xfId="42323"/>
    <cellStyle name="_간지_저류지제방공사 품셈" xfId="7061"/>
    <cellStyle name="_간지_추가품셈1-박" xfId="7062"/>
    <cellStyle name="_간지_추가품셈1-박_설계변경(최종)" xfId="42324"/>
    <cellStyle name="_간지_추가품셈1-박_염소 주입실 신축공사" xfId="42325"/>
    <cellStyle name="_간지_품셈" xfId="7063"/>
    <cellStyle name="_갑지" xfId="7065"/>
    <cellStyle name="_강3" xfId="7066"/>
    <cellStyle name="_강릉대학술정보지원센터총괄(월드2낙찰)" xfId="34894"/>
    <cellStyle name="_개  거" xfId="7067"/>
    <cellStyle name="_개  거_3.구조물공" xfId="7068"/>
    <cellStyle name="_개  거_3.구조물공_3.구조물공" xfId="7069"/>
    <cellStyle name="_개  거_3.구조물공_3.물공" xfId="7070"/>
    <cellStyle name="_개  거_3.구조물공_보수량집계(우근)" xfId="7071"/>
    <cellStyle name="_개  거_3.구조물공_석축" xfId="7072"/>
    <cellStyle name="_개  거_배수구조물공" xfId="7073"/>
    <cellStyle name="_개  거_배수구조물공_3.구조물공" xfId="7074"/>
    <cellStyle name="_개  거_배수구조물공_3.구조물공_3.구조물공" xfId="7075"/>
    <cellStyle name="_개  거_배수구조물공_3.구조물공_3.물공" xfId="7076"/>
    <cellStyle name="_개  거_배수구조물공_3.구조물공_보수량집계(우근)" xfId="7077"/>
    <cellStyle name="_개  거_배수구조물공_3.구조물공_석축" xfId="7078"/>
    <cellStyle name="_개  거_우수집수정U형집계" xfId="7079"/>
    <cellStyle name="_개  거_우수집수정U형집계_3.구조물공" xfId="7080"/>
    <cellStyle name="_개  거_우수집수정U형집계_3.구조물공_3.구조물공" xfId="7081"/>
    <cellStyle name="_개  거_우수집수정U형집계_3.구조물공_3.물공" xfId="7082"/>
    <cellStyle name="_개  거_우수집수정U형집계_3.구조물공_보수량집계(우근)" xfId="7083"/>
    <cellStyle name="_개  거_우수집수정U형집계_3.구조물공_석축" xfId="7084"/>
    <cellStyle name="_개  거_콘크리트포장공" xfId="7085"/>
    <cellStyle name="_개  거_콘크리트포장공_03포장공" xfId="7086"/>
    <cellStyle name="_개  거_콘크리트포장공_14수량산출서" xfId="7087"/>
    <cellStyle name="_개  거_콘크리트포장공_수량산출서" xfId="7088"/>
    <cellStyle name="_개산분 실행" xfId="7089"/>
    <cellStyle name="_개착공(가시설)" xfId="7090"/>
    <cellStyle name="_건대공과대(040809)_수정제출" xfId="34895"/>
    <cellStyle name="_건설사무소 환경개선공사 설계서" xfId="34896"/>
    <cellStyle name="_건축내역" xfId="34897"/>
    <cellStyle name="_건축실행(보령78)" xfId="34898"/>
    <cellStyle name="_게다블럭" xfId="7091"/>
    <cellStyle name="_견갑" xfId="7092"/>
    <cellStyle name="_견갑_'05 안전관리계획서" xfId="7093"/>
    <cellStyle name="_견갑_'05 안전관리계획서_품질시험계획(060828)" xfId="7094"/>
    <cellStyle name="_견갑_품질시험계획(060828)" xfId="7095"/>
    <cellStyle name="_견적결과" xfId="7096"/>
    <cellStyle name="_견적결과_선정안(삼산)" xfId="7097"/>
    <cellStyle name="_견적결과_추풍령" xfId="7098"/>
    <cellStyle name="_견적결과_추풍령-1" xfId="7099"/>
    <cellStyle name="_견적대비표" xfId="7100"/>
    <cellStyle name="_견적대비표(REV2)" xfId="7101"/>
    <cellStyle name="_견적대비표_2006년1차" xfId="7102"/>
    <cellStyle name="_견적대비표_견적대비표(REV2)" xfId="7103"/>
    <cellStyle name="_견적대비표_토웅0412월기성" xfId="7104"/>
    <cellStyle name="_견적서(910)" xfId="18958"/>
    <cellStyle name="_견적서(soil nail 단가변경)" xfId="7106"/>
    <cellStyle name="_견적서(복공설치공사)" xfId="7105"/>
    <cellStyle name="_견적조건" xfId="7107"/>
    <cellStyle name="_견적조건_선정안(삼산)" xfId="7108"/>
    <cellStyle name="_견적조건_추풍령" xfId="7109"/>
    <cellStyle name="_견적조건_추풍령-1" xfId="7110"/>
    <cellStyle name="_경영개선활동상반기실적(990708)" xfId="34899"/>
    <cellStyle name="_경영개선활동상반기실적(990708)_1" xfId="34900"/>
    <cellStyle name="_경영개선활동상반기실적(990708)_2" xfId="34901"/>
    <cellStyle name="_경영개선활성화방안(990802)" xfId="34902"/>
    <cellStyle name="_경영개선활성화방안(990802)_1" xfId="34903"/>
    <cellStyle name="_경주외동물류단지" xfId="7111"/>
    <cellStyle name="_계약내역서(0531)" xfId="34904"/>
    <cellStyle name="_고철량" xfId="7112"/>
    <cellStyle name="_공군부대 공사 견적(거송)" xfId="34905"/>
    <cellStyle name="_공내역서" xfId="7113"/>
    <cellStyle name="_공내역서 10" xfId="34906"/>
    <cellStyle name="_공내역서 2" xfId="7114"/>
    <cellStyle name="_공내역서 3" xfId="7115"/>
    <cellStyle name="_공내역서 4" xfId="18959"/>
    <cellStyle name="_공내역서 5" xfId="34907"/>
    <cellStyle name="_공내역서 6" xfId="34908"/>
    <cellStyle name="_공내역서 7" xfId="34909"/>
    <cellStyle name="_공내역서 8" xfId="34910"/>
    <cellStyle name="_공내역서 9" xfId="34911"/>
    <cellStyle name="_공문" xfId="7116"/>
    <cellStyle name="_공문 " xfId="34912"/>
    <cellStyle name="_공문 _내역서" xfId="34913"/>
    <cellStyle name="_공문_'05 안전관리계획서" xfId="7117"/>
    <cellStyle name="_공문_'05 안전관리계획서_품질시험계획(060828)" xfId="7118"/>
    <cellStyle name="_공문_품질시험계획(060828)" xfId="7119"/>
    <cellStyle name="_공문발송서식확정" xfId="7120"/>
    <cellStyle name="_공문양식" xfId="34914"/>
    <cellStyle name="_공사요율표-031008" xfId="7121"/>
    <cellStyle name="_공사일보(CP-C5)_시공완료(실시공분)-070807" xfId="7122"/>
    <cellStyle name="_공사현황(현장03월)" xfId="7123"/>
    <cellStyle name="_공사현황(현장03월본사수정)" xfId="7124"/>
    <cellStyle name="_공장가공배관-부대입찰 내역서(08.08)" xfId="42326"/>
    <cellStyle name="_공정표양식" xfId="7125"/>
    <cellStyle name="_공정표양식_07.실행예산서(도급분시행결의서)sample2" xfId="7126"/>
    <cellStyle name="_관리동 개략공사비" xfId="7127"/>
    <cellStyle name="_교대토공" xfId="7128"/>
    <cellStyle name="_교대토공_1.여주JCT6교" xfId="7129"/>
    <cellStyle name="_교대토공_2.여주jc7교" xfId="7130"/>
    <cellStyle name="_교대토공수량" xfId="7131"/>
    <cellStyle name="_교대토공수량_1.여주JCT6교" xfId="7132"/>
    <cellStyle name="_교대토공수량_2.여주jc7교" xfId="7133"/>
    <cellStyle name="_구내도로 및 배수-비교" xfId="7134"/>
    <cellStyle name="_구즉내역서" xfId="34915"/>
    <cellStyle name="_국도23호선영암연소지구내역서" xfId="34916"/>
    <cellStyle name="_국도38호선통리지구내역서" xfId="34917"/>
    <cellStyle name="_국도42호선여량지구오르막차로" xfId="34918"/>
    <cellStyle name="_국수교수량" xfId="7135"/>
    <cellStyle name="_군포공장최종견적서(1)" xfId="34919"/>
    <cellStyle name="_굴착품(건축)" xfId="34920"/>
    <cellStyle name="_균열공문반박" xfId="7136"/>
    <cellStyle name="_금강Ⅱ지구김제2-2공구토목공사(동도)" xfId="34921"/>
    <cellStyle name="_금산제수량(70m)" xfId="7137"/>
    <cellStyle name="_금산제수량(70m)_3.구조물공" xfId="7138"/>
    <cellStyle name="_금산제수량(70m)_3.구조물공_3.구조물공" xfId="7139"/>
    <cellStyle name="_금산제수량(70m)_3.구조물공_3.물공" xfId="7140"/>
    <cellStyle name="_금산제수량(70m)_3.구조물공_보수량집계(우근)" xfId="7141"/>
    <cellStyle name="_금산제수량(70m)_3.구조물공_석축" xfId="7142"/>
    <cellStyle name="_금산제수량(70m)_배수구조물공" xfId="7143"/>
    <cellStyle name="_금산제수량(70m)_배수구조물공_3.구조물공" xfId="7144"/>
    <cellStyle name="_금산제수량(70m)_배수구조물공_3.구조물공_3.구조물공" xfId="7145"/>
    <cellStyle name="_금산제수량(70m)_배수구조물공_3.구조물공_3.물공" xfId="7146"/>
    <cellStyle name="_금산제수량(70m)_배수구조물공_3.구조물공_보수량집계(우근)" xfId="7147"/>
    <cellStyle name="_금산제수량(70m)_배수구조물공_3.구조물공_석축" xfId="7148"/>
    <cellStyle name="_금산제수량(70m)_우수집수정U형집계" xfId="7149"/>
    <cellStyle name="_금산제수량(70m)_우수집수정U형집계_3.구조물공" xfId="7150"/>
    <cellStyle name="_금산제수량(70m)_우수집수정U형집계_3.구조물공_3.구조물공" xfId="7151"/>
    <cellStyle name="_금산제수량(70m)_우수집수정U형집계_3.구조물공_3.물공" xfId="7152"/>
    <cellStyle name="_금산제수량(70m)_우수집수정U형집계_3.구조물공_보수량집계(우근)" xfId="7153"/>
    <cellStyle name="_금산제수량(70m)_우수집수정U형집계_3.구조물공_석축" xfId="7154"/>
    <cellStyle name="_금산제수량(70m)_콘크리트포장공" xfId="7155"/>
    <cellStyle name="_금산제수량(70m)_콘크리트포장공_03포장공" xfId="7156"/>
    <cellStyle name="_금산제수량(70m)_콘크리트포장공_14수량산출서" xfId="7157"/>
    <cellStyle name="_금산제수량(70m)_콘크리트포장공_수량산출서" xfId="7158"/>
    <cellStyle name="_금산제수량(전체최종)" xfId="7159"/>
    <cellStyle name="_금산제수량(전체최종)_3.구조물공" xfId="7160"/>
    <cellStyle name="_금산제수량(전체최종)_3.구조물공_3.구조물공" xfId="7161"/>
    <cellStyle name="_금산제수량(전체최종)_3.구조물공_3.물공" xfId="7162"/>
    <cellStyle name="_금산제수량(전체최종)_3.구조물공_보수량집계(우근)" xfId="7163"/>
    <cellStyle name="_금산제수량(전체최종)_3.구조물공_석축" xfId="7164"/>
    <cellStyle name="_금산제수량(전체최종)_배수구조물공" xfId="7165"/>
    <cellStyle name="_금산제수량(전체최종)_배수구조물공_3.구조물공" xfId="7166"/>
    <cellStyle name="_금산제수량(전체최종)_배수구조물공_3.구조물공_3.구조물공" xfId="7167"/>
    <cellStyle name="_금산제수량(전체최종)_배수구조물공_3.구조물공_3.물공" xfId="7168"/>
    <cellStyle name="_금산제수량(전체최종)_배수구조물공_3.구조물공_보수량집계(우근)" xfId="7169"/>
    <cellStyle name="_금산제수량(전체최종)_배수구조물공_3.구조물공_석축" xfId="7170"/>
    <cellStyle name="_금산제수량(전체최종)_우수집수정U형집계" xfId="7171"/>
    <cellStyle name="_금산제수량(전체최종)_우수집수정U형집계_3.구조물공" xfId="7172"/>
    <cellStyle name="_금산제수량(전체최종)_우수집수정U형집계_3.구조물공_3.구조물공" xfId="7173"/>
    <cellStyle name="_금산제수량(전체최종)_우수집수정U형집계_3.구조물공_3.물공" xfId="7174"/>
    <cellStyle name="_금산제수량(전체최종)_우수집수정U형집계_3.구조물공_보수량집계(우근)" xfId="7175"/>
    <cellStyle name="_금산제수량(전체최종)_우수집수정U형집계_3.구조물공_석축" xfId="7176"/>
    <cellStyle name="_금산제수량(전체최종)_콘크리트포장공" xfId="7177"/>
    <cellStyle name="_금산제수량(전체최종)_콘크리트포장공_03포장공" xfId="7178"/>
    <cellStyle name="_금산제수량(전체최종)_콘크리트포장공_14수량산출서" xfId="7179"/>
    <cellStyle name="_금산제수량(전체최종)_콘크리트포장공_수량산출서" xfId="7180"/>
    <cellStyle name="_금산제수량산출서" xfId="7181"/>
    <cellStyle name="_금산제수량산출서_3.구조물공" xfId="7182"/>
    <cellStyle name="_금산제수량산출서_3.구조물공_3.구조물공" xfId="7183"/>
    <cellStyle name="_금산제수량산출서_3.구조물공_3.물공" xfId="7184"/>
    <cellStyle name="_금산제수량산출서_3.구조물공_보수량집계(우근)" xfId="7185"/>
    <cellStyle name="_금산제수량산출서_3.구조물공_석축" xfId="7186"/>
    <cellStyle name="_금산제수량산출서_배수구조물공" xfId="7187"/>
    <cellStyle name="_금산제수량산출서_배수구조물공_3.구조물공" xfId="7188"/>
    <cellStyle name="_금산제수량산출서_배수구조물공_3.구조물공_3.구조물공" xfId="7189"/>
    <cellStyle name="_금산제수량산출서_배수구조물공_3.구조물공_3.물공" xfId="7190"/>
    <cellStyle name="_금산제수량산출서_배수구조물공_3.구조물공_보수량집계(우근)" xfId="7191"/>
    <cellStyle name="_금산제수량산출서_배수구조물공_3.구조물공_석축" xfId="7192"/>
    <cellStyle name="_금산제수량산출서_우수집수정U형집계" xfId="7193"/>
    <cellStyle name="_금산제수량산출서_우수집수정U형집계_3.구조물공" xfId="7194"/>
    <cellStyle name="_금산제수량산출서_우수집수정U형집계_3.구조물공_3.구조물공" xfId="7195"/>
    <cellStyle name="_금산제수량산출서_우수집수정U형집계_3.구조물공_3.물공" xfId="7196"/>
    <cellStyle name="_금산제수량산출서_우수집수정U형집계_3.구조물공_보수량집계(우근)" xfId="7197"/>
    <cellStyle name="_금산제수량산출서_우수집수정U형집계_3.구조물공_석축" xfId="7198"/>
    <cellStyle name="_금산제수량산출서_콘크리트포장공" xfId="7199"/>
    <cellStyle name="_금산제수량산출서_콘크리트포장공_03포장공" xfId="7200"/>
    <cellStyle name="_금산제수량산출서_콘크리트포장공_14수량산출서" xfId="7201"/>
    <cellStyle name="_금산제수량산출서_콘크리트포장공_수량산출서" xfId="7202"/>
    <cellStyle name="_금성" xfId="7203"/>
    <cellStyle name="_금성_◈ 삼부토건 견적서(2005.1.10)제출 ◈" xfId="7204"/>
    <cellStyle name="_금성_◈ 업체별 실행대비" xfId="7205"/>
    <cellStyle name="_금성_1) 실행대비 삼부토건(풍덕천사거리) - 이종길" xfId="7206"/>
    <cellStyle name="_금성_1) 실행대비 삼부토건(풍덕천사거리) - 이종길外" xfId="7207"/>
    <cellStyle name="_금성_삼부토건 복사본공내역" xfId="7208"/>
    <cellStyle name="_금성_삼부토건(풍덕천사거리) 실행대비-이종길" xfId="7209"/>
    <cellStyle name="_금천청소년수련관(토목林)" xfId="34922"/>
    <cellStyle name="_기계공작실 설계서(남동 Rev.0)" xfId="34923"/>
    <cellStyle name="_기계공작실 수량산출서(현장)" xfId="34924"/>
    <cellStyle name="_기계공작실 위생배관공사" xfId="34925"/>
    <cellStyle name="_기계공작실 크레인 공사설계서(r)" xfId="34926"/>
    <cellStyle name="_기계분야 공사비" xfId="7210"/>
    <cellStyle name="_기성" xfId="7211"/>
    <cellStyle name="_기성 검토 내역" xfId="7212"/>
    <cellStyle name="_기성검사원" xfId="34927"/>
    <cellStyle name="_기성검사원_내역서" xfId="34928"/>
    <cellStyle name="_기성내역서(0307)" xfId="7213"/>
    <cellStyle name="_기성-실적정산서류" xfId="7214"/>
    <cellStyle name="_기성조서(2002-1차분)" xfId="7215"/>
    <cellStyle name="_기성조서(2002-1차분)_'05 안전관리계획서" xfId="7216"/>
    <cellStyle name="_기성조서(2002-1차분)_'05 안전관리계획서_품질시험계획(060828)" xfId="7217"/>
    <cellStyle name="_기성조서(2002-1차분)_품질시험계획(060828)" xfId="7218"/>
    <cellStyle name="_기성조서(제3처년도-2회)" xfId="7219"/>
    <cellStyle name="_기성조서(제3처년도-2회)_'05 안전관리계획서" xfId="7220"/>
    <cellStyle name="_기성조서(제3처년도-2회)_'05 안전관리계획서_품질시험계획(060828)" xfId="7221"/>
    <cellStyle name="_기성조서(제3처년도-2회)_품질시험계획(060828)" xfId="7222"/>
    <cellStyle name="_기성조서(제3처년도-3회,수공제출...)" xfId="7223"/>
    <cellStyle name="_기성조서(제3처년도-3회,수공제출...)_'05 안전관리계획서" xfId="7224"/>
    <cellStyle name="_기성조서(제3처년도-3회,수공제출...)_'05 안전관리계획서_품질시험계획(060828)" xfId="7225"/>
    <cellStyle name="_기성조서(제3처년도-3회,수공제출...)_품질시험계획(060828)" xfId="7226"/>
    <cellStyle name="_기타공사" xfId="7227"/>
    <cellStyle name="_기흥읍청사신축공사(조원)" xfId="34929"/>
    <cellStyle name="_김해분성고(동성)" xfId="34930"/>
    <cellStyle name="_내역" xfId="21624"/>
    <cellStyle name="_내역변경1113" xfId="7228"/>
    <cellStyle name="_내역서" xfId="7229"/>
    <cellStyle name="_내역서_교면방수" xfId="7230"/>
    <cellStyle name="_내역서_난간" xfId="7231"/>
    <cellStyle name="_내역서_난간_교면방수" xfId="7232"/>
    <cellStyle name="_내역서_난간_난간" xfId="7233"/>
    <cellStyle name="_내역서_난간_난간_교면방수" xfId="7234"/>
    <cellStyle name="_내역서_단가확정_집계" xfId="42327"/>
    <cellStyle name="_내역서_방음벽" xfId="7235"/>
    <cellStyle name="_내역서_방음벽_방음벽" xfId="7236"/>
    <cellStyle name="_내역서_중분대가드레일" xfId="7237"/>
    <cellStyle name="_내역서_중분대가드레일_중분대가드레일" xfId="7238"/>
    <cellStyle name="_내역서12" xfId="7239"/>
    <cellStyle name="_냉각수배수로-비교" xfId="7240"/>
    <cellStyle name="_냉각수취수펌프구조물-비교" xfId="7241"/>
    <cellStyle name="_단계천(수량)" xfId="7242"/>
    <cellStyle name="_단계천(수량)_3.구조물공" xfId="7243"/>
    <cellStyle name="_단계천(수량)_3.구조물공_3.구조물공" xfId="7244"/>
    <cellStyle name="_단계천(수량)_3.구조물공_3.물공" xfId="7245"/>
    <cellStyle name="_단계천(수량)_3.구조물공_보수량집계(우근)" xfId="7246"/>
    <cellStyle name="_단계천(수량)_3.구조물공_석축" xfId="7247"/>
    <cellStyle name="_단계천(수량)_배수구조물공" xfId="7248"/>
    <cellStyle name="_단계천(수량)_배수구조물공_3.구조물공" xfId="7249"/>
    <cellStyle name="_단계천(수량)_배수구조물공_3.구조물공_3.구조물공" xfId="7250"/>
    <cellStyle name="_단계천(수량)_배수구조물공_3.구조물공_3.물공" xfId="7251"/>
    <cellStyle name="_단계천(수량)_배수구조물공_3.구조물공_보수량집계(우근)" xfId="7252"/>
    <cellStyle name="_단계천(수량)_배수구조물공_3.구조물공_석축" xfId="7253"/>
    <cellStyle name="_단계천(수량)_우수집수정U형집계" xfId="7254"/>
    <cellStyle name="_단계천(수량)_우수집수정U형집계_3.구조물공" xfId="7255"/>
    <cellStyle name="_단계천(수량)_우수집수정U형집계_3.구조물공_3.구조물공" xfId="7256"/>
    <cellStyle name="_단계천(수량)_우수집수정U형집계_3.구조물공_3.물공" xfId="7257"/>
    <cellStyle name="_단계천(수량)_우수집수정U형집계_3.구조물공_보수량집계(우근)" xfId="7258"/>
    <cellStyle name="_단계천(수량)_우수집수정U형집계_3.구조물공_석축" xfId="7259"/>
    <cellStyle name="_단계천(수량)_콘크리트포장공" xfId="7260"/>
    <cellStyle name="_단계천(수량)_콘크리트포장공_03포장공" xfId="7261"/>
    <cellStyle name="_단계천(수량)_콘크리트포장공_14수량산출서" xfId="7262"/>
    <cellStyle name="_단계천(수량)_콘크리트포장공_수량산출서" xfId="7263"/>
    <cellStyle name="_단위공사예정공정표(AC04-06)" xfId="7264"/>
    <cellStyle name="_당동(청강)" xfId="34931"/>
    <cellStyle name="_당동(청강디스켓1)" xfId="34932"/>
    <cellStyle name="_당진78-연돌-개략공사비" xfId="7265"/>
    <cellStyle name="_당진78-연돌-개략공사비 10" xfId="34933"/>
    <cellStyle name="_당진78-연돌-개략공사비 2" xfId="7266"/>
    <cellStyle name="_당진78-연돌-개략공사비 3" xfId="7267"/>
    <cellStyle name="_당진78-연돌-개략공사비 4" xfId="18960"/>
    <cellStyle name="_당진78-연돌-개략공사비 5" xfId="34934"/>
    <cellStyle name="_당진78-연돌-개략공사비 6" xfId="34935"/>
    <cellStyle name="_당진78-연돌-개략공사비 7" xfId="34936"/>
    <cellStyle name="_당진78-연돌-개략공사비 8" xfId="34937"/>
    <cellStyle name="_당진78-연돌-개략공사비 9" xfId="34938"/>
    <cellStyle name="_당진78-연돌-개략공사비(1105)" xfId="7268"/>
    <cellStyle name="_당진78-연돌-개략공사비_0 태안78-연돌-공사설계서(2005082)" xfId="7269"/>
    <cellStyle name="_당진78-연돌-개략공사비_0 태안78-연돌-공사설계서(2005082) 10" xfId="34939"/>
    <cellStyle name="_당진78-연돌-개략공사비_0 태안78-연돌-공사설계서(2005082) 2" xfId="7270"/>
    <cellStyle name="_당진78-연돌-개략공사비_0 태안78-연돌-공사설계서(2005082) 3" xfId="7271"/>
    <cellStyle name="_당진78-연돌-개략공사비_0 태안78-연돌-공사설계서(2005082) 4" xfId="18961"/>
    <cellStyle name="_당진78-연돌-개략공사비_0 태안78-연돌-공사설계서(2005082) 5" xfId="34940"/>
    <cellStyle name="_당진78-연돌-개략공사비_0 태안78-연돌-공사설계서(2005082) 6" xfId="34941"/>
    <cellStyle name="_당진78-연돌-개략공사비_0 태안78-연돌-공사설계서(2005082) 7" xfId="34942"/>
    <cellStyle name="_당진78-연돌-개략공사비_0 태안78-연돌-공사설계서(2005082) 8" xfId="34943"/>
    <cellStyle name="_당진78-연돌-개략공사비_0 태안78-연돌-공사설계서(2005082) 9" xfId="34944"/>
    <cellStyle name="_당진78-연돌-개략공사비_1.0t 공사설계서(1021일)" xfId="7272"/>
    <cellStyle name="_당진78-연돌-개략공사비_1.0t 공사설계서(1021일) 10" xfId="34945"/>
    <cellStyle name="_당진78-연돌-개략공사비_1.0t 공사설계서(1021일) 2" xfId="7273"/>
    <cellStyle name="_당진78-연돌-개략공사비_1.0t 공사설계서(1021일) 3" xfId="7274"/>
    <cellStyle name="_당진78-연돌-개략공사비_1.0t 공사설계서(1021일) 4" xfId="18962"/>
    <cellStyle name="_당진78-연돌-개략공사비_1.0t 공사설계서(1021일) 5" xfId="34946"/>
    <cellStyle name="_당진78-연돌-개략공사비_1.0t 공사설계서(1021일) 6" xfId="34947"/>
    <cellStyle name="_당진78-연돌-개략공사비_1.0t 공사설계서(1021일) 7" xfId="34948"/>
    <cellStyle name="_당진78-연돌-개략공사비_1.0t 공사설계서(1021일) 8" xfId="34949"/>
    <cellStyle name="_당진78-연돌-개략공사비_1.0t 공사설계서(1021일) 9" xfId="34950"/>
    <cellStyle name="_당진78-연돌-개략공사비_태안78연돌공사설계서(2005099)C2" xfId="7275"/>
    <cellStyle name="_당진78-연돌-개략공사비_태안78연돌공사설계서(2005099)C2 10" xfId="34951"/>
    <cellStyle name="_당진78-연돌-개략공사비_태안78연돌공사설계서(2005099)C2 2" xfId="7276"/>
    <cellStyle name="_당진78-연돌-개략공사비_태안78연돌공사설계서(2005099)C2 3" xfId="7277"/>
    <cellStyle name="_당진78-연돌-개략공사비_태안78연돌공사설계서(2005099)C2 4" xfId="18963"/>
    <cellStyle name="_당진78-연돌-개략공사비_태안78연돌공사설계서(2005099)C2 5" xfId="34952"/>
    <cellStyle name="_당진78-연돌-개략공사비_태안78연돌공사설계서(2005099)C2 6" xfId="34953"/>
    <cellStyle name="_당진78-연돌-개략공사비_태안78연돌공사설계서(2005099)C2 7" xfId="34954"/>
    <cellStyle name="_당진78-연돌-개략공사비_태안78연돌공사설계서(2005099)C2 8" xfId="34955"/>
    <cellStyle name="_당진78-연돌-개략공사비_태안78연돌공사설계서(2005099)C2 9" xfId="34956"/>
    <cellStyle name="_당진AWR_PUMP추가설비공사(070509)" xfId="34968"/>
    <cellStyle name="_당진KPI" xfId="7281"/>
    <cellStyle name="_당진제철(100MWx4)공사설계서-070222_보온 추가" xfId="34957"/>
    <cellStyle name="_당진제철(100MWx4)공사설계서-EPC" xfId="34960"/>
    <cellStyle name="_당진제철(100MWx4)공사설계서-도장공사" xfId="34958"/>
    <cellStyle name="_당진제철(100MWx4)공사설계서-제출1" xfId="34959"/>
    <cellStyle name="_당진화력7,8호기(건설사업소-다우조형물)" xfId="7278"/>
    <cellStyle name="_당진화력7,8호기(건설사업소-다우조형물) 10" xfId="34961"/>
    <cellStyle name="_당진화력7,8호기(건설사업소-다우조형물) 2" xfId="7279"/>
    <cellStyle name="_당진화력7,8호기(건설사업소-다우조형물) 3" xfId="7280"/>
    <cellStyle name="_당진화력7,8호기(건설사업소-다우조형물) 4" xfId="18964"/>
    <cellStyle name="_당진화력7,8호기(건설사업소-다우조형물) 5" xfId="34962"/>
    <cellStyle name="_당진화력7,8호기(건설사업소-다우조형물) 6" xfId="34963"/>
    <cellStyle name="_당진화력7,8호기(건설사업소-다우조형물) 7" xfId="34964"/>
    <cellStyle name="_당진화력7,8호기(건설사업소-다우조형물) 8" xfId="34965"/>
    <cellStyle name="_당진화력7,8호기(건설사업소-다우조형물) 9" xfId="34966"/>
    <cellStyle name="_당진화력7,8호기건축-배관-인테리어 내역합본-최종(06.02.6B)" xfId="34967"/>
    <cellStyle name="_대곡이설(투찰)" xfId="7282"/>
    <cellStyle name="_대곡이설(투찰)_'05 안전관리계획서" xfId="7283"/>
    <cellStyle name="_대곡이설(투찰)_'05 안전관리계획서_품질시험계획(060828)" xfId="7284"/>
    <cellStyle name="_대곡이설(투찰)_품질시험계획(060828)" xfId="7285"/>
    <cellStyle name="_대국교일반수량" xfId="7286"/>
    <cellStyle name="_대림" xfId="34969"/>
    <cellStyle name="_대안양동실행(0216)" xfId="21625"/>
    <cellStyle name="_대안양동실행(0216)_3.CC-10-2,3_방풍림조성 및 석탄침전조수량산출서" xfId="21626"/>
    <cellStyle name="_대안양동실행(0216)_4.CC-10-4_저탄장내배수설비수량산출서" xfId="21627"/>
    <cellStyle name="_대안양동실행(0216)_마산항(02.08.05)" xfId="21628"/>
    <cellStyle name="_대안양동실행(0216)_마산항(02.08.05)_3.CC-10-2,3_방풍림조성 및 석탄침전조수량산출서" xfId="21629"/>
    <cellStyle name="_대안양동실행(0216)_마산항(02.08.05)_4.CC-10-4_저탄장내배수설비수량산출서" xfId="21630"/>
    <cellStyle name="_대안양동실행(0216)_마산항(02.08.05)_마산항(02.08.05)" xfId="21631"/>
    <cellStyle name="_대안양동실행(0216)_마산항(02.08.05)_마산항(02.08.05)_3.CC-10-2,3_방풍림조성 및 석탄침전조수량산출서" xfId="21632"/>
    <cellStyle name="_대안양동실행(0216)_마산항(02.08.05)_마산항(02.08.05)_4.CC-10-4_저탄장내배수설비수량산출서" xfId="21633"/>
    <cellStyle name="_대전견적서_내역서(0205)" xfId="18965"/>
    <cellStyle name="_대전서붕고하도급" xfId="34970"/>
    <cellStyle name="_대호지~석문간지방도확포장공사(신일)" xfId="34971"/>
    <cellStyle name="_도곡1교 교대 수량" xfId="7287"/>
    <cellStyle name="_도곡1교 교대 수량_암거수량" xfId="7288"/>
    <cellStyle name="_도곡1교 교대 수량_암거수량(2)" xfId="7289"/>
    <cellStyle name="_도곡1교 교대 수량_암거수량(2)_1련BOX" xfId="7290"/>
    <cellStyle name="_도곡1교 교대 수량_암거수량(2)_2련BOX" xfId="7291"/>
    <cellStyle name="_도곡1교 교대 수량_암거수량_1련BOX" xfId="7292"/>
    <cellStyle name="_도곡1교 교대 수량_암거수량_2련BOX" xfId="7293"/>
    <cellStyle name="_도곡1교 교대(시점) 수량" xfId="7294"/>
    <cellStyle name="_도곡1교 교대(시점) 수량_암거수량" xfId="7295"/>
    <cellStyle name="_도곡1교 교대(시점) 수량_암거수량(2)" xfId="7296"/>
    <cellStyle name="_도곡1교 교대(시점) 수량_암거수량(2)_1련BOX" xfId="7297"/>
    <cellStyle name="_도곡1교 교대(시점) 수량_암거수량(2)_2련BOX" xfId="7298"/>
    <cellStyle name="_도곡1교 교대(시점) 수량_암거수량_1련BOX" xfId="7299"/>
    <cellStyle name="_도곡1교 교대(시점) 수량_암거수량_2련BOX" xfId="7300"/>
    <cellStyle name="_도곡1교 하부공 수량" xfId="7301"/>
    <cellStyle name="_도곡1교 하부공 수량_암거수량" xfId="7302"/>
    <cellStyle name="_도곡1교 하부공 수량_암거수량(2)" xfId="7303"/>
    <cellStyle name="_도곡1교 하부공 수량_암거수량(2)_1련BOX" xfId="7304"/>
    <cellStyle name="_도곡1교 하부공 수량_암거수량(2)_2련BOX" xfId="7305"/>
    <cellStyle name="_도곡1교 하부공 수량_암거수량_1련BOX" xfId="7306"/>
    <cellStyle name="_도곡1교 하부공 수량_암거수량_2련BOX" xfId="7307"/>
    <cellStyle name="_도곡2교 교대 수량" xfId="7308"/>
    <cellStyle name="_도곡2교 교대 수량_암거수량" xfId="7309"/>
    <cellStyle name="_도곡2교 교대 수량_암거수량(2)" xfId="7310"/>
    <cellStyle name="_도곡2교 교대 수량_암거수량(2)_1련BOX" xfId="7311"/>
    <cellStyle name="_도곡2교 교대 수량_암거수량(2)_2련BOX" xfId="7312"/>
    <cellStyle name="_도곡2교 교대 수량_암거수량_1련BOX" xfId="7313"/>
    <cellStyle name="_도곡2교 교대 수량_암거수량_2련BOX" xfId="7314"/>
    <cellStyle name="_도곡2교 교대(종점) 수량" xfId="7315"/>
    <cellStyle name="_도곡2교 교대(종점) 수량_암거수량" xfId="7316"/>
    <cellStyle name="_도곡2교 교대(종점) 수량_암거수량(2)" xfId="7317"/>
    <cellStyle name="_도곡2교 교대(종점) 수량_암거수량(2)_1련BOX" xfId="7318"/>
    <cellStyle name="_도곡2교 교대(종점) 수량_암거수량(2)_2련BOX" xfId="7319"/>
    <cellStyle name="_도곡2교 교대(종점) 수량_암거수량_1련BOX" xfId="7320"/>
    <cellStyle name="_도곡2교 교대(종점) 수량_암거수량_2련BOX" xfId="7321"/>
    <cellStyle name="_도곡3교 교대 수량" xfId="7322"/>
    <cellStyle name="_도곡3교 교대 수량_암거수량" xfId="7323"/>
    <cellStyle name="_도곡3교 교대 수량_암거수량(2)" xfId="7324"/>
    <cellStyle name="_도곡3교 교대 수량_암거수량(2)_1련BOX" xfId="7325"/>
    <cellStyle name="_도곡3교 교대 수량_암거수량(2)_2련BOX" xfId="7326"/>
    <cellStyle name="_도곡3교 교대 수량_암거수량_1련BOX" xfId="7327"/>
    <cellStyle name="_도곡3교 교대 수량_암거수량_2련BOX" xfId="7328"/>
    <cellStyle name="_도곡4교 하부공 수량" xfId="7329"/>
    <cellStyle name="_도곡4교 하부공 수량_암거수량" xfId="7330"/>
    <cellStyle name="_도곡4교 하부공 수량_암거수량(2)" xfId="7331"/>
    <cellStyle name="_도곡4교 하부공 수량_암거수량(2)_1련BOX" xfId="7332"/>
    <cellStyle name="_도곡4교 하부공 수량_암거수량(2)_2련BOX" xfId="7333"/>
    <cellStyle name="_도곡4교 하부공 수량_암거수량_1련BOX" xfId="7334"/>
    <cellStyle name="_도곡4교 하부공 수량_암거수량_2련BOX" xfId="7335"/>
    <cellStyle name="_도곡교 교대 수량" xfId="7336"/>
    <cellStyle name="_도곡교 교대 수량_암거수량" xfId="7337"/>
    <cellStyle name="_도곡교 교대 수량_암거수량(2)" xfId="7338"/>
    <cellStyle name="_도곡교 교대 수량_암거수량(2)_1련BOX" xfId="7339"/>
    <cellStyle name="_도곡교 교대 수량_암거수량(2)_2련BOX" xfId="7340"/>
    <cellStyle name="_도곡교 교대 수량_암거수량_1련BOX" xfId="7341"/>
    <cellStyle name="_도곡교 교대 수량_암거수량_2련BOX" xfId="7342"/>
    <cellStyle name="_도곡동실행1차" xfId="34972"/>
    <cellStyle name="_도곡주공" xfId="7343"/>
    <cellStyle name="_도곡주공_1" xfId="7344"/>
    <cellStyle name="_도곡주공v95" xfId="7345"/>
    <cellStyle name="_도곡주공v95_1" xfId="7346"/>
    <cellStyle name="_도로공사대전지사" xfId="34973"/>
    <cellStyle name="_동대문실내체육관(천마낙찰)" xfId="34974"/>
    <cellStyle name="_동보ac030405변경내역(0311)" xfId="7347"/>
    <cellStyle name="_동원꽃농원" xfId="34975"/>
    <cellStyle name="_두계변전소하도급" xfId="34976"/>
    <cellStyle name="_두중내역서(단가확정분)" xfId="42328"/>
    <cellStyle name="_등촌고등총괄(동현하도급)" xfId="34977"/>
    <cellStyle name="_마산우매투찰-last" xfId="21634"/>
    <cellStyle name="_마산우매투찰-last_3.CC-10-2,3_방풍림조성 및 석탄침전조수량산출서" xfId="21635"/>
    <cellStyle name="_마산우매투찰-last_4.CC-10-4_저탄장내배수설비수량산출서" xfId="21636"/>
    <cellStyle name="_마산우매투찰-last_마산항(02.08.05)" xfId="21637"/>
    <cellStyle name="_마산우매투찰-last_마산항(02.08.05)_3.CC-10-2,3_방풍림조성 및 석탄침전조수량산출서" xfId="21638"/>
    <cellStyle name="_마산우매투찰-last_마산항(02.08.05)_4.CC-10-4_저탄장내배수설비수량산출서" xfId="21639"/>
    <cellStyle name="_마산우매투찰-last_마산항(02.08.05)_마산항(02.08.05)" xfId="21640"/>
    <cellStyle name="_마산우매투찰-last_마산항(02.08.05)_마산항(02.08.05)_3.CC-10-2,3_방풍림조성 및 석탄침전조수량산출서" xfId="21641"/>
    <cellStyle name="_마산우매투찰-last_마산항(02.08.05)_마산항(02.08.05)_4.CC-10-4_저탄장내배수설비수량산출서" xfId="21642"/>
    <cellStyle name="_마산우매투찰-last_흥우내역서산출" xfId="21643"/>
    <cellStyle name="_마산우매투찰-last_흥우내역서산출_3.CC-10-2,3_방풍림조성 및 석탄침전조수량산출서" xfId="21644"/>
    <cellStyle name="_마산우매투찰-last_흥우내역서산출_4.CC-10-4_저탄장내배수설비수량산출서" xfId="21645"/>
    <cellStyle name="_마산우매투찰-last_흥우내역서산출_흥우내역서산출" xfId="21646"/>
    <cellStyle name="_마산우매투찰-last_흥우내역서산출_흥우내역서산출_3.CC-10-2,3_방풍림조성 및 석탄침전조수량산출서" xfId="21647"/>
    <cellStyle name="_마산우매투찰-last_흥우내역서산출_흥우내역서산출_4.CC-10-4_저탄장내배수설비수량산출서" xfId="21648"/>
    <cellStyle name="_마현~생창국도건설공사" xfId="34978"/>
    <cellStyle name="_마현생창입찰내역" xfId="7348"/>
    <cellStyle name="_마현생창제출" xfId="7349"/>
    <cellStyle name="_말띠고개" xfId="21649"/>
    <cellStyle name="_말띠고개_3.CC-10-2,3_방풍림조성 및 석탄침전조수량산출서" xfId="21650"/>
    <cellStyle name="_말띠고개_4.CC-10-4_저탄장내배수설비수량산출서" xfId="21651"/>
    <cellStyle name="_말띠고개_흥우내역서산출" xfId="21652"/>
    <cellStyle name="_말띠고개_흥우내역서산출_3.CC-10-2,3_방풍림조성 및 석탄침전조수량산출서" xfId="21653"/>
    <cellStyle name="_말띠고개_흥우내역서산출_4.CC-10-4_저탄장내배수설비수량산출서" xfId="21654"/>
    <cellStyle name="_말띠고개_흥우내역서산출_흥우내역서산출" xfId="21655"/>
    <cellStyle name="_말띠고개_흥우내역서산출_흥우내역서산출_3.CC-10-2,3_방풍림조성 및 석탄침전조수량산출서" xfId="21656"/>
    <cellStyle name="_말띠고개_흥우내역서산출_흥우내역서산출_4.CC-10-4_저탄장내배수설비수량산출서" xfId="21657"/>
    <cellStyle name="_맨홀" xfId="7350"/>
    <cellStyle name="_맨홀_2.맨홀공(가시설)" xfId="7351"/>
    <cellStyle name="_맨홀_맨홀" xfId="7352"/>
    <cellStyle name="_맨홀구조물공" xfId="7353"/>
    <cellStyle name="_맨홀구조물공_1.2.3 전력구맨홀구조물공" xfId="7354"/>
    <cellStyle name="_맨홀구조물공_집수정구조물공" xfId="7355"/>
    <cellStyle name="_맨홀구조물공_집수정구조물공_구조물공" xfId="7356"/>
    <cellStyle name="_맨홀구조물공_집수정구조물공_맨홀구조물공" xfId="7357"/>
    <cellStyle name="_맨홀구조물공_집수정구조물공_부지정지구조물공" xfId="7358"/>
    <cellStyle name="_맨홀구조물공_집수정구조물공_부지정지배수구조물공" xfId="7359"/>
    <cellStyle name="_맨홀구조물공_집수정구조물공_사면보호구조물공" xfId="7360"/>
    <cellStyle name="_맨홀구조물공_집수정구조물공_전력구구조물공" xfId="7361"/>
    <cellStyle name="_맨홀수량산출서" xfId="21658"/>
    <cellStyle name="_명암지-산성간" xfId="34979"/>
    <cellStyle name="_문화재복원" xfId="7362"/>
    <cellStyle name="_물가변동토목040829" xfId="42329"/>
    <cellStyle name="_물가자료표" xfId="7363"/>
    <cellStyle name="_물가자료표_1" xfId="7364"/>
    <cellStyle name="_물가자료표_CC-06설계서(0418) 검토완" xfId="7368"/>
    <cellStyle name="_물가자료표_별표(쇄석포설)" xfId="7365"/>
    <cellStyle name="_물가자료표_별표총괄" xfId="7366"/>
    <cellStyle name="_물가자료표_품셈" xfId="7367"/>
    <cellStyle name="_미일초등.미아중 공사대비표" xfId="7369"/>
    <cellStyle name="_발주갑지(3차분" xfId="7370"/>
    <cellStyle name="_발주갑지(3차분_'05 안전관리계획서" xfId="7371"/>
    <cellStyle name="_발주갑지(3차분_'05 안전관리계획서_품질시험계획(060828)" xfId="7372"/>
    <cellStyle name="_발주갑지(3차분_발주갑지(3차분1.08)" xfId="7373"/>
    <cellStyle name="_발주갑지(3차분_발주갑지(3차분1.08)_'05 안전관리계획서" xfId="7374"/>
    <cellStyle name="_발주갑지(3차분_발주갑지(3차분1.08)_'05 안전관리계획서_품질시험계획(060828)" xfId="7375"/>
    <cellStyle name="_발주갑지(3차분_발주갑지(3차분1.08)_품질시험계획(060828)" xfId="7376"/>
    <cellStyle name="_발주갑지(3차분_품질시험계획(060828)" xfId="7377"/>
    <cellStyle name="_발주갑지(3차분1.08)" xfId="7378"/>
    <cellStyle name="_발주갑지(3차분1.08)_'05 안전관리계획서" xfId="7379"/>
    <cellStyle name="_발주갑지(3차분1.08)_'05 안전관리계획서_품질시험계획(060828)" xfId="7380"/>
    <cellStyle name="_발주갑지(3차분1.08)_발주갑지(3차분1.08)" xfId="7381"/>
    <cellStyle name="_발주갑지(3차분1.08)_발주갑지(3차분1.08)_'05 안전관리계획서" xfId="7382"/>
    <cellStyle name="_발주갑지(3차분1.08)_발주갑지(3차분1.08)_'05 안전관리계획서_품질시험계획(060828)" xfId="7383"/>
    <cellStyle name="_발주갑지(3차분1.08)_발주갑지(3차분1.08)_품질시험계획(060828)" xfId="7384"/>
    <cellStyle name="_발주갑지(3차분1.08)_품질시험계획(060828)" xfId="7385"/>
    <cellStyle name="_방음벽" xfId="7386"/>
    <cellStyle name="_배수공집계" xfId="7387"/>
    <cellStyle name="_배수공집계_3.구조물공" xfId="7388"/>
    <cellStyle name="_배수공집계_3.구조물공_3.구조물공" xfId="7389"/>
    <cellStyle name="_배수공집계_3.구조물공_3.물공" xfId="7390"/>
    <cellStyle name="_배수공집계_3.구조물공_보수량집계(우근)" xfId="7391"/>
    <cellStyle name="_배수공집계_3.구조물공_석축" xfId="7392"/>
    <cellStyle name="_배수공집계_배수구조물공" xfId="7393"/>
    <cellStyle name="_배수공집계_배수구조물공_3.구조물공" xfId="7394"/>
    <cellStyle name="_배수공집계_배수구조물공_3.구조물공_3.구조물공" xfId="7395"/>
    <cellStyle name="_배수공집계_배수구조물공_3.구조물공_3.물공" xfId="7396"/>
    <cellStyle name="_배수공집계_배수구조물공_3.구조물공_보수량집계(우근)" xfId="7397"/>
    <cellStyle name="_배수공집계_배수구조물공_3.구조물공_석축" xfId="7398"/>
    <cellStyle name="_배수공집계_우수집수정U형집계" xfId="7399"/>
    <cellStyle name="_배수공집계_우수집수정U형집계_3.구조물공" xfId="7400"/>
    <cellStyle name="_배수공집계_우수집수정U형집계_3.구조물공_3.구조물공" xfId="7401"/>
    <cellStyle name="_배수공집계_우수집수정U형집계_3.구조물공_3.물공" xfId="7402"/>
    <cellStyle name="_배수공집계_우수집수정U형집계_3.구조물공_보수량집계(우근)" xfId="7403"/>
    <cellStyle name="_배수공집계_우수집수정U형집계_3.구조물공_석축" xfId="7404"/>
    <cellStyle name="_배수공집계_콘크리트포장공" xfId="7405"/>
    <cellStyle name="_배수공집계_콘크리트포장공_03포장공" xfId="7406"/>
    <cellStyle name="_배수공집계_콘크리트포장공_14수량산출서" xfId="7407"/>
    <cellStyle name="_배수공집계_콘크리트포장공_수량산출서" xfId="7408"/>
    <cellStyle name="_배수구조물공" xfId="7409"/>
    <cellStyle name="_배수구조물공_3.구조물공" xfId="7410"/>
    <cellStyle name="_배수구조물공_3.구조물공_3.구조물공" xfId="7411"/>
    <cellStyle name="_배수구조물공_3.구조물공_3.물공" xfId="7412"/>
    <cellStyle name="_배수구조물공_3.구조물공_보수량집계(우근)" xfId="7413"/>
    <cellStyle name="_배수구조물공_3.구조물공_석축" xfId="7414"/>
    <cellStyle name="_변경내역" xfId="7415"/>
    <cellStyle name="_변경내역(20041122)" xfId="7416"/>
    <cellStyle name="_변경내역(설비)" xfId="7417"/>
    <cellStyle name="_변경전기실행" xfId="34980"/>
    <cellStyle name="_변전소개략공사비(0726)" xfId="7418"/>
    <cellStyle name="_변전소개략공사비(0726) 10" xfId="34981"/>
    <cellStyle name="_변전소개략공사비(0726) 2" xfId="7419"/>
    <cellStyle name="_변전소개략공사비(0726) 3" xfId="7420"/>
    <cellStyle name="_변전소개략공사비(0726) 4" xfId="18966"/>
    <cellStyle name="_변전소개략공사비(0726) 5" xfId="34982"/>
    <cellStyle name="_변전소개략공사비(0726) 6" xfId="34983"/>
    <cellStyle name="_변전소개략공사비(0726) 7" xfId="34984"/>
    <cellStyle name="_변전소개략공사비(0726) 8" xfId="34985"/>
    <cellStyle name="_변전소개략공사비(0726) 9" xfId="34986"/>
    <cellStyle name="_별첨(계획서및실적서양식)" xfId="34987"/>
    <cellStyle name="_별첨(계획서및실적서양식)_1" xfId="34988"/>
    <cellStyle name="_별표" xfId="7421"/>
    <cellStyle name="_별표(쇄석포설)" xfId="7422"/>
    <cellStyle name="_별표총괄" xfId="7423"/>
    <cellStyle name="_별표총괄표" xfId="7424"/>
    <cellStyle name="_보고(장수)" xfId="21659"/>
    <cellStyle name="_보고(장수)_3.CC-10-2,3_방풍림조성 및 석탄침전조수량산출서" xfId="21660"/>
    <cellStyle name="_보고(장수)_4.CC-10-4_저탄장내배수설비수량산출서" xfId="21661"/>
    <cellStyle name="_보고(장수)_흥우내역서산출" xfId="21662"/>
    <cellStyle name="_보고(장수)_흥우내역서산출_3.CC-10-2,3_방풍림조성 및 석탄침전조수량산출서" xfId="21663"/>
    <cellStyle name="_보고(장수)_흥우내역서산출_4.CC-10-4_저탄장내배수설비수량산출서" xfId="21664"/>
    <cellStyle name="_보고(장수)_흥우내역서산출_흥우내역서산출" xfId="21665"/>
    <cellStyle name="_보고(장수)_흥우내역서산출_흥우내역서산출_3.CC-10-2,3_방풍림조성 및 석탄침전조수량산출서" xfId="21666"/>
    <cellStyle name="_보고(장수)_흥우내역서산출_흥우내역서산출_4.CC-10-4_저탄장내배수설비수량산출서" xfId="21667"/>
    <cellStyle name="_보령78터빈및주제어건물공사비(설비)" xfId="34989"/>
    <cellStyle name="_보령화력사무실신축공사(건축최종)" xfId="34990"/>
    <cellStyle name="_보수로공사비2" xfId="7425"/>
    <cellStyle name="_복구설계서-시청검토031208" xfId="7426"/>
    <cellStyle name="_본관기초 가실행" xfId="7427"/>
    <cellStyle name="_본관기초 가실행 10" xfId="34991"/>
    <cellStyle name="_본관기초 가실행 2" xfId="7428"/>
    <cellStyle name="_본관기초 가실행 3" xfId="7429"/>
    <cellStyle name="_본관기초 가실행 4" xfId="18967"/>
    <cellStyle name="_본관기초 가실행 5" xfId="34992"/>
    <cellStyle name="_본관기초 가실행 6" xfId="34993"/>
    <cellStyle name="_본관기초 가실행 7" xfId="34994"/>
    <cellStyle name="_본관기초 가실행 8" xfId="34995"/>
    <cellStyle name="_본관기초 가실행 9" xfId="34996"/>
    <cellStyle name="_본관기초 가실행_1 당진78-연돌-공사설계서(REV.0 12.14-kopec)" xfId="7430"/>
    <cellStyle name="_본관기초 가실행_1 당진78-연돌-공사설계서(REV.0 12.14-kopec) 10" xfId="34997"/>
    <cellStyle name="_본관기초 가실행_1 당진78-연돌-공사설계서(REV.0 12.14-kopec) 2" xfId="7431"/>
    <cellStyle name="_본관기초 가실행_1 당진78-연돌-공사설계서(REV.0 12.14-kopec) 3" xfId="7432"/>
    <cellStyle name="_본관기초 가실행_1 당진78-연돌-공사설계서(REV.0 12.14-kopec) 4" xfId="18968"/>
    <cellStyle name="_본관기초 가실행_1 당진78-연돌-공사설계서(REV.0 12.14-kopec) 5" xfId="34998"/>
    <cellStyle name="_본관기초 가실행_1 당진78-연돌-공사설계서(REV.0 12.14-kopec) 6" xfId="34999"/>
    <cellStyle name="_본관기초 가실행_1 당진78-연돌-공사설계서(REV.0 12.14-kopec) 7" xfId="35000"/>
    <cellStyle name="_본관기초 가실행_1 당진78-연돌-공사설계서(REV.0 12.14-kopec) 8" xfId="35001"/>
    <cellStyle name="_본관기초 가실행_1 당진78-연돌-공사설계서(REV.0 12.14-kopec) 9" xfId="35002"/>
    <cellStyle name="_본관기초 가실행_1 당진78-연돌-공사설계서(REV.0 12.14-kopec)_0 태안78-연돌-공사설계서(2005082)" xfId="7433"/>
    <cellStyle name="_본관기초 가실행_1 당진78-연돌-공사설계서(REV.0 12.14-kopec)_0 태안78-연돌-공사설계서(2005082) 10" xfId="35003"/>
    <cellStyle name="_본관기초 가실행_1 당진78-연돌-공사설계서(REV.0 12.14-kopec)_0 태안78-연돌-공사설계서(2005082) 2" xfId="7434"/>
    <cellStyle name="_본관기초 가실행_1 당진78-연돌-공사설계서(REV.0 12.14-kopec)_0 태안78-연돌-공사설계서(2005082) 3" xfId="7435"/>
    <cellStyle name="_본관기초 가실행_1 당진78-연돌-공사설계서(REV.0 12.14-kopec)_0 태안78-연돌-공사설계서(2005082) 4" xfId="18969"/>
    <cellStyle name="_본관기초 가실행_1 당진78-연돌-공사설계서(REV.0 12.14-kopec)_0 태안78-연돌-공사설계서(2005082) 5" xfId="35004"/>
    <cellStyle name="_본관기초 가실행_1 당진78-연돌-공사설계서(REV.0 12.14-kopec)_0 태안78-연돌-공사설계서(2005082) 6" xfId="35005"/>
    <cellStyle name="_본관기초 가실행_1 당진78-연돌-공사설계서(REV.0 12.14-kopec)_0 태안78-연돌-공사설계서(2005082) 7" xfId="35006"/>
    <cellStyle name="_본관기초 가실행_1 당진78-연돌-공사설계서(REV.0 12.14-kopec)_0 태안78-연돌-공사설계서(2005082) 8" xfId="35007"/>
    <cellStyle name="_본관기초 가실행_1 당진78-연돌-공사설계서(REV.0 12.14-kopec)_0 태안78-연돌-공사설계서(2005082) 9" xfId="35008"/>
    <cellStyle name="_본관기초 가실행_1 당진78-연돌-공사설계서(REV.0 12.14-kopec)_1.0t 공사설계서(1021일)" xfId="7436"/>
    <cellStyle name="_본관기초 가실행_1 당진78-연돌-공사설계서(REV.0 12.14-kopec)_1.0t 공사설계서(1021일) 10" xfId="35009"/>
    <cellStyle name="_본관기초 가실행_1 당진78-연돌-공사설계서(REV.0 12.14-kopec)_1.0t 공사설계서(1021일) 2" xfId="7437"/>
    <cellStyle name="_본관기초 가실행_1 당진78-연돌-공사설계서(REV.0 12.14-kopec)_1.0t 공사설계서(1021일) 3" xfId="7438"/>
    <cellStyle name="_본관기초 가실행_1 당진78-연돌-공사설계서(REV.0 12.14-kopec)_1.0t 공사설계서(1021일) 4" xfId="18970"/>
    <cellStyle name="_본관기초 가실행_1 당진78-연돌-공사설계서(REV.0 12.14-kopec)_1.0t 공사설계서(1021일) 5" xfId="35010"/>
    <cellStyle name="_본관기초 가실행_1 당진78-연돌-공사설계서(REV.0 12.14-kopec)_1.0t 공사설계서(1021일) 6" xfId="35011"/>
    <cellStyle name="_본관기초 가실행_1 당진78-연돌-공사설계서(REV.0 12.14-kopec)_1.0t 공사설계서(1021일) 7" xfId="35012"/>
    <cellStyle name="_본관기초 가실행_1 당진78-연돌-공사설계서(REV.0 12.14-kopec)_1.0t 공사설계서(1021일) 8" xfId="35013"/>
    <cellStyle name="_본관기초 가실행_1 당진78-연돌-공사설계서(REV.0 12.14-kopec)_1.0t 공사설계서(1021일) 9" xfId="35014"/>
    <cellStyle name="_본관기초 가실행_1 당진78-연돌-공사설계서(REV.0 12.14-kopec)_태안78연돌공사설계서(2005099)C2" xfId="7439"/>
    <cellStyle name="_본관기초 가실행_1 당진78-연돌-공사설계서(REV.0 12.14-kopec)_태안78연돌공사설계서(2005099)C2 10" xfId="35015"/>
    <cellStyle name="_본관기초 가실행_1 당진78-연돌-공사설계서(REV.0 12.14-kopec)_태안78연돌공사설계서(2005099)C2 2" xfId="7440"/>
    <cellStyle name="_본관기초 가실행_1 당진78-연돌-공사설계서(REV.0 12.14-kopec)_태안78연돌공사설계서(2005099)C2 3" xfId="7441"/>
    <cellStyle name="_본관기초 가실행_1 당진78-연돌-공사설계서(REV.0 12.14-kopec)_태안78연돌공사설계서(2005099)C2 4" xfId="18971"/>
    <cellStyle name="_본관기초 가실행_1 당진78-연돌-공사설계서(REV.0 12.14-kopec)_태안78연돌공사설계서(2005099)C2 5" xfId="35016"/>
    <cellStyle name="_본관기초 가실행_1 당진78-연돌-공사설계서(REV.0 12.14-kopec)_태안78연돌공사설계서(2005099)C2 6" xfId="35017"/>
    <cellStyle name="_본관기초 가실행_1 당진78-연돌-공사설계서(REV.0 12.14-kopec)_태안78연돌공사설계서(2005099)C2 7" xfId="35018"/>
    <cellStyle name="_본관기초 가실행_1 당진78-연돌-공사설계서(REV.0 12.14-kopec)_태안78연돌공사설계서(2005099)C2 8" xfId="35019"/>
    <cellStyle name="_본관기초 가실행_1 당진78-연돌-공사설계서(REV.0 12.14-kopec)_태안78연돌공사설계서(2005099)C2 9" xfId="35020"/>
    <cellStyle name="_본관기초 가실행_1.0t 당진78-연돌-수량산출서(REV.0 12.27-kopec)" xfId="7442"/>
    <cellStyle name="_본관기초 가실행_1.0t 당진78-연돌-수량산출서(REV.0 12.27-kopec) 10" xfId="35021"/>
    <cellStyle name="_본관기초 가실행_1.0t 당진78-연돌-수량산출서(REV.0 12.27-kopec) 2" xfId="7443"/>
    <cellStyle name="_본관기초 가실행_1.0t 당진78-연돌-수량산출서(REV.0 12.27-kopec) 3" xfId="7444"/>
    <cellStyle name="_본관기초 가실행_1.0t 당진78-연돌-수량산출서(REV.0 12.27-kopec) 4" xfId="18972"/>
    <cellStyle name="_본관기초 가실행_1.0t 당진78-연돌-수량산출서(REV.0 12.27-kopec) 5" xfId="35022"/>
    <cellStyle name="_본관기초 가실행_1.0t 당진78-연돌-수량산출서(REV.0 12.27-kopec) 6" xfId="35023"/>
    <cellStyle name="_본관기초 가실행_1.0t 당진78-연돌-수량산출서(REV.0 12.27-kopec) 7" xfId="35024"/>
    <cellStyle name="_본관기초 가실행_1.0t 당진78-연돌-수량산출서(REV.0 12.27-kopec) 8" xfId="35025"/>
    <cellStyle name="_본관기초 가실행_1.0t 당진78-연돌-수량산출서(REV.0 12.27-kopec) 9" xfId="35026"/>
    <cellStyle name="_본관기초 가실행_1.0t 당진78-연돌-수량산출서(REV.0 12.27-kopec)_1.0t 공사설계서(1021일)" xfId="7445"/>
    <cellStyle name="_본관기초 가실행_1.0t 당진78-연돌-수량산출서(REV.0 12.27-kopec)_1.0t 공사설계서(1021일) 10" xfId="35027"/>
    <cellStyle name="_본관기초 가실행_1.0t 당진78-연돌-수량산출서(REV.0 12.27-kopec)_1.0t 공사설계서(1021일) 2" xfId="7446"/>
    <cellStyle name="_본관기초 가실행_1.0t 당진78-연돌-수량산출서(REV.0 12.27-kopec)_1.0t 공사설계서(1021일) 3" xfId="7447"/>
    <cellStyle name="_본관기초 가실행_1.0t 당진78-연돌-수량산출서(REV.0 12.27-kopec)_1.0t 공사설계서(1021일) 4" xfId="18973"/>
    <cellStyle name="_본관기초 가실행_1.0t 당진78-연돌-수량산출서(REV.0 12.27-kopec)_1.0t 공사설계서(1021일) 5" xfId="35028"/>
    <cellStyle name="_본관기초 가실행_1.0t 당진78-연돌-수량산출서(REV.0 12.27-kopec)_1.0t 공사설계서(1021일) 6" xfId="35029"/>
    <cellStyle name="_본관기초 가실행_1.0t 당진78-연돌-수량산출서(REV.0 12.27-kopec)_1.0t 공사설계서(1021일) 7" xfId="35030"/>
    <cellStyle name="_본관기초 가실행_1.0t 당진78-연돌-수량산출서(REV.0 12.27-kopec)_1.0t 공사설계서(1021일) 8" xfId="35031"/>
    <cellStyle name="_본관기초 가실행_1.0t 당진78-연돌-수량산출서(REV.0 12.27-kopec)_1.0t 공사설계서(1021일) 9" xfId="35032"/>
    <cellStyle name="_본관기초 가실행_2.관리동" xfId="35033"/>
    <cellStyle name="_본관기초 가실행_당진78-연돌-개략공사비" xfId="7448"/>
    <cellStyle name="_본관기초 가실행_당진78-연돌-개략공사비 10" xfId="35034"/>
    <cellStyle name="_본관기초 가실행_당진78-연돌-개략공사비 2" xfId="7449"/>
    <cellStyle name="_본관기초 가실행_당진78-연돌-개략공사비 3" xfId="7450"/>
    <cellStyle name="_본관기초 가실행_당진78-연돌-개략공사비 4" xfId="18974"/>
    <cellStyle name="_본관기초 가실행_당진78-연돌-개략공사비 5" xfId="35035"/>
    <cellStyle name="_본관기초 가실행_당진78-연돌-개략공사비 6" xfId="35036"/>
    <cellStyle name="_본관기초 가실행_당진78-연돌-개략공사비 7" xfId="35037"/>
    <cellStyle name="_본관기초 가실행_당진78-연돌-개략공사비 8" xfId="35038"/>
    <cellStyle name="_본관기초 가실행_당진78-연돌-개략공사비 9" xfId="35039"/>
    <cellStyle name="_본관기초 가실행_당진78-연돌-개략공사비_0 태안78-연돌-공사설계서(2005082)" xfId="7451"/>
    <cellStyle name="_본관기초 가실행_당진78-연돌-개략공사비_0 태안78-연돌-공사설계서(2005082) 10" xfId="35040"/>
    <cellStyle name="_본관기초 가실행_당진78-연돌-개략공사비_0 태안78-연돌-공사설계서(2005082) 2" xfId="7452"/>
    <cellStyle name="_본관기초 가실행_당진78-연돌-개략공사비_0 태안78-연돌-공사설계서(2005082) 3" xfId="7453"/>
    <cellStyle name="_본관기초 가실행_당진78-연돌-개략공사비_0 태안78-연돌-공사설계서(2005082) 4" xfId="18975"/>
    <cellStyle name="_본관기초 가실행_당진78-연돌-개략공사비_0 태안78-연돌-공사설계서(2005082) 5" xfId="35041"/>
    <cellStyle name="_본관기초 가실행_당진78-연돌-개략공사비_0 태안78-연돌-공사설계서(2005082) 6" xfId="35042"/>
    <cellStyle name="_본관기초 가실행_당진78-연돌-개략공사비_0 태안78-연돌-공사설계서(2005082) 7" xfId="35043"/>
    <cellStyle name="_본관기초 가실행_당진78-연돌-개략공사비_0 태안78-연돌-공사설계서(2005082) 8" xfId="35044"/>
    <cellStyle name="_본관기초 가실행_당진78-연돌-개략공사비_0 태안78-연돌-공사설계서(2005082) 9" xfId="35045"/>
    <cellStyle name="_본관기초 가실행_당진78-연돌-개략공사비_1.0t 공사설계서(1021일)" xfId="7454"/>
    <cellStyle name="_본관기초 가실행_당진78-연돌-개략공사비_1.0t 공사설계서(1021일) 10" xfId="35046"/>
    <cellStyle name="_본관기초 가실행_당진78-연돌-개략공사비_1.0t 공사설계서(1021일) 2" xfId="7455"/>
    <cellStyle name="_본관기초 가실행_당진78-연돌-개략공사비_1.0t 공사설계서(1021일) 3" xfId="7456"/>
    <cellStyle name="_본관기초 가실행_당진78-연돌-개략공사비_1.0t 공사설계서(1021일) 4" xfId="18976"/>
    <cellStyle name="_본관기초 가실행_당진78-연돌-개략공사비_1.0t 공사설계서(1021일) 5" xfId="35047"/>
    <cellStyle name="_본관기초 가실행_당진78-연돌-개략공사비_1.0t 공사설계서(1021일) 6" xfId="35048"/>
    <cellStyle name="_본관기초 가실행_당진78-연돌-개략공사비_1.0t 공사설계서(1021일) 7" xfId="35049"/>
    <cellStyle name="_본관기초 가실행_당진78-연돌-개략공사비_1.0t 공사설계서(1021일) 8" xfId="35050"/>
    <cellStyle name="_본관기초 가실행_당진78-연돌-개략공사비_1.0t 공사설계서(1021일) 9" xfId="35051"/>
    <cellStyle name="_본관기초 가실행_당진78-연돌-개략공사비_태안78연돌공사설계서(2005099)C2" xfId="7457"/>
    <cellStyle name="_본관기초 가실행_당진78-연돌-개략공사비_태안78연돌공사설계서(2005099)C2 10" xfId="35052"/>
    <cellStyle name="_본관기초 가실행_당진78-연돌-개략공사비_태안78연돌공사설계서(2005099)C2 2" xfId="7458"/>
    <cellStyle name="_본관기초 가실행_당진78-연돌-개략공사비_태안78연돌공사설계서(2005099)C2 3" xfId="7459"/>
    <cellStyle name="_본관기초 가실행_당진78-연돌-개략공사비_태안78연돌공사설계서(2005099)C2 4" xfId="18977"/>
    <cellStyle name="_본관기초 가실행_당진78-연돌-개략공사비_태안78연돌공사설계서(2005099)C2 5" xfId="35053"/>
    <cellStyle name="_본관기초 가실행_당진78-연돌-개략공사비_태안78연돌공사설계서(2005099)C2 6" xfId="35054"/>
    <cellStyle name="_본관기초 가실행_당진78-연돌-개략공사비_태안78연돌공사설계서(2005099)C2 7" xfId="35055"/>
    <cellStyle name="_본관기초 가실행_당진78-연돌-개략공사비_태안78연돌공사설계서(2005099)C2 8" xfId="35056"/>
    <cellStyle name="_본관기초 가실행_당진78-연돌-개략공사비_태안78연돌공사설계서(2005099)C2 9" xfId="35057"/>
    <cellStyle name="_본관기초 가실행_연돌 현장타설말뚝(RCD)설계서" xfId="7460"/>
    <cellStyle name="_본관기초 가실행_연돌 현장타설말뚝(RCD)설계서 10" xfId="35058"/>
    <cellStyle name="_본관기초 가실행_연돌 현장타설말뚝(RCD)설계서 2" xfId="7461"/>
    <cellStyle name="_본관기초 가실행_연돌 현장타설말뚝(RCD)설계서 3" xfId="7462"/>
    <cellStyle name="_본관기초 가실행_연돌 현장타설말뚝(RCD)설계서 4" xfId="18978"/>
    <cellStyle name="_본관기초 가실행_연돌 현장타설말뚝(RCD)설계서 5" xfId="35059"/>
    <cellStyle name="_본관기초 가실행_연돌 현장타설말뚝(RCD)설계서 6" xfId="35060"/>
    <cellStyle name="_본관기초 가실행_연돌 현장타설말뚝(RCD)설계서 7" xfId="35061"/>
    <cellStyle name="_본관기초 가실행_연돌 현장타설말뚝(RCD)설계서 8" xfId="35062"/>
    <cellStyle name="_본관기초 가실행_연돌 현장타설말뚝(RCD)설계서 9" xfId="35063"/>
    <cellStyle name="_본관기초 가실행_연돌 현장타설말뚝(RCD)설계서_0 태안78-연돌-공사설계서(2005082)" xfId="7463"/>
    <cellStyle name="_본관기초 가실행_연돌 현장타설말뚝(RCD)설계서_0 태안78-연돌-공사설계서(2005082) 10" xfId="35064"/>
    <cellStyle name="_본관기초 가실행_연돌 현장타설말뚝(RCD)설계서_0 태안78-연돌-공사설계서(2005082) 2" xfId="7464"/>
    <cellStyle name="_본관기초 가실행_연돌 현장타설말뚝(RCD)설계서_0 태안78-연돌-공사설계서(2005082) 3" xfId="7465"/>
    <cellStyle name="_본관기초 가실행_연돌 현장타설말뚝(RCD)설계서_0 태안78-연돌-공사설계서(2005082) 4" xfId="18979"/>
    <cellStyle name="_본관기초 가실행_연돌 현장타설말뚝(RCD)설계서_0 태안78-연돌-공사설계서(2005082) 5" xfId="35065"/>
    <cellStyle name="_본관기초 가실행_연돌 현장타설말뚝(RCD)설계서_0 태안78-연돌-공사설계서(2005082) 6" xfId="35066"/>
    <cellStyle name="_본관기초 가실행_연돌 현장타설말뚝(RCD)설계서_0 태안78-연돌-공사설계서(2005082) 7" xfId="35067"/>
    <cellStyle name="_본관기초 가실행_연돌 현장타설말뚝(RCD)설계서_0 태안78-연돌-공사설계서(2005082) 8" xfId="35068"/>
    <cellStyle name="_본관기초 가실행_연돌 현장타설말뚝(RCD)설계서_0 태안78-연돌-공사설계서(2005082) 9" xfId="35069"/>
    <cellStyle name="_본관기초 가실행_연돌 현장타설말뚝(RCD)설계서_1.0t 공사설계서(1021일)" xfId="7466"/>
    <cellStyle name="_본관기초 가실행_연돌 현장타설말뚝(RCD)설계서_1.0t 공사설계서(1021일) 10" xfId="35070"/>
    <cellStyle name="_본관기초 가실행_연돌 현장타설말뚝(RCD)설계서_1.0t 공사설계서(1021일) 2" xfId="7467"/>
    <cellStyle name="_본관기초 가실행_연돌 현장타설말뚝(RCD)설계서_1.0t 공사설계서(1021일) 3" xfId="7468"/>
    <cellStyle name="_본관기초 가실행_연돌 현장타설말뚝(RCD)설계서_1.0t 공사설계서(1021일) 4" xfId="18980"/>
    <cellStyle name="_본관기초 가실행_연돌 현장타설말뚝(RCD)설계서_1.0t 공사설계서(1021일) 5" xfId="35071"/>
    <cellStyle name="_본관기초 가실행_연돌 현장타설말뚝(RCD)설계서_1.0t 공사설계서(1021일) 6" xfId="35072"/>
    <cellStyle name="_본관기초 가실행_연돌 현장타설말뚝(RCD)설계서_1.0t 공사설계서(1021일) 7" xfId="35073"/>
    <cellStyle name="_본관기초 가실행_연돌 현장타설말뚝(RCD)설계서_1.0t 공사설계서(1021일) 8" xfId="35074"/>
    <cellStyle name="_본관기초 가실행_연돌 현장타설말뚝(RCD)설계서_1.0t 공사설계서(1021일) 9" xfId="35075"/>
    <cellStyle name="_본관기초 가실행_연돌 현장타설말뚝(RCD)설계서_태안78연돌공사설계서(2005099)C2" xfId="7469"/>
    <cellStyle name="_본관기초 가실행_연돌 현장타설말뚝(RCD)설계서_태안78연돌공사설계서(2005099)C2 10" xfId="35076"/>
    <cellStyle name="_본관기초 가실행_연돌 현장타설말뚝(RCD)설계서_태안78연돌공사설계서(2005099)C2 2" xfId="7470"/>
    <cellStyle name="_본관기초 가실행_연돌 현장타설말뚝(RCD)설계서_태안78연돌공사설계서(2005099)C2 3" xfId="7471"/>
    <cellStyle name="_본관기초 가실행_연돌 현장타설말뚝(RCD)설계서_태안78연돌공사설계서(2005099)C2 4" xfId="18981"/>
    <cellStyle name="_본관기초 가실행_연돌 현장타설말뚝(RCD)설계서_태안78연돌공사설계서(2005099)C2 5" xfId="35077"/>
    <cellStyle name="_본관기초 가실행_연돌 현장타설말뚝(RCD)설계서_태안78연돌공사설계서(2005099)C2 6" xfId="35078"/>
    <cellStyle name="_본관기초 가실행_연돌 현장타설말뚝(RCD)설계서_태안78연돌공사설계서(2005099)C2 7" xfId="35079"/>
    <cellStyle name="_본관기초 가실행_연돌 현장타설말뚝(RCD)설계서_태안78연돌공사설계서(2005099)C2 8" xfId="35080"/>
    <cellStyle name="_본관기초 가실행_연돌 현장타설말뚝(RCD)설계서_태안78연돌공사설계서(2005099)C2 9" xfId="35081"/>
    <cellStyle name="_본관기초(가설계서)-9월단가" xfId="35082"/>
    <cellStyle name="_본관기초굴착 설계변경" xfId="42330"/>
    <cellStyle name="_본관기초굴착 설계변경_설계변경(최종)" xfId="42331"/>
    <cellStyle name="_본관기초굴착 시행(비교안)" xfId="35083"/>
    <cellStyle name="_본관기초굴착 예상도급" xfId="7472"/>
    <cellStyle name="_본관기초굴착 예상도급 10" xfId="35084"/>
    <cellStyle name="_본관기초굴착 예상도급 2" xfId="7473"/>
    <cellStyle name="_본관기초굴착 예상도급 3" xfId="7474"/>
    <cellStyle name="_본관기초굴착 예상도급 4" xfId="18982"/>
    <cellStyle name="_본관기초굴착 예상도급 5" xfId="35085"/>
    <cellStyle name="_본관기초굴착 예상도급 6" xfId="35086"/>
    <cellStyle name="_본관기초굴착 예상도급 7" xfId="35087"/>
    <cellStyle name="_본관기초굴착 예상도급 8" xfId="35088"/>
    <cellStyle name="_본관기초굴착 예상도급 9" xfId="35089"/>
    <cellStyle name="_본관기초굴착 예상도급_1 당진78-연돌-공사설계서(REV.0 12.14-kopec)" xfId="7475"/>
    <cellStyle name="_본관기초굴착 예상도급_1 당진78-연돌-공사설계서(REV.0 12.14-kopec) 10" xfId="35090"/>
    <cellStyle name="_본관기초굴착 예상도급_1 당진78-연돌-공사설계서(REV.0 12.14-kopec) 2" xfId="7476"/>
    <cellStyle name="_본관기초굴착 예상도급_1 당진78-연돌-공사설계서(REV.0 12.14-kopec) 3" xfId="7477"/>
    <cellStyle name="_본관기초굴착 예상도급_1 당진78-연돌-공사설계서(REV.0 12.14-kopec) 4" xfId="18983"/>
    <cellStyle name="_본관기초굴착 예상도급_1 당진78-연돌-공사설계서(REV.0 12.14-kopec) 5" xfId="35091"/>
    <cellStyle name="_본관기초굴착 예상도급_1 당진78-연돌-공사설계서(REV.0 12.14-kopec) 6" xfId="35092"/>
    <cellStyle name="_본관기초굴착 예상도급_1 당진78-연돌-공사설계서(REV.0 12.14-kopec) 7" xfId="35093"/>
    <cellStyle name="_본관기초굴착 예상도급_1 당진78-연돌-공사설계서(REV.0 12.14-kopec) 8" xfId="35094"/>
    <cellStyle name="_본관기초굴착 예상도급_1 당진78-연돌-공사설계서(REV.0 12.14-kopec) 9" xfId="35095"/>
    <cellStyle name="_본관기초굴착 예상도급_1 당진78-연돌-공사설계서(REV.0 12.14-kopec)_0 태안78-연돌-공사설계서(2005082)" xfId="7478"/>
    <cellStyle name="_본관기초굴착 예상도급_1 당진78-연돌-공사설계서(REV.0 12.14-kopec)_0 태안78-연돌-공사설계서(2005082) 10" xfId="35096"/>
    <cellStyle name="_본관기초굴착 예상도급_1 당진78-연돌-공사설계서(REV.0 12.14-kopec)_0 태안78-연돌-공사설계서(2005082) 2" xfId="7479"/>
    <cellStyle name="_본관기초굴착 예상도급_1 당진78-연돌-공사설계서(REV.0 12.14-kopec)_0 태안78-연돌-공사설계서(2005082) 3" xfId="7480"/>
    <cellStyle name="_본관기초굴착 예상도급_1 당진78-연돌-공사설계서(REV.0 12.14-kopec)_0 태안78-연돌-공사설계서(2005082) 4" xfId="18984"/>
    <cellStyle name="_본관기초굴착 예상도급_1 당진78-연돌-공사설계서(REV.0 12.14-kopec)_0 태안78-연돌-공사설계서(2005082) 5" xfId="35097"/>
    <cellStyle name="_본관기초굴착 예상도급_1 당진78-연돌-공사설계서(REV.0 12.14-kopec)_0 태안78-연돌-공사설계서(2005082) 6" xfId="35098"/>
    <cellStyle name="_본관기초굴착 예상도급_1 당진78-연돌-공사설계서(REV.0 12.14-kopec)_0 태안78-연돌-공사설계서(2005082) 7" xfId="35099"/>
    <cellStyle name="_본관기초굴착 예상도급_1 당진78-연돌-공사설계서(REV.0 12.14-kopec)_0 태안78-연돌-공사설계서(2005082) 8" xfId="35100"/>
    <cellStyle name="_본관기초굴착 예상도급_1 당진78-연돌-공사설계서(REV.0 12.14-kopec)_0 태안78-연돌-공사설계서(2005082) 9" xfId="35101"/>
    <cellStyle name="_본관기초굴착 예상도급_1 당진78-연돌-공사설계서(REV.0 12.14-kopec)_1.0t 공사설계서(1021일)" xfId="7481"/>
    <cellStyle name="_본관기초굴착 예상도급_1 당진78-연돌-공사설계서(REV.0 12.14-kopec)_1.0t 공사설계서(1021일) 10" xfId="35102"/>
    <cellStyle name="_본관기초굴착 예상도급_1 당진78-연돌-공사설계서(REV.0 12.14-kopec)_1.0t 공사설계서(1021일) 2" xfId="7482"/>
    <cellStyle name="_본관기초굴착 예상도급_1 당진78-연돌-공사설계서(REV.0 12.14-kopec)_1.0t 공사설계서(1021일) 3" xfId="7483"/>
    <cellStyle name="_본관기초굴착 예상도급_1 당진78-연돌-공사설계서(REV.0 12.14-kopec)_1.0t 공사설계서(1021일) 4" xfId="18985"/>
    <cellStyle name="_본관기초굴착 예상도급_1 당진78-연돌-공사설계서(REV.0 12.14-kopec)_1.0t 공사설계서(1021일) 5" xfId="35103"/>
    <cellStyle name="_본관기초굴착 예상도급_1 당진78-연돌-공사설계서(REV.0 12.14-kopec)_1.0t 공사설계서(1021일) 6" xfId="35104"/>
    <cellStyle name="_본관기초굴착 예상도급_1 당진78-연돌-공사설계서(REV.0 12.14-kopec)_1.0t 공사설계서(1021일) 7" xfId="35105"/>
    <cellStyle name="_본관기초굴착 예상도급_1 당진78-연돌-공사설계서(REV.0 12.14-kopec)_1.0t 공사설계서(1021일) 8" xfId="35106"/>
    <cellStyle name="_본관기초굴착 예상도급_1 당진78-연돌-공사설계서(REV.0 12.14-kopec)_1.0t 공사설계서(1021일) 9" xfId="35107"/>
    <cellStyle name="_본관기초굴착 예상도급_1 당진78-연돌-공사설계서(REV.0 12.14-kopec)_태안78연돌공사설계서(2005099)C2" xfId="7484"/>
    <cellStyle name="_본관기초굴착 예상도급_1 당진78-연돌-공사설계서(REV.0 12.14-kopec)_태안78연돌공사설계서(2005099)C2 10" xfId="35108"/>
    <cellStyle name="_본관기초굴착 예상도급_1 당진78-연돌-공사설계서(REV.0 12.14-kopec)_태안78연돌공사설계서(2005099)C2 2" xfId="7485"/>
    <cellStyle name="_본관기초굴착 예상도급_1 당진78-연돌-공사설계서(REV.0 12.14-kopec)_태안78연돌공사설계서(2005099)C2 3" xfId="7486"/>
    <cellStyle name="_본관기초굴착 예상도급_1 당진78-연돌-공사설계서(REV.0 12.14-kopec)_태안78연돌공사설계서(2005099)C2 4" xfId="18986"/>
    <cellStyle name="_본관기초굴착 예상도급_1 당진78-연돌-공사설계서(REV.0 12.14-kopec)_태안78연돌공사설계서(2005099)C2 5" xfId="35109"/>
    <cellStyle name="_본관기초굴착 예상도급_1 당진78-연돌-공사설계서(REV.0 12.14-kopec)_태안78연돌공사설계서(2005099)C2 6" xfId="35110"/>
    <cellStyle name="_본관기초굴착 예상도급_1 당진78-연돌-공사설계서(REV.0 12.14-kopec)_태안78연돌공사설계서(2005099)C2 7" xfId="35111"/>
    <cellStyle name="_본관기초굴착 예상도급_1 당진78-연돌-공사설계서(REV.0 12.14-kopec)_태안78연돌공사설계서(2005099)C2 8" xfId="35112"/>
    <cellStyle name="_본관기초굴착 예상도급_1 당진78-연돌-공사설계서(REV.0 12.14-kopec)_태안78연돌공사설계서(2005099)C2 9" xfId="35113"/>
    <cellStyle name="_본관기초굴착 예상도급_1.0t 당진78-연돌-수량산출서(REV.0 12.27-kopec)" xfId="7487"/>
    <cellStyle name="_본관기초굴착 예상도급_1.0t 당진78-연돌-수량산출서(REV.0 12.27-kopec) 10" xfId="35114"/>
    <cellStyle name="_본관기초굴착 예상도급_1.0t 당진78-연돌-수량산출서(REV.0 12.27-kopec) 2" xfId="7488"/>
    <cellStyle name="_본관기초굴착 예상도급_1.0t 당진78-연돌-수량산출서(REV.0 12.27-kopec) 3" xfId="7489"/>
    <cellStyle name="_본관기초굴착 예상도급_1.0t 당진78-연돌-수량산출서(REV.0 12.27-kopec) 4" xfId="18987"/>
    <cellStyle name="_본관기초굴착 예상도급_1.0t 당진78-연돌-수량산출서(REV.0 12.27-kopec) 5" xfId="35115"/>
    <cellStyle name="_본관기초굴착 예상도급_1.0t 당진78-연돌-수량산출서(REV.0 12.27-kopec) 6" xfId="35116"/>
    <cellStyle name="_본관기초굴착 예상도급_1.0t 당진78-연돌-수량산출서(REV.0 12.27-kopec) 7" xfId="35117"/>
    <cellStyle name="_본관기초굴착 예상도급_1.0t 당진78-연돌-수량산출서(REV.0 12.27-kopec) 8" xfId="35118"/>
    <cellStyle name="_본관기초굴착 예상도급_1.0t 당진78-연돌-수량산출서(REV.0 12.27-kopec) 9" xfId="35119"/>
    <cellStyle name="_본관기초굴착 예상도급_1.0t 당진78-연돌-수량산출서(REV.0 12.27-kopec)_1.0t 공사설계서(1021일)" xfId="7490"/>
    <cellStyle name="_본관기초굴착 예상도급_1.0t 당진78-연돌-수량산출서(REV.0 12.27-kopec)_1.0t 공사설계서(1021일) 10" xfId="35120"/>
    <cellStyle name="_본관기초굴착 예상도급_1.0t 당진78-연돌-수량산출서(REV.0 12.27-kopec)_1.0t 공사설계서(1021일) 2" xfId="7491"/>
    <cellStyle name="_본관기초굴착 예상도급_1.0t 당진78-연돌-수량산출서(REV.0 12.27-kopec)_1.0t 공사설계서(1021일) 3" xfId="7492"/>
    <cellStyle name="_본관기초굴착 예상도급_1.0t 당진78-연돌-수량산출서(REV.0 12.27-kopec)_1.0t 공사설계서(1021일) 4" xfId="18988"/>
    <cellStyle name="_본관기초굴착 예상도급_1.0t 당진78-연돌-수량산출서(REV.0 12.27-kopec)_1.0t 공사설계서(1021일) 5" xfId="35121"/>
    <cellStyle name="_본관기초굴착 예상도급_1.0t 당진78-연돌-수량산출서(REV.0 12.27-kopec)_1.0t 공사설계서(1021일) 6" xfId="35122"/>
    <cellStyle name="_본관기초굴착 예상도급_1.0t 당진78-연돌-수량산출서(REV.0 12.27-kopec)_1.0t 공사설계서(1021일) 7" xfId="35123"/>
    <cellStyle name="_본관기초굴착 예상도급_1.0t 당진78-연돌-수량산출서(REV.0 12.27-kopec)_1.0t 공사설계서(1021일) 8" xfId="35124"/>
    <cellStyle name="_본관기초굴착 예상도급_1.0t 당진78-연돌-수량산출서(REV.0 12.27-kopec)_1.0t 공사설계서(1021일) 9" xfId="35125"/>
    <cellStyle name="_본관기초굴착 예상도급_2.관리동" xfId="35126"/>
    <cellStyle name="_본관기초굴착 예상도급_당진78-연돌-개략공사비" xfId="7493"/>
    <cellStyle name="_본관기초굴착 예상도급_당진78-연돌-개략공사비 10" xfId="35127"/>
    <cellStyle name="_본관기초굴착 예상도급_당진78-연돌-개략공사비 2" xfId="7494"/>
    <cellStyle name="_본관기초굴착 예상도급_당진78-연돌-개략공사비 3" xfId="7495"/>
    <cellStyle name="_본관기초굴착 예상도급_당진78-연돌-개략공사비 4" xfId="18989"/>
    <cellStyle name="_본관기초굴착 예상도급_당진78-연돌-개략공사비 5" xfId="35128"/>
    <cellStyle name="_본관기초굴착 예상도급_당진78-연돌-개략공사비 6" xfId="35129"/>
    <cellStyle name="_본관기초굴착 예상도급_당진78-연돌-개략공사비 7" xfId="35130"/>
    <cellStyle name="_본관기초굴착 예상도급_당진78-연돌-개략공사비 8" xfId="35131"/>
    <cellStyle name="_본관기초굴착 예상도급_당진78-연돌-개략공사비 9" xfId="35132"/>
    <cellStyle name="_본관기초굴착 예상도급_당진78-연돌-개략공사비_0 태안78-연돌-공사설계서(2005082)" xfId="7496"/>
    <cellStyle name="_본관기초굴착 예상도급_당진78-연돌-개략공사비_0 태안78-연돌-공사설계서(2005082) 10" xfId="35133"/>
    <cellStyle name="_본관기초굴착 예상도급_당진78-연돌-개략공사비_0 태안78-연돌-공사설계서(2005082) 2" xfId="7497"/>
    <cellStyle name="_본관기초굴착 예상도급_당진78-연돌-개략공사비_0 태안78-연돌-공사설계서(2005082) 3" xfId="7498"/>
    <cellStyle name="_본관기초굴착 예상도급_당진78-연돌-개략공사비_0 태안78-연돌-공사설계서(2005082) 4" xfId="18990"/>
    <cellStyle name="_본관기초굴착 예상도급_당진78-연돌-개략공사비_0 태안78-연돌-공사설계서(2005082) 5" xfId="35134"/>
    <cellStyle name="_본관기초굴착 예상도급_당진78-연돌-개략공사비_0 태안78-연돌-공사설계서(2005082) 6" xfId="35135"/>
    <cellStyle name="_본관기초굴착 예상도급_당진78-연돌-개략공사비_0 태안78-연돌-공사설계서(2005082) 7" xfId="35136"/>
    <cellStyle name="_본관기초굴착 예상도급_당진78-연돌-개략공사비_0 태안78-연돌-공사설계서(2005082) 8" xfId="35137"/>
    <cellStyle name="_본관기초굴착 예상도급_당진78-연돌-개략공사비_0 태안78-연돌-공사설계서(2005082) 9" xfId="35138"/>
    <cellStyle name="_본관기초굴착 예상도급_당진78-연돌-개략공사비_1.0t 공사설계서(1021일)" xfId="7499"/>
    <cellStyle name="_본관기초굴착 예상도급_당진78-연돌-개략공사비_1.0t 공사설계서(1021일) 10" xfId="35139"/>
    <cellStyle name="_본관기초굴착 예상도급_당진78-연돌-개략공사비_1.0t 공사설계서(1021일) 2" xfId="7500"/>
    <cellStyle name="_본관기초굴착 예상도급_당진78-연돌-개략공사비_1.0t 공사설계서(1021일) 3" xfId="7501"/>
    <cellStyle name="_본관기초굴착 예상도급_당진78-연돌-개략공사비_1.0t 공사설계서(1021일) 4" xfId="18991"/>
    <cellStyle name="_본관기초굴착 예상도급_당진78-연돌-개략공사비_1.0t 공사설계서(1021일) 5" xfId="35140"/>
    <cellStyle name="_본관기초굴착 예상도급_당진78-연돌-개략공사비_1.0t 공사설계서(1021일) 6" xfId="35141"/>
    <cellStyle name="_본관기초굴착 예상도급_당진78-연돌-개략공사비_1.0t 공사설계서(1021일) 7" xfId="35142"/>
    <cellStyle name="_본관기초굴착 예상도급_당진78-연돌-개략공사비_1.0t 공사설계서(1021일) 8" xfId="35143"/>
    <cellStyle name="_본관기초굴착 예상도급_당진78-연돌-개략공사비_1.0t 공사설계서(1021일) 9" xfId="35144"/>
    <cellStyle name="_본관기초굴착 예상도급_당진78-연돌-개략공사비_태안78연돌공사설계서(2005099)C2" xfId="7502"/>
    <cellStyle name="_본관기초굴착 예상도급_당진78-연돌-개략공사비_태안78연돌공사설계서(2005099)C2 10" xfId="35145"/>
    <cellStyle name="_본관기초굴착 예상도급_당진78-연돌-개략공사비_태안78연돌공사설계서(2005099)C2 2" xfId="7503"/>
    <cellStyle name="_본관기초굴착 예상도급_당진78-연돌-개략공사비_태안78연돌공사설계서(2005099)C2 3" xfId="7504"/>
    <cellStyle name="_본관기초굴착 예상도급_당진78-연돌-개략공사비_태안78연돌공사설계서(2005099)C2 4" xfId="18992"/>
    <cellStyle name="_본관기초굴착 예상도급_당진78-연돌-개략공사비_태안78연돌공사설계서(2005099)C2 5" xfId="35146"/>
    <cellStyle name="_본관기초굴착 예상도급_당진78-연돌-개략공사비_태안78연돌공사설계서(2005099)C2 6" xfId="35147"/>
    <cellStyle name="_본관기초굴착 예상도급_당진78-연돌-개략공사비_태안78연돌공사설계서(2005099)C2 7" xfId="35148"/>
    <cellStyle name="_본관기초굴착 예상도급_당진78-연돌-개략공사비_태안78연돌공사설계서(2005099)C2 8" xfId="35149"/>
    <cellStyle name="_본관기초굴착 예상도급_당진78-연돌-개략공사비_태안78연돌공사설계서(2005099)C2 9" xfId="35150"/>
    <cellStyle name="_본관기초굴착 예상도급_연돌 현장타설말뚝(RCD)설계서" xfId="7505"/>
    <cellStyle name="_본관기초굴착 예상도급_연돌 현장타설말뚝(RCD)설계서 10" xfId="35151"/>
    <cellStyle name="_본관기초굴착 예상도급_연돌 현장타설말뚝(RCD)설계서 2" xfId="7506"/>
    <cellStyle name="_본관기초굴착 예상도급_연돌 현장타설말뚝(RCD)설계서 3" xfId="7507"/>
    <cellStyle name="_본관기초굴착 예상도급_연돌 현장타설말뚝(RCD)설계서 4" xfId="18993"/>
    <cellStyle name="_본관기초굴착 예상도급_연돌 현장타설말뚝(RCD)설계서 5" xfId="35152"/>
    <cellStyle name="_본관기초굴착 예상도급_연돌 현장타설말뚝(RCD)설계서 6" xfId="35153"/>
    <cellStyle name="_본관기초굴착 예상도급_연돌 현장타설말뚝(RCD)설계서 7" xfId="35154"/>
    <cellStyle name="_본관기초굴착 예상도급_연돌 현장타설말뚝(RCD)설계서 8" xfId="35155"/>
    <cellStyle name="_본관기초굴착 예상도급_연돌 현장타설말뚝(RCD)설계서 9" xfId="35156"/>
    <cellStyle name="_본관기초굴착 예상도급_연돌 현장타설말뚝(RCD)설계서_0 태안78-연돌-공사설계서(2005082)" xfId="7508"/>
    <cellStyle name="_본관기초굴착 예상도급_연돌 현장타설말뚝(RCD)설계서_0 태안78-연돌-공사설계서(2005082) 10" xfId="35157"/>
    <cellStyle name="_본관기초굴착 예상도급_연돌 현장타설말뚝(RCD)설계서_0 태안78-연돌-공사설계서(2005082) 2" xfId="7509"/>
    <cellStyle name="_본관기초굴착 예상도급_연돌 현장타설말뚝(RCD)설계서_0 태안78-연돌-공사설계서(2005082) 3" xfId="7510"/>
    <cellStyle name="_본관기초굴착 예상도급_연돌 현장타설말뚝(RCD)설계서_0 태안78-연돌-공사설계서(2005082) 4" xfId="18994"/>
    <cellStyle name="_본관기초굴착 예상도급_연돌 현장타설말뚝(RCD)설계서_0 태안78-연돌-공사설계서(2005082) 5" xfId="35158"/>
    <cellStyle name="_본관기초굴착 예상도급_연돌 현장타설말뚝(RCD)설계서_0 태안78-연돌-공사설계서(2005082) 6" xfId="35159"/>
    <cellStyle name="_본관기초굴착 예상도급_연돌 현장타설말뚝(RCD)설계서_0 태안78-연돌-공사설계서(2005082) 7" xfId="35160"/>
    <cellStyle name="_본관기초굴착 예상도급_연돌 현장타설말뚝(RCD)설계서_0 태안78-연돌-공사설계서(2005082) 8" xfId="35161"/>
    <cellStyle name="_본관기초굴착 예상도급_연돌 현장타설말뚝(RCD)설계서_0 태안78-연돌-공사설계서(2005082) 9" xfId="35162"/>
    <cellStyle name="_본관기초굴착 예상도급_연돌 현장타설말뚝(RCD)설계서_1.0t 공사설계서(1021일)" xfId="7511"/>
    <cellStyle name="_본관기초굴착 예상도급_연돌 현장타설말뚝(RCD)설계서_1.0t 공사설계서(1021일) 10" xfId="35163"/>
    <cellStyle name="_본관기초굴착 예상도급_연돌 현장타설말뚝(RCD)설계서_1.0t 공사설계서(1021일) 2" xfId="7512"/>
    <cellStyle name="_본관기초굴착 예상도급_연돌 현장타설말뚝(RCD)설계서_1.0t 공사설계서(1021일) 3" xfId="7513"/>
    <cellStyle name="_본관기초굴착 예상도급_연돌 현장타설말뚝(RCD)설계서_1.0t 공사설계서(1021일) 4" xfId="18995"/>
    <cellStyle name="_본관기초굴착 예상도급_연돌 현장타설말뚝(RCD)설계서_1.0t 공사설계서(1021일) 5" xfId="35164"/>
    <cellStyle name="_본관기초굴착 예상도급_연돌 현장타설말뚝(RCD)설계서_1.0t 공사설계서(1021일) 6" xfId="35165"/>
    <cellStyle name="_본관기초굴착 예상도급_연돌 현장타설말뚝(RCD)설계서_1.0t 공사설계서(1021일) 7" xfId="35166"/>
    <cellStyle name="_본관기초굴착 예상도급_연돌 현장타설말뚝(RCD)설계서_1.0t 공사설계서(1021일) 8" xfId="35167"/>
    <cellStyle name="_본관기초굴착 예상도급_연돌 현장타설말뚝(RCD)설계서_1.0t 공사설계서(1021일) 9" xfId="35168"/>
    <cellStyle name="_본관기초굴착 예상도급_연돌 현장타설말뚝(RCD)설계서_태안78연돌공사설계서(2005099)C2" xfId="7514"/>
    <cellStyle name="_본관기초굴착 예상도급_연돌 현장타설말뚝(RCD)설계서_태안78연돌공사설계서(2005099)C2 10" xfId="35169"/>
    <cellStyle name="_본관기초굴착 예상도급_연돌 현장타설말뚝(RCD)설계서_태안78연돌공사설계서(2005099)C2 2" xfId="7515"/>
    <cellStyle name="_본관기초굴착 예상도급_연돌 현장타설말뚝(RCD)설계서_태안78연돌공사설계서(2005099)C2 3" xfId="7516"/>
    <cellStyle name="_본관기초굴착 예상도급_연돌 현장타설말뚝(RCD)설계서_태안78연돌공사설계서(2005099)C2 4" xfId="18996"/>
    <cellStyle name="_본관기초굴착 예상도급_연돌 현장타설말뚝(RCD)설계서_태안78연돌공사설계서(2005099)C2 5" xfId="35170"/>
    <cellStyle name="_본관기초굴착 예상도급_연돌 현장타설말뚝(RCD)설계서_태안78연돌공사설계서(2005099)C2 6" xfId="35171"/>
    <cellStyle name="_본관기초굴착 예상도급_연돌 현장타설말뚝(RCD)설계서_태안78연돌공사설계서(2005099)C2 7" xfId="35172"/>
    <cellStyle name="_본관기초굴착 예상도급_연돌 현장타설말뚝(RCD)설계서_태안78연돌공사설계서(2005099)C2 8" xfId="35173"/>
    <cellStyle name="_본관기초굴착 예상도급_연돌 현장타설말뚝(RCD)설계서_태안78연돌공사설계서(2005099)C2 9" xfId="35174"/>
    <cellStyle name="_본관기초굴착 정산내역서(안 REV1)" xfId="35175"/>
    <cellStyle name="_본관기초굴착 정산내역서(안 REV2 부지암선대로)" xfId="35176"/>
    <cellStyle name="_본관기초굴착 정산조서" xfId="42332"/>
    <cellStyle name="_본관기초굴착 정산조서_설계변경(최종)" xfId="42333"/>
    <cellStyle name="_본관기초굴착 하도급저가심사" xfId="7517"/>
    <cellStyle name="_본관기초굴착(061013)" xfId="21668"/>
    <cellStyle name="_본관기초굴착(REV1)" xfId="7521"/>
    <cellStyle name="_본관기초굴착(남경)" xfId="7518"/>
    <cellStyle name="_본관기초굴착(단가)" xfId="7519"/>
    <cellStyle name="_본관기초굴착(단가)-비교" xfId="7520"/>
    <cellStyle name="_본관기초굴착정산수량" xfId="42334"/>
    <cellStyle name="_본관기초굴착정산수량_설계변경(최종)" xfId="42335"/>
    <cellStyle name="_본관기초굴착정산조서" xfId="42336"/>
    <cellStyle name="_본관기초굴착정산조서_설계변경(최종)" xfId="42337"/>
    <cellStyle name="_봉곡중내역서(대지건설)" xfId="35177"/>
    <cellStyle name="_봉곡중총괄(대지완결)" xfId="35178"/>
    <cellStyle name="_부대공A" xfId="7522"/>
    <cellStyle name="_부대공A_3.구조물공" xfId="7523"/>
    <cellStyle name="_부대공A_3.구조물공_3.구조물공" xfId="7524"/>
    <cellStyle name="_부대공A_3.구조물공_3.물공" xfId="7525"/>
    <cellStyle name="_부대공A_3.구조물공_보수량집계(우근)" xfId="7526"/>
    <cellStyle name="_부대공A_3.구조물공_석축" xfId="7527"/>
    <cellStyle name="_부대공A_배수구조물공" xfId="7528"/>
    <cellStyle name="_부대공A_배수구조물공_3.구조물공" xfId="7529"/>
    <cellStyle name="_부대공A_배수구조물공_3.구조물공_3.구조물공" xfId="7530"/>
    <cellStyle name="_부대공A_배수구조물공_3.구조물공_3.물공" xfId="7531"/>
    <cellStyle name="_부대공A_배수구조물공_3.구조물공_보수량집계(우근)" xfId="7532"/>
    <cellStyle name="_부대공A_배수구조물공_3.구조물공_석축" xfId="7533"/>
    <cellStyle name="_부대공A_우수집수정U형집계" xfId="7534"/>
    <cellStyle name="_부대공A_우수집수정U형집계_3.구조물공" xfId="7535"/>
    <cellStyle name="_부대공A_우수집수정U형집계_3.구조물공_3.구조물공" xfId="7536"/>
    <cellStyle name="_부대공A_우수집수정U형집계_3.구조물공_3.물공" xfId="7537"/>
    <cellStyle name="_부대공A_우수집수정U형집계_3.구조물공_보수량집계(우근)" xfId="7538"/>
    <cellStyle name="_부대공A_우수집수정U형집계_3.구조물공_석축" xfId="7539"/>
    <cellStyle name="_부대공A_콘크리트포장공" xfId="7540"/>
    <cellStyle name="_부대공A_콘크리트포장공_03포장공" xfId="7541"/>
    <cellStyle name="_부대공A_콘크리트포장공_14수량산출서" xfId="7542"/>
    <cellStyle name="_부대공A_콘크리트포장공_수량산출서" xfId="7543"/>
    <cellStyle name="_부대내역" xfId="21669"/>
    <cellStyle name="_부대내역_3.CC-10-2,3_방풍림조성 및 석탄침전조수량산출서" xfId="21670"/>
    <cellStyle name="_부대내역_4.CC-10-4_저탄장내배수설비수량산출서" xfId="21671"/>
    <cellStyle name="_부대내역_마산항(02.08.05)" xfId="21672"/>
    <cellStyle name="_부대내역_마산항(02.08.05)_3.CC-10-2,3_방풍림조성 및 석탄침전조수량산출서" xfId="21673"/>
    <cellStyle name="_부대내역_마산항(02.08.05)_4.CC-10-4_저탄장내배수설비수량산출서" xfId="21674"/>
    <cellStyle name="_부대내역_마산항(02.08.05)_마산항(02.08.05)" xfId="21675"/>
    <cellStyle name="_부대내역_마산항(02.08.05)_마산항(02.08.05)_3.CC-10-2,3_방풍림조성 및 석탄침전조수량산출서" xfId="21676"/>
    <cellStyle name="_부대내역_마산항(02.08.05)_마산항(02.08.05)_4.CC-10-4_저탄장내배수설비수량산출서" xfId="21677"/>
    <cellStyle name="_부대입찰내역" xfId="7544"/>
    <cellStyle name="_부대입찰내역 10" xfId="35179"/>
    <cellStyle name="_부대입찰내역 2" xfId="7545"/>
    <cellStyle name="_부대입찰내역 3" xfId="7546"/>
    <cellStyle name="_부대입찰내역 4" xfId="18997"/>
    <cellStyle name="_부대입찰내역 5" xfId="35180"/>
    <cellStyle name="_부대입찰내역 6" xfId="35181"/>
    <cellStyle name="_부대입찰내역 7" xfId="35182"/>
    <cellStyle name="_부대입찰내역 8" xfId="35183"/>
    <cellStyle name="_부대입찰내역 9" xfId="35184"/>
    <cellStyle name="_부대입찰내역_사무실포장가실행" xfId="7547"/>
    <cellStyle name="_부대입찰내역_사무실포장가실행 10" xfId="35185"/>
    <cellStyle name="_부대입찰내역_사무실포장가실행 2" xfId="7548"/>
    <cellStyle name="_부대입찰내역_사무실포장가실행 3" xfId="7549"/>
    <cellStyle name="_부대입찰내역_사무실포장가실행 4" xfId="18998"/>
    <cellStyle name="_부대입찰내역_사무실포장가실행 5" xfId="35186"/>
    <cellStyle name="_부대입찰내역_사무실포장가실행 6" xfId="35187"/>
    <cellStyle name="_부대입찰내역_사무실포장가실행 7" xfId="35188"/>
    <cellStyle name="_부대입찰내역_사무실포장가실행 8" xfId="35189"/>
    <cellStyle name="_부대입찰내역_사무실포장가실행 9" xfId="35190"/>
    <cellStyle name="_부대입찰특별조건및내역송부(최저가)" xfId="7550"/>
    <cellStyle name="_부대입찰특별조건및내역송부(최저가)_공사현황(현장03월)" xfId="7551"/>
    <cellStyle name="_부대입찰특별조건및내역송부(최저가)_공사현황(현장03월본사수정)" xfId="7552"/>
    <cellStyle name="_부대입찰특별조건및내역송부(최저가)_공정표양식" xfId="7553"/>
    <cellStyle name="_부대입찰특별조건및내역송부(최저가)_공정표양식_07.실행예산서(도급분시행결의서)sample2" xfId="7554"/>
    <cellStyle name="_부대입찰확약서" xfId="35191"/>
    <cellStyle name="_부대철골공내역(가실행#7,8)" xfId="7555"/>
    <cellStyle name="_부대철골공내역(가실행#7,8)_부대철콘공내역(당진#7,8)" xfId="7556"/>
    <cellStyle name="_부림제(혁성종합)" xfId="35192"/>
    <cellStyle name="_부산복합화력설계서(조경)" xfId="7557"/>
    <cellStyle name="_부안지구투찰2" xfId="21678"/>
    <cellStyle name="_북포항포장보강공사(정산)" xfId="7558"/>
    <cellStyle name="_사곡거제" xfId="21679"/>
    <cellStyle name="_사곡거제_3.CC-10-2,3_방풍림조성 및 석탄침전조수량산출서" xfId="21680"/>
    <cellStyle name="_사곡거제_4.CC-10-4_저탄장내배수설비수량산출서" xfId="21681"/>
    <cellStyle name="_사곡거제_흥우내역서산출" xfId="21682"/>
    <cellStyle name="_사곡거제_흥우내역서산출_3.CC-10-2,3_방풍림조성 및 석탄침전조수량산출서" xfId="21683"/>
    <cellStyle name="_사곡거제_흥우내역서산출_4.CC-10-4_저탄장내배수설비수량산출서" xfId="21684"/>
    <cellStyle name="_사곡거제_흥우내역서산출_흥우내역서산출" xfId="21685"/>
    <cellStyle name="_사곡거제_흥우내역서산출_흥우내역서산출_3.CC-10-2,3_방풍림조성 및 석탄침전조수량산출서" xfId="21686"/>
    <cellStyle name="_사곡거제_흥우내역서산출_흥우내역서산출_4.CC-10-4_저탄장내배수설비수량산출서" xfId="21687"/>
    <cellStyle name="_사급자재단가산출" xfId="7559"/>
    <cellStyle name="_사급자재단가산출_CC06 석탄취급설비" xfId="7564"/>
    <cellStyle name="_사급자재단가산출_CC-10저탄장조성 및 비탄방지설비공사(최종)11.28" xfId="7565"/>
    <cellStyle name="_사급자재단가산출_부표" xfId="7560"/>
    <cellStyle name="_사급자재단가산출_설계변경(최종)" xfId="42338"/>
    <cellStyle name="_사급자재단가산출_염소 주입실 신축공사" xfId="42339"/>
    <cellStyle name="_사급자재단가산출_저류지제방공사 품셈" xfId="7561"/>
    <cellStyle name="_사급자재단가산출_추가품셈1-박" xfId="7562"/>
    <cellStyle name="_사급자재단가산출_추가품셈1-박_설계변경(최종)" xfId="42340"/>
    <cellStyle name="_사급자재단가산출_추가품셈1-박_염소 주입실 신축공사" xfId="42341"/>
    <cellStyle name="_사급자재단가산출_품셈" xfId="7563"/>
    <cellStyle name="_사급재료비및운반비" xfId="7566"/>
    <cellStyle name="_사급재료비및운반비_(참고1) 현황도 딱지" xfId="35193"/>
    <cellStyle name="_사급재료비및운반비_AC-01 보일러 설계서 수정" xfId="35204"/>
    <cellStyle name="_사급재료비및운반비_AC-01 보일러 설계서 수정_AC-14(최종수정)" xfId="35205"/>
    <cellStyle name="_사급재료비및운반비_AC-01 보일러 설계서 수정_AC-14(최종수정)_발전설비 보수공사" xfId="35206"/>
    <cellStyle name="_사급재료비및운반비_AC-01 본관기초(가설계서 9월단가)" xfId="35207"/>
    <cellStyle name="_사급재료비및운반비_AC-01 본관기초(가설계서 9월단가)_AC-14(최종수정)" xfId="35208"/>
    <cellStyle name="_사급재료비및운반비_AC-01 본관기초(가설계서 9월단가)_AC-14(최종수정)_발전설비 보수공사" xfId="35209"/>
    <cellStyle name="_사급재료비및운반비_AC-01 본관기초(가설계서 9월단가)-2" xfId="35210"/>
    <cellStyle name="_사급재료비및운반비_AC-01 본관기초(가설계서 9월단가)-2_AC-14(최종수정)" xfId="35211"/>
    <cellStyle name="_사급재료비및운반비_AC-01 본관기초(가설계서 9월단가)-2_AC-14(최종수정)_발전설비 보수공사" xfId="35212"/>
    <cellStyle name="_사급재료비및운반비_AC-01터빈주제어및보일러기초" xfId="42352"/>
    <cellStyle name="_사급재료비및운반비_AC-01터빈주제어및보일러기초_설계변경(최종)" xfId="42353"/>
    <cellStyle name="_사급재료비및운반비_AC-05옥내기기기초" xfId="7576"/>
    <cellStyle name="_사급재료비및운반비_AC-05옥내기기기초_계장-견적서" xfId="19048"/>
    <cellStyle name="_사급재료비및운반비_AC-05옥내기기기초_계장-견적서_계장-견적서(re.1)" xfId="19049"/>
    <cellStyle name="_사급재료비및운반비_AC-05옥내기기기초_계장-견적서_계장-견적서(re.1)_믿음견적(8월)-믿음부사장님 계약(내부자료)" xfId="19050"/>
    <cellStyle name="_사급재료비및운반비_AC-05옥내기기기초_계장-견적서_믿음견적(8월)-믿음부사장님 계약(내부자료)" xfId="19051"/>
    <cellStyle name="_사급재료비및운반비_AC-05옥내기기기초_내역서_단가확정_집계" xfId="7577"/>
    <cellStyle name="_사급재료비및운반비_AC-05옥내기기기초_믿음견적(8월)-믿음부사장님 계약(내부자료)" xfId="19052"/>
    <cellStyle name="_사급재료비및운반비_AC-05옥내기기기초_설계변경(최종)" xfId="42354"/>
    <cellStyle name="_사급재료비및운반비_AC-05옥내기기기초_염소 주입실 신축공사" xfId="42355"/>
    <cellStyle name="_사급재료비및운반비_AC-07용수환경건물" xfId="42356"/>
    <cellStyle name="_사급재료비및운반비_AC-07용수환경건물_설계변경(최종)" xfId="42357"/>
    <cellStyle name="_사급재료비및운반비_AC-14건설사무소환경개선공사설계서(제출)REV10" xfId="35213"/>
    <cellStyle name="_사급재료비및운반비_AC-14건설사무소환경개선공사설계서(제출)REV10_AC-14(최종수정)" xfId="35214"/>
    <cellStyle name="_사급재료비및운반비_AC-14건설사무소환경개선공사설계서(제출)REV10_AC-14(최종수정)_발전설비 보수공사" xfId="35215"/>
    <cellStyle name="_사급재료비및운반비_계장-견적서" xfId="18999"/>
    <cellStyle name="_사급재료비및운반비_계장-견적서_계장-견적서(re.1)" xfId="19000"/>
    <cellStyle name="_사급재료비및운반비_계장-견적서_계장-견적서(re.1)_믿음견적(8월)-믿음부사장님 계약(내부자료)" xfId="19001"/>
    <cellStyle name="_사급재료비및운반비_계장-견적서_믿음견적(8월)-믿음부사장님 계약(내부자료)" xfId="19002"/>
    <cellStyle name="_사급재료비및운반비_공사비집계표" xfId="35194"/>
    <cellStyle name="_사급재료비및운반비_공사비집계표_AC-14(최종수정)" xfId="35195"/>
    <cellStyle name="_사급재료비및운반비_공사비집계표_AC-14(최종수정)_발전설비 보수공사" xfId="35196"/>
    <cellStyle name="_사급재료비및운반비_그래브준설 수량분개 토적표" xfId="35197"/>
    <cellStyle name="_사급재료비및운반비_내역서_단가확정_집계" xfId="7567"/>
    <cellStyle name="_사급재료비및운반비_믿음견적(8월)-믿음부사장님 계약(내부자료)" xfId="19003"/>
    <cellStyle name="_사급재료비및운반비_발전설비 보수공사" xfId="35198"/>
    <cellStyle name="_사급재료비및운반비_부두준설 딱지" xfId="35199"/>
    <cellStyle name="_사급재료비및운반비_부두준설 설계서" xfId="35200"/>
    <cellStyle name="_사급재료비및운반비_부두준설 설계서-07.10.24" xfId="35201"/>
    <cellStyle name="_사급재료비및운반비_부두준설 수량산출서" xfId="35202"/>
    <cellStyle name="_사급재료비및운반비_설계변경(최종)" xfId="42342"/>
    <cellStyle name="_사급재료비및운반비_염소 주입실 신축공사" xfId="42343"/>
    <cellStyle name="_사급재료비및운반비_영흥#3,4 터빈발전기기초(AC-04)" xfId="35203"/>
    <cellStyle name="_사급재료비및운반비_터빈발전기기초(단가)" xfId="7568"/>
    <cellStyle name="_사급재료비및운반비_터빈발전기기초(단가)_1" xfId="7569"/>
    <cellStyle name="_사급재료비및운반비_터빈발전기기초(단가)_1_AC-05옥내기기기초" xfId="7571"/>
    <cellStyle name="_사급재료비및운반비_터빈발전기기초(단가)_1_AC-05옥내기기기초_계장-견적서" xfId="19015"/>
    <cellStyle name="_사급재료비및운반비_터빈발전기기초(단가)_1_AC-05옥내기기기초_계장-견적서_계장-견적서(re.1)" xfId="19016"/>
    <cellStyle name="_사급재료비및운반비_터빈발전기기초(단가)_1_AC-05옥내기기기초_계장-견적서_계장-견적서(re.1)_믿음견적(8월)-믿음부사장님 계약(내부자료)" xfId="19017"/>
    <cellStyle name="_사급재료비및운반비_터빈발전기기초(단가)_1_AC-05옥내기기기초_계장-견적서_믿음견적(8월)-믿음부사장님 계약(내부자료)" xfId="19018"/>
    <cellStyle name="_사급재료비및운반비_터빈발전기기초(단가)_1_AC-05옥내기기기초_내역서_단가확정_집계" xfId="7572"/>
    <cellStyle name="_사급재료비및운반비_터빈발전기기초(단가)_1_AC-05옥내기기기초_믿음견적(8월)-믿음부사장님 계약(내부자료)" xfId="19019"/>
    <cellStyle name="_사급재료비및운반비_터빈발전기기초(단가)_1_AC-05옥내기기기초_설계변경(최종)" xfId="42346"/>
    <cellStyle name="_사급재료비및운반비_터빈발전기기초(단가)_1_AC-05옥내기기기초_염소 주입실 신축공사" xfId="42347"/>
    <cellStyle name="_사급재료비및운반비_터빈발전기기초(단가)_1_AC-05옥내기기기초_전기실행" xfId="19020"/>
    <cellStyle name="_사급재료비및운반비_터빈발전기기초(단가)_1_AC-05옥내기기기초_전기실행_계장-견적서" xfId="19021"/>
    <cellStyle name="_사급재료비및운반비_터빈발전기기초(단가)_1_AC-05옥내기기기초_전기실행_계장-견적서_계장-견적서(re.1)" xfId="19022"/>
    <cellStyle name="_사급재료비및운반비_터빈발전기기초(단가)_1_AC-05옥내기기기초_전기실행_계장-견적서_계장-견적서(re.1)_믿음견적(8월)-믿음부사장님 계약(내부자료)" xfId="19023"/>
    <cellStyle name="_사급재료비및운반비_터빈발전기기초(단가)_1_AC-05옥내기기기초_전기실행_계장-견적서_믿음견적(8월)-믿음부사장님 계약(내부자료)" xfId="19024"/>
    <cellStyle name="_사급재료비및운반비_터빈발전기기초(단가)_1_AC-05옥내기기기초_전기실행_믿음견적(8월)-믿음부사장님 계약(내부자료)" xfId="19025"/>
    <cellStyle name="_사급재료비및운반비_터빈발전기기초(단가)_1_계장-견적서" xfId="19004"/>
    <cellStyle name="_사급재료비및운반비_터빈발전기기초(단가)_1_계장-견적서_계장-견적서(re.1)" xfId="19005"/>
    <cellStyle name="_사급재료비및운반비_터빈발전기기초(단가)_1_계장-견적서_계장-견적서(re.1)_믿음견적(8월)-믿음부사장님 계약(내부자료)" xfId="19006"/>
    <cellStyle name="_사급재료비및운반비_터빈발전기기초(단가)_1_계장-견적서_믿음견적(8월)-믿음부사장님 계약(내부자료)" xfId="19007"/>
    <cellStyle name="_사급재료비및운반비_터빈발전기기초(단가)_1_내역서_단가확정_집계" xfId="7570"/>
    <cellStyle name="_사급재료비및운반비_터빈발전기기초(단가)_1_믿음견적(8월)-믿음부사장님 계약(내부자료)" xfId="19008"/>
    <cellStyle name="_사급재료비및운반비_터빈발전기기초(단가)_1_설계변경(최종)" xfId="42344"/>
    <cellStyle name="_사급재료비및운반비_터빈발전기기초(단가)_1_염소 주입실 신축공사" xfId="42345"/>
    <cellStyle name="_사급재료비및운반비_터빈발전기기초(단가)_1_전기실행" xfId="19009"/>
    <cellStyle name="_사급재료비및운반비_터빈발전기기초(단가)_1_전기실행_계장-견적서" xfId="19010"/>
    <cellStyle name="_사급재료비및운반비_터빈발전기기초(단가)_1_전기실행_계장-견적서_계장-견적서(re.1)" xfId="19011"/>
    <cellStyle name="_사급재료비및운반비_터빈발전기기초(단가)_1_전기실행_계장-견적서_계장-견적서(re.1)_믿음견적(8월)-믿음부사장님 계약(내부자료)" xfId="19012"/>
    <cellStyle name="_사급재료비및운반비_터빈발전기기초(단가)_1_전기실행_계장-견적서_믿음견적(8월)-믿음부사장님 계약(내부자료)" xfId="19013"/>
    <cellStyle name="_사급재료비및운반비_터빈발전기기초(단가)_1_전기실행_믿음견적(8월)-믿음부사장님 계약(내부자료)" xfId="19014"/>
    <cellStyle name="_사급재료비및운반비_터빈발전기기초(단가)_AC-05옥내기기기초" xfId="7574"/>
    <cellStyle name="_사급재료비및운반비_터빈발전기기초(단가)_AC-05옥내기기기초_계장-견적서" xfId="19037"/>
    <cellStyle name="_사급재료비및운반비_터빈발전기기초(단가)_AC-05옥내기기기초_계장-견적서_계장-견적서(re.1)" xfId="19038"/>
    <cellStyle name="_사급재료비및운반비_터빈발전기기초(단가)_AC-05옥내기기기초_계장-견적서_계장-견적서(re.1)_믿음견적(8월)-믿음부사장님 계약(내부자료)" xfId="19039"/>
    <cellStyle name="_사급재료비및운반비_터빈발전기기초(단가)_AC-05옥내기기기초_계장-견적서_믿음견적(8월)-믿음부사장님 계약(내부자료)" xfId="19040"/>
    <cellStyle name="_사급재료비및운반비_터빈발전기기초(단가)_AC-05옥내기기기초_내역서_단가확정_집계" xfId="7575"/>
    <cellStyle name="_사급재료비및운반비_터빈발전기기초(단가)_AC-05옥내기기기초_믿음견적(8월)-믿음부사장님 계약(내부자료)" xfId="19041"/>
    <cellStyle name="_사급재료비및운반비_터빈발전기기초(단가)_AC-05옥내기기기초_설계변경(최종)" xfId="42350"/>
    <cellStyle name="_사급재료비및운반비_터빈발전기기초(단가)_AC-05옥내기기기초_염소 주입실 신축공사" xfId="42351"/>
    <cellStyle name="_사급재료비및운반비_터빈발전기기초(단가)_AC-05옥내기기기초_전기실행" xfId="19042"/>
    <cellStyle name="_사급재료비및운반비_터빈발전기기초(단가)_AC-05옥내기기기초_전기실행_계장-견적서" xfId="19043"/>
    <cellStyle name="_사급재료비및운반비_터빈발전기기초(단가)_AC-05옥내기기기초_전기실행_계장-견적서_계장-견적서(re.1)" xfId="19044"/>
    <cellStyle name="_사급재료비및운반비_터빈발전기기초(단가)_AC-05옥내기기기초_전기실행_계장-견적서_계장-견적서(re.1)_믿음견적(8월)-믿음부사장님 계약(내부자료)" xfId="19045"/>
    <cellStyle name="_사급재료비및운반비_터빈발전기기초(단가)_AC-05옥내기기기초_전기실행_계장-견적서_믿음견적(8월)-믿음부사장님 계약(내부자료)" xfId="19046"/>
    <cellStyle name="_사급재료비및운반비_터빈발전기기초(단가)_AC-05옥내기기기초_전기실행_믿음견적(8월)-믿음부사장님 계약(내부자료)" xfId="19047"/>
    <cellStyle name="_사급재료비및운반비_터빈발전기기초(단가)_계장-견적서" xfId="19026"/>
    <cellStyle name="_사급재료비및운반비_터빈발전기기초(단가)_계장-견적서_계장-견적서(re.1)" xfId="19027"/>
    <cellStyle name="_사급재료비및운반비_터빈발전기기초(단가)_계장-견적서_계장-견적서(re.1)_믿음견적(8월)-믿음부사장님 계약(내부자료)" xfId="19028"/>
    <cellStyle name="_사급재료비및운반비_터빈발전기기초(단가)_계장-견적서_믿음견적(8월)-믿음부사장님 계약(내부자료)" xfId="19029"/>
    <cellStyle name="_사급재료비및운반비_터빈발전기기초(단가)_내역서_단가확정_집계" xfId="7573"/>
    <cellStyle name="_사급재료비및운반비_터빈발전기기초(단가)_믿음견적(8월)-믿음부사장님 계약(내부자료)" xfId="19030"/>
    <cellStyle name="_사급재료비및운반비_터빈발전기기초(단가)_설계변경(최종)" xfId="42348"/>
    <cellStyle name="_사급재료비및운반비_터빈발전기기초(단가)_염소 주입실 신축공사" xfId="42349"/>
    <cellStyle name="_사급재료비및운반비_터빈발전기기초(단가)_전기실행" xfId="19031"/>
    <cellStyle name="_사급재료비및운반비_터빈발전기기초(단가)_전기실행_계장-견적서" xfId="19032"/>
    <cellStyle name="_사급재료비및운반비_터빈발전기기초(단가)_전기실행_계장-견적서_계장-견적서(re.1)" xfId="19033"/>
    <cellStyle name="_사급재료비및운반비_터빈발전기기초(단가)_전기실행_계장-견적서_계장-견적서(re.1)_믿음견적(8월)-믿음부사장님 계약(내부자료)" xfId="19034"/>
    <cellStyle name="_사급재료비및운반비_터빈발전기기초(단가)_전기실행_계장-견적서_믿음견적(8월)-믿음부사장님 계약(내부자료)" xfId="19035"/>
    <cellStyle name="_사급재료비및운반비_터빈발전기기초(단가)_전기실행_믿음견적(8월)-믿음부사장님 계약(내부자료)" xfId="19036"/>
    <cellStyle name="_사기수량산출서" xfId="7578"/>
    <cellStyle name="_사무실포장가실행" xfId="7579"/>
    <cellStyle name="_사무실포장가실행 10" xfId="35216"/>
    <cellStyle name="_사무실포장가실행 2" xfId="7580"/>
    <cellStyle name="_사무실포장가실행 3" xfId="7581"/>
    <cellStyle name="_사무실포장가실행 4" xfId="19053"/>
    <cellStyle name="_사무실포장가실행 5" xfId="35217"/>
    <cellStyle name="_사무실포장가실행 6" xfId="35218"/>
    <cellStyle name="_사무실포장가실행 7" xfId="35219"/>
    <cellStyle name="_사무실포장가실행 8" xfId="35220"/>
    <cellStyle name="_사무실포장가실행 9" xfId="35221"/>
    <cellStyle name="_사방품셈초안(김천금릉)" xfId="7582"/>
    <cellStyle name="_사본 - 승본도로수량(금회분)" xfId="7583"/>
    <cellStyle name="_사본 - 승본도로수량(금회분)_3.구조물공" xfId="7584"/>
    <cellStyle name="_사본 - 승본도로수량(금회분)_3.구조물공_3.구조물공" xfId="7585"/>
    <cellStyle name="_사본 - 승본도로수량(금회분)_3.구조물공_3.물공" xfId="7586"/>
    <cellStyle name="_사본 - 승본도로수량(금회분)_3.구조물공_보수량집계(우근)" xfId="7587"/>
    <cellStyle name="_사본 - 승본도로수량(금회분)_3.구조물공_석축" xfId="7588"/>
    <cellStyle name="_사본 - 승본도로수량(금회분)_배수구조물공" xfId="7589"/>
    <cellStyle name="_사본 - 승본도로수량(금회분)_배수구조물공_3.구조물공" xfId="7590"/>
    <cellStyle name="_사본 - 승본도로수량(금회분)_배수구조물공_3.구조물공_3.구조물공" xfId="7591"/>
    <cellStyle name="_사본 - 승본도로수량(금회분)_배수구조물공_3.구조물공_3.물공" xfId="7592"/>
    <cellStyle name="_사본 - 승본도로수량(금회분)_배수구조물공_3.구조물공_보수량집계(우근)" xfId="7593"/>
    <cellStyle name="_사본 - 승본도로수량(금회분)_배수구조물공_3.구조물공_석축" xfId="7594"/>
    <cellStyle name="_사본 - 승본도로수량(금회분)_우수집수정U형집계" xfId="7595"/>
    <cellStyle name="_사본 - 승본도로수량(금회분)_우수집수정U형집계_3.구조물공" xfId="7596"/>
    <cellStyle name="_사본 - 승본도로수량(금회분)_우수집수정U형집계_3.구조물공_3.구조물공" xfId="7597"/>
    <cellStyle name="_사본 - 승본도로수량(금회분)_우수집수정U형집계_3.구조물공_3.물공" xfId="7598"/>
    <cellStyle name="_사본 - 승본도로수량(금회분)_우수집수정U형집계_3.구조물공_보수량집계(우근)" xfId="7599"/>
    <cellStyle name="_사본 - 승본도로수량(금회분)_우수집수정U형집계_3.구조물공_석축" xfId="7600"/>
    <cellStyle name="_사본 - 승본도로수량(금회분)_콘크리트포장공" xfId="7601"/>
    <cellStyle name="_사본 - 승본도로수량(금회분)_콘크리트포장공_03포장공" xfId="7602"/>
    <cellStyle name="_사본 - 승본도로수량(금회분)_콘크리트포장공_14수량산출서" xfId="7603"/>
    <cellStyle name="_사본 - 승본도로수량(금회분)_콘크리트포장공_수량산출서" xfId="7604"/>
    <cellStyle name="_사유서" xfId="35222"/>
    <cellStyle name="_사유서_내역서" xfId="35223"/>
    <cellStyle name="_사진대지" xfId="7605"/>
    <cellStyle name="_삼부토건 복사본공내역" xfId="7606"/>
    <cellStyle name="_삼부토건(풍덕천사거리) 실행대비-이종길" xfId="7607"/>
    <cellStyle name="_삼성프라자판넬견적" xfId="7608"/>
    <cellStyle name="_상리~사천간국도4차로공사내역" xfId="35224"/>
    <cellStyle name="_상무작업중" xfId="21688"/>
    <cellStyle name="_상무작업중_3.CC-10-2,3_방풍림조성 및 석탄침전조수량산출서" xfId="21689"/>
    <cellStyle name="_상무작업중_4.CC-10-4_저탄장내배수설비수량산출서" xfId="21690"/>
    <cellStyle name="_상무작업중_마산항(02.08.05)" xfId="21691"/>
    <cellStyle name="_상무작업중_마산항(02.08.05)_3.CC-10-2,3_방풍림조성 및 석탄침전조수량산출서" xfId="21692"/>
    <cellStyle name="_상무작업중_마산항(02.08.05)_4.CC-10-4_저탄장내배수설비수량산출서" xfId="21693"/>
    <cellStyle name="_상무작업중_마산항(02.08.05)_마산항(02.08.05)" xfId="21694"/>
    <cellStyle name="_상무작업중_마산항(02.08.05)_마산항(02.08.05)_3.CC-10-2,3_방풍림조성 및 석탄침전조수량산출서" xfId="21695"/>
    <cellStyle name="_상무작업중_마산항(02.08.05)_마산항(02.08.05)_4.CC-10-4_저탄장내배수설비수량산출서" xfId="21696"/>
    <cellStyle name="_새들초등학교(동성)" xfId="35225"/>
    <cellStyle name="_서울대학교사범대교육정보관(에스와이비작업완료)" xfId="35226"/>
    <cellStyle name="_서울화일초(덕동)" xfId="35227"/>
    <cellStyle name="_석 축A" xfId="7609"/>
    <cellStyle name="_석 축A_3.구조물공" xfId="7610"/>
    <cellStyle name="_석 축A_3.구조물공_3.구조물공" xfId="7611"/>
    <cellStyle name="_석 축A_3.구조물공_3.물공" xfId="7612"/>
    <cellStyle name="_석 축A_3.구조물공_보수량집계(우근)" xfId="7613"/>
    <cellStyle name="_석 축A_3.구조물공_석축" xfId="7614"/>
    <cellStyle name="_석 축A_배수구조물공" xfId="7615"/>
    <cellStyle name="_석 축A_배수구조물공_3.구조물공" xfId="7616"/>
    <cellStyle name="_석 축A_배수구조물공_3.구조물공_3.구조물공" xfId="7617"/>
    <cellStyle name="_석 축A_배수구조물공_3.구조물공_3.물공" xfId="7618"/>
    <cellStyle name="_석 축A_배수구조물공_3.구조물공_보수량집계(우근)" xfId="7619"/>
    <cellStyle name="_석 축A_배수구조물공_3.구조물공_석축" xfId="7620"/>
    <cellStyle name="_석 축A_우수집수정U형집계" xfId="7621"/>
    <cellStyle name="_석 축A_우수집수정U형집계_3.구조물공" xfId="7622"/>
    <cellStyle name="_석 축A_우수집수정U형집계_3.구조물공_3.구조물공" xfId="7623"/>
    <cellStyle name="_석 축A_우수집수정U형집계_3.구조물공_3.물공" xfId="7624"/>
    <cellStyle name="_석 축A_우수집수정U형집계_3.구조물공_보수량집계(우근)" xfId="7625"/>
    <cellStyle name="_석 축A_우수집수정U형집계_3.구조물공_석축" xfId="7626"/>
    <cellStyle name="_석 축A_콘크리트포장공" xfId="7627"/>
    <cellStyle name="_석 축A_콘크리트포장공_03포장공" xfId="7628"/>
    <cellStyle name="_석 축A_콘크리트포장공_14수량산출서" xfId="7629"/>
    <cellStyle name="_석 축A_콘크리트포장공_수량산출서" xfId="7630"/>
    <cellStyle name="_석문체육공원설계내역(6월10일 두중송부)" xfId="7631"/>
    <cellStyle name="_석문체육공원설계내역(6월11일 두중송부)" xfId="7632"/>
    <cellStyle name="_석수고" xfId="35228"/>
    <cellStyle name="_석탄취급설비(1-2호기)" xfId="21697"/>
    <cellStyle name="_석탄취급설비기초-비교" xfId="7633"/>
    <cellStyle name="_선정(1)" xfId="7634"/>
    <cellStyle name="_선정(1)_선정안(삼산)" xfId="7635"/>
    <cellStyle name="_선정(1)_추풍령" xfId="7636"/>
    <cellStyle name="_선정(1)_추풍령-1" xfId="7637"/>
    <cellStyle name="_선정(2)" xfId="7638"/>
    <cellStyle name="_선정(2)_선정안(삼산)" xfId="7639"/>
    <cellStyle name="_선정(2)_추풍령" xfId="7640"/>
    <cellStyle name="_선정(2)_추풍령-1" xfId="7641"/>
    <cellStyle name="_선정(3)" xfId="7642"/>
    <cellStyle name="_선정(3)_선정안(삼산)" xfId="7643"/>
    <cellStyle name="_선정(3)_추풍령" xfId="7644"/>
    <cellStyle name="_선정(3)_추풍령-1" xfId="7645"/>
    <cellStyle name="_선정(4)" xfId="7646"/>
    <cellStyle name="_선정(4)_선정안(삼산)" xfId="7647"/>
    <cellStyle name="_선정(4)_추풍령" xfId="7648"/>
    <cellStyle name="_선정(4)_추풍령-1" xfId="7649"/>
    <cellStyle name="_선정(5)" xfId="7650"/>
    <cellStyle name="_선정(5)_선정안(삼산)" xfId="7651"/>
    <cellStyle name="_선정(5)_추풍령" xfId="7652"/>
    <cellStyle name="_선정(5)_추풍령-1" xfId="7653"/>
    <cellStyle name="_설계내역서" xfId="7654"/>
    <cellStyle name="_설계명세서" xfId="7655"/>
    <cellStyle name="_설계변경(상부)2" xfId="7656"/>
    <cellStyle name="_설계변경(총괄표)-남동K(두중보고내용)1" xfId="7657"/>
    <cellStyle name="_설계변경2차 ('06.4.10 최종)" xfId="42358"/>
    <cellStyle name="_설계변경내역(20041122)" xfId="7658"/>
    <cellStyle name="_설계변경내역(최종)" xfId="7659"/>
    <cellStyle name="_설계변경조서" xfId="7660"/>
    <cellStyle name="_설계변경조서(8.15)" xfId="7661"/>
    <cellStyle name="_설계변경조서(CC-02정산최종)" xfId="7663"/>
    <cellStyle name="_설계변경조서(최종)(삼성)" xfId="7662"/>
    <cellStyle name="_설계서(sheetpile)" xfId="35229"/>
    <cellStyle name="_설계서(석고저장건물)-1" xfId="7664"/>
    <cellStyle name="_설계서07-01(결재)" xfId="7665"/>
    <cellStyle name="_설계서07-01(최종)-2" xfId="7666"/>
    <cellStyle name="_성덕초,명진초,신길(토목)" xfId="35230"/>
    <cellStyle name="_성산배수지건설공사(덕동)" xfId="35231"/>
    <cellStyle name="_세륜세차시설(수량)" xfId="7667"/>
    <cellStyle name="_센텀시티(입찰 a)" xfId="21698"/>
    <cellStyle name="_소나무가이식 하도급대상금액대비" xfId="7668"/>
    <cellStyle name="_소장단회의자료(6.15)" xfId="7669"/>
    <cellStyle name="_소향투찰" xfId="21699"/>
    <cellStyle name="_소향투찰_3.CC-10-2,3_방풍림조성 및 석탄침전조수량산출서" xfId="21700"/>
    <cellStyle name="_소향투찰_4.CC-10-4_저탄장내배수설비수량산출서" xfId="21701"/>
    <cellStyle name="_소향투찰_강남순환실행" xfId="21702"/>
    <cellStyle name="_소향투찰_강남순환실행_3.CC-10-2,3_방풍림조성 및 석탄침전조수량산출서" xfId="21703"/>
    <cellStyle name="_소향투찰_강남순환실행_4.CC-10-4_저탄장내배수설비수량산출서" xfId="21704"/>
    <cellStyle name="_소향투찰_강남순환실행_마산항(02.08.05)" xfId="21705"/>
    <cellStyle name="_소향투찰_강남순환실행_마산항(02.08.05)_3.CC-10-2,3_방풍림조성 및 석탄침전조수량산출서" xfId="21706"/>
    <cellStyle name="_소향투찰_강남순환실행_마산항(02.08.05)_4.CC-10-4_저탄장내배수설비수량산출서" xfId="21707"/>
    <cellStyle name="_소향투찰_강남순환실행_마산항(02.08.05)_마산항(02.08.05)" xfId="21708"/>
    <cellStyle name="_소향투찰_강남순환실행_마산항(02.08.05)_마산항(02.08.05)_3.CC-10-2,3_방풍림조성 및 석탄침전조수량산출서" xfId="21709"/>
    <cellStyle name="_소향투찰_강남순환실행_마산항(02.08.05)_마산항(02.08.05)_4.CC-10-4_저탄장내배수설비수량산출서" xfId="21710"/>
    <cellStyle name="_소향투찰_경춘선3부대의뢰" xfId="21711"/>
    <cellStyle name="_소향투찰_경춘선3부대의뢰_3.CC-10-2,3_방풍림조성 및 석탄침전조수량산출서" xfId="21712"/>
    <cellStyle name="_소향투찰_경춘선3부대의뢰_4.CC-10-4_저탄장내배수설비수량산출서" xfId="21713"/>
    <cellStyle name="_소향투찰_경춘선3부대의뢰_마산항(02.08.05)" xfId="21714"/>
    <cellStyle name="_소향투찰_경춘선3부대의뢰_마산항(02.08.05)_3.CC-10-2,3_방풍림조성 및 석탄침전조수량산출서" xfId="21715"/>
    <cellStyle name="_소향투찰_경춘선3부대의뢰_마산항(02.08.05)_4.CC-10-4_저탄장내배수설비수량산출서" xfId="21716"/>
    <cellStyle name="_소향투찰_경춘선3부대의뢰_마산항(02.08.05)_마산항(02.08.05)" xfId="21717"/>
    <cellStyle name="_소향투찰_경춘선3부대의뢰_마산항(02.08.05)_마산항(02.08.05)_3.CC-10-2,3_방풍림조성 및 석탄침전조수량산출서" xfId="21718"/>
    <cellStyle name="_소향투찰_경춘선3부대의뢰_마산항(02.08.05)_마산항(02.08.05)_4.CC-10-4_저탄장내배수설비수량산출서" xfId="21719"/>
    <cellStyle name="_소향투찰_경춘선3실행추정(당초)" xfId="21720"/>
    <cellStyle name="_소향투찰_경춘선3실행추정(당초)_3.CC-10-2,3_방풍림조성 및 석탄침전조수량산출서" xfId="21721"/>
    <cellStyle name="_소향투찰_경춘선3실행추정(당초)_4.CC-10-4_저탄장내배수설비수량산출서" xfId="21722"/>
    <cellStyle name="_소향투찰_경춘선3실행추정(당초)_마산항(02.08.05)" xfId="21723"/>
    <cellStyle name="_소향투찰_경춘선3실행추정(당초)_마산항(02.08.05)_3.CC-10-2,3_방풍림조성 및 석탄침전조수량산출서" xfId="21724"/>
    <cellStyle name="_소향투찰_경춘선3실행추정(당초)_마산항(02.08.05)_4.CC-10-4_저탄장내배수설비수량산출서" xfId="21725"/>
    <cellStyle name="_소향투찰_경춘선3실행추정(당초)_마산항(02.08.05)_마산항(02.08.05)" xfId="21726"/>
    <cellStyle name="_소향투찰_경춘선3실행추정(당초)_마산항(02.08.05)_마산항(02.08.05)_3.CC-10-2,3_방풍림조성 및 석탄침전조수량산출서" xfId="21727"/>
    <cellStyle name="_소향투찰_경춘선3실행추정(당초)_마산항(02.08.05)_마산항(02.08.05)_4.CC-10-4_저탄장내배수설비수량산출서" xfId="21728"/>
    <cellStyle name="_소향투찰_덕포연하실행추정" xfId="21729"/>
    <cellStyle name="_소향투찰_덕포연하실행추정_3.CC-10-2,3_방풍림조성 및 석탄침전조수량산출서" xfId="21730"/>
    <cellStyle name="_소향투찰_덕포연하실행추정_4.CC-10-4_저탄장내배수설비수량산출서" xfId="21731"/>
    <cellStyle name="_소향투찰_덕포연하실행추정_마산항(02.08.05)" xfId="21732"/>
    <cellStyle name="_소향투찰_덕포연하실행추정_마산항(02.08.05)_3.CC-10-2,3_방풍림조성 및 석탄침전조수량산출서" xfId="21733"/>
    <cellStyle name="_소향투찰_덕포연하실행추정_마산항(02.08.05)_4.CC-10-4_저탄장내배수설비수량산출서" xfId="21734"/>
    <cellStyle name="_소향투찰_덕포연하실행추정_마산항(02.08.05)_마산항(02.08.05)" xfId="21735"/>
    <cellStyle name="_소향투찰_덕포연하실행추정_마산항(02.08.05)_마산항(02.08.05)_3.CC-10-2,3_방풍림조성 및 석탄침전조수량산출서" xfId="21736"/>
    <cellStyle name="_소향투찰_덕포연하실행추정_마산항(02.08.05)_마산항(02.08.05)_4.CC-10-4_저탄장내배수설비수량산출서" xfId="21737"/>
    <cellStyle name="_소향투찰_덕포연하의뢰" xfId="21738"/>
    <cellStyle name="_소향투찰_덕포연하의뢰_3.CC-10-2,3_방풍림조성 및 석탄침전조수량산출서" xfId="21739"/>
    <cellStyle name="_소향투찰_덕포연하의뢰_4.CC-10-4_저탄장내배수설비수량산출서" xfId="21740"/>
    <cellStyle name="_소향투찰_덕포연하의뢰_마산항(02.08.05)" xfId="21741"/>
    <cellStyle name="_소향투찰_덕포연하의뢰_마산항(02.08.05)_3.CC-10-2,3_방풍림조성 및 석탄침전조수량산출서" xfId="21742"/>
    <cellStyle name="_소향투찰_덕포연하의뢰_마산항(02.08.05)_4.CC-10-4_저탄장내배수설비수량산출서" xfId="21743"/>
    <cellStyle name="_소향투찰_덕포연하의뢰_마산항(02.08.05)_마산항(02.08.05)" xfId="21744"/>
    <cellStyle name="_소향투찰_덕포연하의뢰_마산항(02.08.05)_마산항(02.08.05)_3.CC-10-2,3_방풍림조성 및 석탄침전조수량산출서" xfId="21745"/>
    <cellStyle name="_소향투찰_덕포연하의뢰_마산항(02.08.05)_마산항(02.08.05)_4.CC-10-4_저탄장내배수설비수량산출서" xfId="21746"/>
    <cellStyle name="_소향투찰_마산항(02.08.05)" xfId="21747"/>
    <cellStyle name="_소향투찰_마산항(02.08.05)_3.CC-10-2,3_방풍림조성 및 석탄침전조수량산출서" xfId="21748"/>
    <cellStyle name="_소향투찰_마산항(02.08.05)_4.CC-10-4_저탄장내배수설비수량산출서" xfId="21749"/>
    <cellStyle name="_소향투찰_마산항(02.08.05)_마산항(02.08.05)" xfId="21750"/>
    <cellStyle name="_소향투찰_마산항(02.08.05)_마산항(02.08.05)_3.CC-10-2,3_방풍림조성 및 석탄침전조수량산출서" xfId="21751"/>
    <cellStyle name="_소향투찰_마산항(02.08.05)_마산항(02.08.05)_4.CC-10-4_저탄장내배수설비수량산출서" xfId="21752"/>
    <cellStyle name="_소향투찰_현산경3(중앙)" xfId="21753"/>
    <cellStyle name="_소향투찰_현산경3(중앙)_3.CC-10-2,3_방풍림조성 및 석탄침전조수량산출서" xfId="21754"/>
    <cellStyle name="_소향투찰_현산경3(중앙)_4.CC-10-4_저탄장내배수설비수량산출서" xfId="21755"/>
    <cellStyle name="_소향투찰_현산경3(중앙)_마산항(02.08.05)" xfId="21756"/>
    <cellStyle name="_소향투찰_현산경3(중앙)_마산항(02.08.05)_3.CC-10-2,3_방풍림조성 및 석탄침전조수량산출서" xfId="21757"/>
    <cellStyle name="_소향투찰_현산경3(중앙)_마산항(02.08.05)_4.CC-10-4_저탄장내배수설비수량산출서" xfId="21758"/>
    <cellStyle name="_소향투찰_현산경3(중앙)_마산항(02.08.05)_마산항(02.08.05)" xfId="21759"/>
    <cellStyle name="_소향투찰_현산경3(중앙)_마산항(02.08.05)_마산항(02.08.05)_3.CC-10-2,3_방풍림조성 및 석탄침전조수량산출서" xfId="21760"/>
    <cellStyle name="_소향투찰_현산경3(중앙)_마산항(02.08.05)_마산항(02.08.05)_4.CC-10-4_저탄장내배수설비수량산출서" xfId="21761"/>
    <cellStyle name="_소화수(REV.1)" xfId="7670"/>
    <cellStyle name="_송리(품의)" xfId="21762"/>
    <cellStyle name="_송방2교하부배수구조물" xfId="7671"/>
    <cellStyle name="_송산고(백산하도급포함)" xfId="35232"/>
    <cellStyle name="_수 량 연화.내감" xfId="7672"/>
    <cellStyle name="_수 량 연화.내감_3.구조물공" xfId="7673"/>
    <cellStyle name="_수 량 연화.내감_3.구조물공_3.구조물공" xfId="7674"/>
    <cellStyle name="_수 량 연화.내감_3.구조물공_3.물공" xfId="7675"/>
    <cellStyle name="_수 량 연화.내감_3.구조물공_보수량집계(우근)" xfId="7676"/>
    <cellStyle name="_수 량 연화.내감_3.구조물공_석축" xfId="7677"/>
    <cellStyle name="_수 량 연화.내감_금산제수량(전체최종)" xfId="7678"/>
    <cellStyle name="_수 량 연화.내감_금산제수량(전체최종)_3.구조물공" xfId="7679"/>
    <cellStyle name="_수 량 연화.내감_금산제수량(전체최종)_3.구조물공_3.구조물공" xfId="7680"/>
    <cellStyle name="_수 량 연화.내감_금산제수량(전체최종)_3.구조물공_3.물공" xfId="7681"/>
    <cellStyle name="_수 량 연화.내감_금산제수량(전체최종)_3.구조물공_보수량집계(우근)" xfId="7682"/>
    <cellStyle name="_수 량 연화.내감_금산제수량(전체최종)_3.구조물공_석축" xfId="7683"/>
    <cellStyle name="_수 량 연화.내감_금산제수량(전체최종)_배수구조물공" xfId="7684"/>
    <cellStyle name="_수 량 연화.내감_금산제수량(전체최종)_배수구조물공_3.구조물공" xfId="7685"/>
    <cellStyle name="_수 량 연화.내감_금산제수량(전체최종)_배수구조물공_3.구조물공_3.구조물공" xfId="7686"/>
    <cellStyle name="_수 량 연화.내감_금산제수량(전체최종)_배수구조물공_3.구조물공_3.물공" xfId="7687"/>
    <cellStyle name="_수 량 연화.내감_금산제수량(전체최종)_배수구조물공_3.구조물공_보수량집계(우근)" xfId="7688"/>
    <cellStyle name="_수 량 연화.내감_금산제수량(전체최종)_배수구조물공_3.구조물공_석축" xfId="7689"/>
    <cellStyle name="_수 량 연화.내감_금산제수량(전체최종)_우수집수정U형집계" xfId="7690"/>
    <cellStyle name="_수 량 연화.내감_금산제수량(전체최종)_우수집수정U형집계_3.구조물공" xfId="7691"/>
    <cellStyle name="_수 량 연화.내감_금산제수량(전체최종)_우수집수정U형집계_3.구조물공_3.구조물공" xfId="7692"/>
    <cellStyle name="_수 량 연화.내감_금산제수량(전체최종)_우수집수정U형집계_3.구조물공_3.물공" xfId="7693"/>
    <cellStyle name="_수 량 연화.내감_금산제수량(전체최종)_우수집수정U형집계_3.구조물공_보수량집계(우근)" xfId="7694"/>
    <cellStyle name="_수 량 연화.내감_금산제수량(전체최종)_우수집수정U형집계_3.구조물공_석축" xfId="7695"/>
    <cellStyle name="_수 량 연화.내감_금산제수량(전체최종)_콘크리트포장공" xfId="7696"/>
    <cellStyle name="_수 량 연화.내감_금산제수량(전체최종)_콘크리트포장공_03포장공" xfId="7697"/>
    <cellStyle name="_수 량 연화.내감_금산제수량(전체최종)_콘크리트포장공_14수량산출서" xfId="7698"/>
    <cellStyle name="_수 량 연화.내감_금산제수량(전체최종)_콘크리트포장공_수량산출서" xfId="7699"/>
    <cellStyle name="_수 량 연화.내감_배수구조물공" xfId="7700"/>
    <cellStyle name="_수 량 연화.내감_배수구조물공_3.구조물공" xfId="7701"/>
    <cellStyle name="_수 량 연화.내감_배수구조물공_3.구조물공_3.구조물공" xfId="7702"/>
    <cellStyle name="_수 량 연화.내감_배수구조물공_3.구조물공_3.물공" xfId="7703"/>
    <cellStyle name="_수 량 연화.내감_배수구조물공_3.구조물공_보수량집계(우근)" xfId="7704"/>
    <cellStyle name="_수 량 연화.내감_배수구조물공_3.구조물공_석축" xfId="7705"/>
    <cellStyle name="_수 량 연화.내감_우수집수정U형집계" xfId="7706"/>
    <cellStyle name="_수 량 연화.내감_우수집수정U형집계_3.구조물공" xfId="7707"/>
    <cellStyle name="_수 량 연화.내감_우수집수정U형집계_3.구조물공_3.구조물공" xfId="7708"/>
    <cellStyle name="_수 량 연화.내감_우수집수정U형집계_3.구조물공_3.물공" xfId="7709"/>
    <cellStyle name="_수 량 연화.내감_우수집수정U형집계_3.구조물공_보수량집계(우근)" xfId="7710"/>
    <cellStyle name="_수 량 연화.내감_우수집수정U형집계_3.구조물공_석축" xfId="7711"/>
    <cellStyle name="_수 량 연화.내감_콘크리트포장공" xfId="7712"/>
    <cellStyle name="_수 량 연화.내감_콘크리트포장공_03포장공" xfId="7713"/>
    <cellStyle name="_수 량 연화.내감_콘크리트포장공_14수량산출서" xfId="7714"/>
    <cellStyle name="_수 량 연화.내감_콘크리트포장공_수량산출서" xfId="7715"/>
    <cellStyle name="_수도권매립지" xfId="35233"/>
    <cellStyle name="_수도권매립지하도급(명도)" xfId="35234"/>
    <cellStyle name="_수량금회 연화.내감" xfId="7716"/>
    <cellStyle name="_수량금회 연화.내감_3.구조물공" xfId="7717"/>
    <cellStyle name="_수량금회 연화.내감_3.구조물공_3.구조물공" xfId="7718"/>
    <cellStyle name="_수량금회 연화.내감_3.구조물공_3.물공" xfId="7719"/>
    <cellStyle name="_수량금회 연화.내감_3.구조물공_보수량집계(우근)" xfId="7720"/>
    <cellStyle name="_수량금회 연화.내감_3.구조물공_석축" xfId="7721"/>
    <cellStyle name="_수량금회 연화.내감_금산제수량(전체최종)" xfId="7722"/>
    <cellStyle name="_수량금회 연화.내감_금산제수량(전체최종)_3.구조물공" xfId="7723"/>
    <cellStyle name="_수량금회 연화.내감_금산제수량(전체최종)_3.구조물공_3.구조물공" xfId="7724"/>
    <cellStyle name="_수량금회 연화.내감_금산제수량(전체최종)_3.구조물공_3.물공" xfId="7725"/>
    <cellStyle name="_수량금회 연화.내감_금산제수량(전체최종)_3.구조물공_보수량집계(우근)" xfId="7726"/>
    <cellStyle name="_수량금회 연화.내감_금산제수량(전체최종)_3.구조물공_석축" xfId="7727"/>
    <cellStyle name="_수량금회 연화.내감_금산제수량(전체최종)_배수구조물공" xfId="7728"/>
    <cellStyle name="_수량금회 연화.내감_금산제수량(전체최종)_배수구조물공_3.구조물공" xfId="7729"/>
    <cellStyle name="_수량금회 연화.내감_금산제수량(전체최종)_배수구조물공_3.구조물공_3.구조물공" xfId="7730"/>
    <cellStyle name="_수량금회 연화.내감_금산제수량(전체최종)_배수구조물공_3.구조물공_3.물공" xfId="7731"/>
    <cellStyle name="_수량금회 연화.내감_금산제수량(전체최종)_배수구조물공_3.구조물공_보수량집계(우근)" xfId="7732"/>
    <cellStyle name="_수량금회 연화.내감_금산제수량(전체최종)_배수구조물공_3.구조물공_석축" xfId="7733"/>
    <cellStyle name="_수량금회 연화.내감_금산제수량(전체최종)_우수집수정U형집계" xfId="7734"/>
    <cellStyle name="_수량금회 연화.내감_금산제수량(전체최종)_우수집수정U형집계_3.구조물공" xfId="7735"/>
    <cellStyle name="_수량금회 연화.내감_금산제수량(전체최종)_우수집수정U형집계_3.구조물공_3.구조물공" xfId="7736"/>
    <cellStyle name="_수량금회 연화.내감_금산제수량(전체최종)_우수집수정U형집계_3.구조물공_3.물공" xfId="7737"/>
    <cellStyle name="_수량금회 연화.내감_금산제수량(전체최종)_우수집수정U형집계_3.구조물공_보수량집계(우근)" xfId="7738"/>
    <cellStyle name="_수량금회 연화.내감_금산제수량(전체최종)_우수집수정U형집계_3.구조물공_석축" xfId="7739"/>
    <cellStyle name="_수량금회 연화.내감_금산제수량(전체최종)_콘크리트포장공" xfId="7740"/>
    <cellStyle name="_수량금회 연화.내감_금산제수량(전체최종)_콘크리트포장공_03포장공" xfId="7741"/>
    <cellStyle name="_수량금회 연화.내감_금산제수량(전체최종)_콘크리트포장공_14수량산출서" xfId="7742"/>
    <cellStyle name="_수량금회 연화.내감_금산제수량(전체최종)_콘크리트포장공_수량산출서" xfId="7743"/>
    <cellStyle name="_수량금회 연화.내감_배수구조물공" xfId="7744"/>
    <cellStyle name="_수량금회 연화.내감_배수구조물공_3.구조물공" xfId="7745"/>
    <cellStyle name="_수량금회 연화.내감_배수구조물공_3.구조물공_3.구조물공" xfId="7746"/>
    <cellStyle name="_수량금회 연화.내감_배수구조물공_3.구조물공_3.물공" xfId="7747"/>
    <cellStyle name="_수량금회 연화.내감_배수구조물공_3.구조물공_보수량집계(우근)" xfId="7748"/>
    <cellStyle name="_수량금회 연화.내감_배수구조물공_3.구조물공_석축" xfId="7749"/>
    <cellStyle name="_수량금회 연화.내감_우수집수정U형집계" xfId="7750"/>
    <cellStyle name="_수량금회 연화.내감_우수집수정U형집계_3.구조물공" xfId="7751"/>
    <cellStyle name="_수량금회 연화.내감_우수집수정U형집계_3.구조물공_3.구조물공" xfId="7752"/>
    <cellStyle name="_수량금회 연화.내감_우수집수정U형집계_3.구조물공_3.물공" xfId="7753"/>
    <cellStyle name="_수량금회 연화.내감_우수집수정U형집계_3.구조물공_보수량집계(우근)" xfId="7754"/>
    <cellStyle name="_수량금회 연화.내감_우수집수정U형집계_3.구조물공_석축" xfId="7755"/>
    <cellStyle name="_수량금회 연화.내감_콘크리트포장공" xfId="7756"/>
    <cellStyle name="_수량금회 연화.내감_콘크리트포장공_03포장공" xfId="7757"/>
    <cellStyle name="_수량금회 연화.내감_콘크리트포장공_14수량산출서" xfId="7758"/>
    <cellStyle name="_수량금회 연화.내감_콘크리트포장공_수량산출서" xfId="7759"/>
    <cellStyle name="_수량및 단가 산출내용표" xfId="7760"/>
    <cellStyle name="_수량및 단가 산출내용표_(참고1) 현황도 딱지" xfId="35235"/>
    <cellStyle name="_수량및 단가 산출내용표_AC-01 보일러 설계서 수정" xfId="35246"/>
    <cellStyle name="_수량및 단가 산출내용표_AC-01 보일러 설계서 수정_AC-14(최종수정)" xfId="35247"/>
    <cellStyle name="_수량및 단가 산출내용표_AC-01 보일러 설계서 수정_AC-14(최종수정)_발전설비 보수공사" xfId="35248"/>
    <cellStyle name="_수량및 단가 산출내용표_AC-01 본관기초(가설계서 9월단가)" xfId="35249"/>
    <cellStyle name="_수량및 단가 산출내용표_AC-01 본관기초(가설계서 9월단가)_AC-14(최종수정)" xfId="35250"/>
    <cellStyle name="_수량및 단가 산출내용표_AC-01 본관기초(가설계서 9월단가)_AC-14(최종수정)_발전설비 보수공사" xfId="35251"/>
    <cellStyle name="_수량및 단가 산출내용표_AC-01 본관기초(가설계서 9월단가)-2" xfId="35252"/>
    <cellStyle name="_수량및 단가 산출내용표_AC-01 본관기초(가설계서 9월단가)-2_AC-14(최종수정)" xfId="35253"/>
    <cellStyle name="_수량및 단가 산출내용표_AC-01 본관기초(가설계서 9월단가)-2_AC-14(최종수정)_발전설비 보수공사" xfId="35254"/>
    <cellStyle name="_수량및 단가 산출내용표_AC-01터빈주제어및보일러기초" xfId="42363"/>
    <cellStyle name="_수량및 단가 산출내용표_AC-01터빈주제어및보일러기초_설계변경(최종)" xfId="42364"/>
    <cellStyle name="_수량및 단가 산출내용표_AC-05옥내기기기초" xfId="7766"/>
    <cellStyle name="_수량및 단가 산출내용표_AC-05옥내기기기초_계장-견적서" xfId="19059"/>
    <cellStyle name="_수량및 단가 산출내용표_AC-05옥내기기기초_계장-견적서_계장-견적서(re.1)" xfId="19060"/>
    <cellStyle name="_수량및 단가 산출내용표_AC-05옥내기기기초_계장-견적서_계장-견적서(re.1)_믿음견적(8월)-믿음부사장님 계약(내부자료)" xfId="19061"/>
    <cellStyle name="_수량및 단가 산출내용표_AC-05옥내기기기초_계장-견적서_믿음견적(8월)-믿음부사장님 계약(내부자료)" xfId="19062"/>
    <cellStyle name="_수량및 단가 산출내용표_AC-05옥내기기기초_내역서_단가확정_집계" xfId="7767"/>
    <cellStyle name="_수량및 단가 산출내용표_AC-05옥내기기기초_믿음견적(8월)-믿음부사장님 계약(내부자료)" xfId="19063"/>
    <cellStyle name="_수량및 단가 산출내용표_AC-05옥내기기기초_설계변경(최종)" xfId="42365"/>
    <cellStyle name="_수량및 단가 산출내용표_AC-05옥내기기기초_염소 주입실 신축공사" xfId="42366"/>
    <cellStyle name="_수량및 단가 산출내용표_AC-14건설사무소환경개선공사설계서(제출)REV10" xfId="35255"/>
    <cellStyle name="_수량및 단가 산출내용표_AC-14건설사무소환경개선공사설계서(제출)REV10_AC-14(최종수정)" xfId="35256"/>
    <cellStyle name="_수량및 단가 산출내용표_AC-14건설사무소환경개선공사설계서(제출)REV10_AC-14(최종수정)_발전설비 보수공사" xfId="35257"/>
    <cellStyle name="_수량및 단가 산출내용표_CC06 석탄취급설비" xfId="7768"/>
    <cellStyle name="_수량및 단가 산출내용표_CC-10저탄장조성 및 비탄방지설비공사(최종)11.28" xfId="7769"/>
    <cellStyle name="_수량및 단가 산출내용표_YH34 운탄_구조물 수량" xfId="7770"/>
    <cellStyle name="_수량및 단가 산출내용표_YH34 운탄설비 내역서" xfId="7771"/>
    <cellStyle name="_수량및 단가 산출내용표_계장-견적서" xfId="19054"/>
    <cellStyle name="_수량및 단가 산출내용표_계장-견적서_계장-견적서(re.1)" xfId="19055"/>
    <cellStyle name="_수량및 단가 산출내용표_계장-견적서_계장-견적서(re.1)_믿음견적(8월)-믿음부사장님 계약(내부자료)" xfId="19056"/>
    <cellStyle name="_수량및 단가 산출내용표_계장-견적서_믿음견적(8월)-믿음부사장님 계약(내부자료)" xfId="19057"/>
    <cellStyle name="_수량및 단가 산출내용표_공사비집계표" xfId="35236"/>
    <cellStyle name="_수량및 단가 산출내용표_공사비집계표_AC-14(최종수정)" xfId="35237"/>
    <cellStyle name="_수량및 단가 산출내용표_공사비집계표_AC-14(최종수정)_발전설비 보수공사" xfId="35238"/>
    <cellStyle name="_수량및 단가 산출내용표_그래브준설 수량분개 토적표" xfId="35239"/>
    <cellStyle name="_수량및 단가 산출내용표_내역서_단가확정_집계" xfId="7761"/>
    <cellStyle name="_수량및 단가 산출내용표_믿음견적(8월)-믿음부사장님 계약(내부자료)" xfId="19058"/>
    <cellStyle name="_수량및 단가 산출내용표_발전설비 보수공사" xfId="35240"/>
    <cellStyle name="_수량및 단가 산출내용표_부두준설 딱지" xfId="35241"/>
    <cellStyle name="_수량및 단가 산출내용표_부두준설 설계서" xfId="35242"/>
    <cellStyle name="_수량및 단가 산출내용표_부두준설 설계서-07.10.24" xfId="35243"/>
    <cellStyle name="_수량및 단가 산출내용표_부두준설 수량산출서" xfId="35244"/>
    <cellStyle name="_수량및 단가 산출내용표_부표" xfId="7762"/>
    <cellStyle name="_수량및 단가 산출내용표_설계변경(최종)" xfId="42359"/>
    <cellStyle name="_수량및 단가 산출내용표_염소 주입실 신축공사" xfId="42360"/>
    <cellStyle name="_수량및 단가 산출내용표_영흥#3,4 터빈발전기기초(AC-04)" xfId="35245"/>
    <cellStyle name="_수량및 단가 산출내용표_저류지제방공사 품셈" xfId="7763"/>
    <cellStyle name="_수량및 단가 산출내용표_추가품셈1-박" xfId="7764"/>
    <cellStyle name="_수량및 단가 산출내용표_추가품셈1-박_설계변경(최종)" xfId="42361"/>
    <cellStyle name="_수량및 단가 산출내용표_추가품셈1-박_염소 주입실 신축공사" xfId="42362"/>
    <cellStyle name="_수량및 단가 산출내용표_품셈" xfId="7765"/>
    <cellStyle name="_수량산출 구눌하수도" xfId="7772"/>
    <cellStyle name="_수량산출 구눌하수도_3.구조물공" xfId="7773"/>
    <cellStyle name="_수량산출 구눌하수도_3.구조물공_3.구조물공" xfId="7774"/>
    <cellStyle name="_수량산출 구눌하수도_3.구조물공_3.물공" xfId="7775"/>
    <cellStyle name="_수량산출 구눌하수도_3.구조물공_보수량집계(우근)" xfId="7776"/>
    <cellStyle name="_수량산출 구눌하수도_3.구조물공_석축" xfId="7777"/>
    <cellStyle name="_수량산출 구눌하수도_금산제수량(전체최종)" xfId="7778"/>
    <cellStyle name="_수량산출 구눌하수도_금산제수량(전체최종)_3.구조물공" xfId="7779"/>
    <cellStyle name="_수량산출 구눌하수도_금산제수량(전체최종)_3.구조물공_3.구조물공" xfId="7780"/>
    <cellStyle name="_수량산출 구눌하수도_금산제수량(전체최종)_3.구조물공_3.물공" xfId="7781"/>
    <cellStyle name="_수량산출 구눌하수도_금산제수량(전체최종)_3.구조물공_보수량집계(우근)" xfId="7782"/>
    <cellStyle name="_수량산출 구눌하수도_금산제수량(전체최종)_3.구조물공_석축" xfId="7783"/>
    <cellStyle name="_수량산출 구눌하수도_금산제수량(전체최종)_배수구조물공" xfId="7784"/>
    <cellStyle name="_수량산출 구눌하수도_금산제수량(전체최종)_배수구조물공_3.구조물공" xfId="7785"/>
    <cellStyle name="_수량산출 구눌하수도_금산제수량(전체최종)_배수구조물공_3.구조물공_3.구조물공" xfId="7786"/>
    <cellStyle name="_수량산출 구눌하수도_금산제수량(전체최종)_배수구조물공_3.구조물공_3.물공" xfId="7787"/>
    <cellStyle name="_수량산출 구눌하수도_금산제수량(전체최종)_배수구조물공_3.구조물공_보수량집계(우근)" xfId="7788"/>
    <cellStyle name="_수량산출 구눌하수도_금산제수량(전체최종)_배수구조물공_3.구조물공_석축" xfId="7789"/>
    <cellStyle name="_수량산출 구눌하수도_금산제수량(전체최종)_우수집수정U형집계" xfId="7790"/>
    <cellStyle name="_수량산출 구눌하수도_금산제수량(전체최종)_우수집수정U형집계_3.구조물공" xfId="7791"/>
    <cellStyle name="_수량산출 구눌하수도_금산제수량(전체최종)_우수집수정U형집계_3.구조물공_3.구조물공" xfId="7792"/>
    <cellStyle name="_수량산출 구눌하수도_금산제수량(전체최종)_우수집수정U형집계_3.구조물공_3.물공" xfId="7793"/>
    <cellStyle name="_수량산출 구눌하수도_금산제수량(전체최종)_우수집수정U형집계_3.구조물공_보수량집계(우근)" xfId="7794"/>
    <cellStyle name="_수량산출 구눌하수도_금산제수량(전체최종)_우수집수정U형집계_3.구조물공_석축" xfId="7795"/>
    <cellStyle name="_수량산출 구눌하수도_금산제수량(전체최종)_콘크리트포장공" xfId="7796"/>
    <cellStyle name="_수량산출 구눌하수도_금산제수량(전체최종)_콘크리트포장공_03포장공" xfId="7797"/>
    <cellStyle name="_수량산출 구눌하수도_금산제수량(전체최종)_콘크리트포장공_14수량산출서" xfId="7798"/>
    <cellStyle name="_수량산출 구눌하수도_금산제수량(전체최종)_콘크리트포장공_수량산출서" xfId="7799"/>
    <cellStyle name="_수량산출 구눌하수도_배수구조물공" xfId="7800"/>
    <cellStyle name="_수량산출 구눌하수도_배수구조물공_3.구조물공" xfId="7801"/>
    <cellStyle name="_수량산출 구눌하수도_배수구조물공_3.구조물공_3.구조물공" xfId="7802"/>
    <cellStyle name="_수량산출 구눌하수도_배수구조물공_3.구조물공_3.물공" xfId="7803"/>
    <cellStyle name="_수량산출 구눌하수도_배수구조물공_3.구조물공_보수량집계(우근)" xfId="7804"/>
    <cellStyle name="_수량산출 구눌하수도_배수구조물공_3.구조물공_석축" xfId="7805"/>
    <cellStyle name="_수량산출 구눌하수도_우수집수정U형집계" xfId="7806"/>
    <cellStyle name="_수량산출 구눌하수도_우수집수정U형집계_3.구조물공" xfId="7807"/>
    <cellStyle name="_수량산출 구눌하수도_우수집수정U형집계_3.구조물공_3.구조물공" xfId="7808"/>
    <cellStyle name="_수량산출 구눌하수도_우수집수정U형집계_3.구조물공_3.물공" xfId="7809"/>
    <cellStyle name="_수량산출 구눌하수도_우수집수정U형집계_3.구조물공_보수량집계(우근)" xfId="7810"/>
    <cellStyle name="_수량산출 구눌하수도_우수집수정U형집계_3.구조물공_석축" xfId="7811"/>
    <cellStyle name="_수량산출 구눌하수도_콘크리트포장공" xfId="7812"/>
    <cellStyle name="_수량산출 구눌하수도_콘크리트포장공_03포장공" xfId="7813"/>
    <cellStyle name="_수량산출 구눌하수도_콘크리트포장공_14수량산출서" xfId="7814"/>
    <cellStyle name="_수량산출 구눌하수도_콘크리트포장공_수량산출서" xfId="7815"/>
    <cellStyle name="_수량산출 음지하천" xfId="7816"/>
    <cellStyle name="_수량산출 음지하천_3.구조물공" xfId="7817"/>
    <cellStyle name="_수량산출 음지하천_3.구조물공_3.구조물공" xfId="7818"/>
    <cellStyle name="_수량산출 음지하천_3.구조물공_3.물공" xfId="7819"/>
    <cellStyle name="_수량산출 음지하천_3.구조물공_보수량집계(우근)" xfId="7820"/>
    <cellStyle name="_수량산출 음지하천_3.구조물공_석축" xfId="7821"/>
    <cellStyle name="_수량산출 음지하천_금산제수량(전체최종)" xfId="7822"/>
    <cellStyle name="_수량산출 음지하천_금산제수량(전체최종)_3.구조물공" xfId="7823"/>
    <cellStyle name="_수량산출 음지하천_금산제수량(전체최종)_3.구조물공_3.구조물공" xfId="7824"/>
    <cellStyle name="_수량산출 음지하천_금산제수량(전체최종)_3.구조물공_3.물공" xfId="7825"/>
    <cellStyle name="_수량산출 음지하천_금산제수량(전체최종)_3.구조물공_보수량집계(우근)" xfId="7826"/>
    <cellStyle name="_수량산출 음지하천_금산제수량(전체최종)_3.구조물공_석축" xfId="7827"/>
    <cellStyle name="_수량산출 음지하천_금산제수량(전체최종)_배수구조물공" xfId="7828"/>
    <cellStyle name="_수량산출 음지하천_금산제수량(전체최종)_배수구조물공_3.구조물공" xfId="7829"/>
    <cellStyle name="_수량산출 음지하천_금산제수량(전체최종)_배수구조물공_3.구조물공_3.구조물공" xfId="7830"/>
    <cellStyle name="_수량산출 음지하천_금산제수량(전체최종)_배수구조물공_3.구조물공_3.물공" xfId="7831"/>
    <cellStyle name="_수량산출 음지하천_금산제수량(전체최종)_배수구조물공_3.구조물공_보수량집계(우근)" xfId="7832"/>
    <cellStyle name="_수량산출 음지하천_금산제수량(전체최종)_배수구조물공_3.구조물공_석축" xfId="7833"/>
    <cellStyle name="_수량산출 음지하천_금산제수량(전체최종)_우수집수정U형집계" xfId="7834"/>
    <cellStyle name="_수량산출 음지하천_금산제수량(전체최종)_우수집수정U형집계_3.구조물공" xfId="7835"/>
    <cellStyle name="_수량산출 음지하천_금산제수량(전체최종)_우수집수정U형집계_3.구조물공_3.구조물공" xfId="7836"/>
    <cellStyle name="_수량산출 음지하천_금산제수량(전체최종)_우수집수정U형집계_3.구조물공_3.물공" xfId="7837"/>
    <cellStyle name="_수량산출 음지하천_금산제수량(전체최종)_우수집수정U형집계_3.구조물공_보수량집계(우근)" xfId="7838"/>
    <cellStyle name="_수량산출 음지하천_금산제수량(전체최종)_우수집수정U형집계_3.구조물공_석축" xfId="7839"/>
    <cellStyle name="_수량산출 음지하천_금산제수량(전체최종)_콘크리트포장공" xfId="7840"/>
    <cellStyle name="_수량산출 음지하천_금산제수량(전체최종)_콘크리트포장공_03포장공" xfId="7841"/>
    <cellStyle name="_수량산출 음지하천_금산제수량(전체최종)_콘크리트포장공_14수량산출서" xfId="7842"/>
    <cellStyle name="_수량산출 음지하천_금산제수량(전체최종)_콘크리트포장공_수량산출서" xfId="7843"/>
    <cellStyle name="_수량산출 음지하천_배수구조물공" xfId="7844"/>
    <cellStyle name="_수량산출 음지하천_배수구조물공_3.구조물공" xfId="7845"/>
    <cellStyle name="_수량산출 음지하천_배수구조물공_3.구조물공_3.구조물공" xfId="7846"/>
    <cellStyle name="_수량산출 음지하천_배수구조물공_3.구조물공_3.물공" xfId="7847"/>
    <cellStyle name="_수량산출 음지하천_배수구조물공_3.구조물공_보수량집계(우근)" xfId="7848"/>
    <cellStyle name="_수량산출 음지하천_배수구조물공_3.구조물공_석축" xfId="7849"/>
    <cellStyle name="_수량산출 음지하천_우수집수정U형집계" xfId="7850"/>
    <cellStyle name="_수량산출 음지하천_우수집수정U형집계_3.구조물공" xfId="7851"/>
    <cellStyle name="_수량산출 음지하천_우수집수정U형집계_3.구조물공_3.구조물공" xfId="7852"/>
    <cellStyle name="_수량산출 음지하천_우수집수정U형집계_3.구조물공_3.물공" xfId="7853"/>
    <cellStyle name="_수량산출 음지하천_우수집수정U형집계_3.구조물공_보수량집계(우근)" xfId="7854"/>
    <cellStyle name="_수량산출 음지하천_우수집수정U형집계_3.구조물공_석축" xfId="7855"/>
    <cellStyle name="_수량산출 음지하천_콘크리트포장공" xfId="7856"/>
    <cellStyle name="_수량산출 음지하천_콘크리트포장공_03포장공" xfId="7857"/>
    <cellStyle name="_수량산출 음지하천_콘크리트포장공_14수량산출서" xfId="7858"/>
    <cellStyle name="_수량산출 음지하천_콘크리트포장공_수량산출서" xfId="7859"/>
    <cellStyle name="_수량산출근거" xfId="7860"/>
    <cellStyle name="_수량산출서" xfId="7861"/>
    <cellStyle name="_수량산출서(3차)" xfId="35258"/>
    <cellStyle name="_수량산출서(석고저장건물)" xfId="7862"/>
    <cellStyle name="_수량산출서_1.2.3 전력구맨홀구조물공" xfId="7863"/>
    <cellStyle name="_수량산출서_1.맨홀공(토공수량)" xfId="7864"/>
    <cellStyle name="_수량산출서_개착공(가시설)" xfId="7865"/>
    <cellStyle name="_수량산출서_집수정구조물공" xfId="7866"/>
    <cellStyle name="_수량산출서_집수정구조물공_구조물공" xfId="7867"/>
    <cellStyle name="_수량산출서_집수정구조물공_맨홀구조물공" xfId="7868"/>
    <cellStyle name="_수량산출서_집수정구조물공_부지정지구조물공" xfId="7869"/>
    <cellStyle name="_수량산출서_집수정구조물공_부지정지배수구조물공" xfId="7870"/>
    <cellStyle name="_수량산출서_집수정구조물공_사면보호구조물공" xfId="7871"/>
    <cellStyle name="_수량산출서_집수정구조물공_전력구구조물공" xfId="7872"/>
    <cellStyle name="_수량제목" xfId="35259"/>
    <cellStyle name="_수량제목_내역서" xfId="35260"/>
    <cellStyle name="_수량집계" xfId="7873"/>
    <cellStyle name="_수량집계표" xfId="7874"/>
    <cellStyle name="_수량집계표(CC-02최종)" xfId="7877"/>
    <cellStyle name="_수량집계표(변경)" xfId="7875"/>
    <cellStyle name="_수량집계표(최종)" xfId="7876"/>
    <cellStyle name="_수정갑지" xfId="35261"/>
    <cellStyle name="_승본도로수량(금회분)" xfId="7878"/>
    <cellStyle name="_승본도로수량(금회분)_3.구조물공" xfId="7879"/>
    <cellStyle name="_승본도로수량(금회분)_3.구조물공_3.구조물공" xfId="7880"/>
    <cellStyle name="_승본도로수량(금회분)_3.구조물공_3.물공" xfId="7881"/>
    <cellStyle name="_승본도로수량(금회분)_3.구조물공_보수량집계(우근)" xfId="7882"/>
    <cellStyle name="_승본도로수량(금회분)_3.구조물공_석축" xfId="7883"/>
    <cellStyle name="_승본도로수량(금회분)_배수구조물공" xfId="7884"/>
    <cellStyle name="_승본도로수량(금회분)_배수구조물공_3.구조물공" xfId="7885"/>
    <cellStyle name="_승본도로수량(금회분)_배수구조물공_3.구조물공_3.구조물공" xfId="7886"/>
    <cellStyle name="_승본도로수량(금회분)_배수구조물공_3.구조물공_3.물공" xfId="7887"/>
    <cellStyle name="_승본도로수량(금회분)_배수구조물공_3.구조물공_보수량집계(우근)" xfId="7888"/>
    <cellStyle name="_승본도로수량(금회분)_배수구조물공_3.구조물공_석축" xfId="7889"/>
    <cellStyle name="_승본도로수량(금회분)_우수집수정U형집계" xfId="7890"/>
    <cellStyle name="_승본도로수량(금회분)_우수집수정U형집계_3.구조물공" xfId="7891"/>
    <cellStyle name="_승본도로수량(금회분)_우수집수정U형집계_3.구조물공_3.구조물공" xfId="7892"/>
    <cellStyle name="_승본도로수량(금회분)_우수집수정U형집계_3.구조물공_3.물공" xfId="7893"/>
    <cellStyle name="_승본도로수량(금회분)_우수집수정U형집계_3.구조물공_보수량집계(우근)" xfId="7894"/>
    <cellStyle name="_승본도로수량(금회분)_우수집수정U형집계_3.구조물공_석축" xfId="7895"/>
    <cellStyle name="_승본도로수량(금회분)_콘크리트포장공" xfId="7896"/>
    <cellStyle name="_승본도로수량(금회분)_콘크리트포장공_03포장공" xfId="7897"/>
    <cellStyle name="_승본도로수량(금회분)_콘크리트포장공_14수량산출서" xfId="7898"/>
    <cellStyle name="_승본도로수량(금회분)_콘크리트포장공_수량산출서" xfId="7899"/>
    <cellStyle name="_승본도로수량산출" xfId="7900"/>
    <cellStyle name="_승본도로수량산출_3.구조물공" xfId="7901"/>
    <cellStyle name="_승본도로수량산출_3.구조물공_3.구조물공" xfId="7902"/>
    <cellStyle name="_승본도로수량산출_3.구조물공_3.물공" xfId="7903"/>
    <cellStyle name="_승본도로수량산출_3.구조물공_보수량집계(우근)" xfId="7904"/>
    <cellStyle name="_승본도로수량산출_3.구조물공_석축" xfId="7905"/>
    <cellStyle name="_승본도로수량산출_배수구조물공" xfId="7906"/>
    <cellStyle name="_승본도로수량산출_배수구조물공_3.구조물공" xfId="7907"/>
    <cellStyle name="_승본도로수량산출_배수구조물공_3.구조물공_3.구조물공" xfId="7908"/>
    <cellStyle name="_승본도로수량산출_배수구조물공_3.구조물공_3.물공" xfId="7909"/>
    <cellStyle name="_승본도로수량산출_배수구조물공_3.구조물공_보수량집계(우근)" xfId="7910"/>
    <cellStyle name="_승본도로수량산출_배수구조물공_3.구조물공_석축" xfId="7911"/>
    <cellStyle name="_승본도로수량산출_우수집수정U형집계" xfId="7912"/>
    <cellStyle name="_승본도로수량산출_우수집수정U형집계_3.구조물공" xfId="7913"/>
    <cellStyle name="_승본도로수량산출_우수집수정U형집계_3.구조물공_3.구조물공" xfId="7914"/>
    <cellStyle name="_승본도로수량산출_우수집수정U형집계_3.구조물공_3.물공" xfId="7915"/>
    <cellStyle name="_승본도로수량산출_우수집수정U형집계_3.구조물공_보수량집계(우근)" xfId="7916"/>
    <cellStyle name="_승본도로수량산출_우수집수정U형집계_3.구조물공_석축" xfId="7917"/>
    <cellStyle name="_승본도로수량산출_콘크리트포장공" xfId="7918"/>
    <cellStyle name="_승본도로수량산출_콘크리트포장공_03포장공" xfId="7919"/>
    <cellStyle name="_승본도로수량산출_콘크리트포장공_14수량산출서" xfId="7920"/>
    <cellStyle name="_승본도로수량산출_콘크리트포장공_수량산출서" xfId="7921"/>
    <cellStyle name="_시공변경" xfId="42367"/>
    <cellStyle name="_시방서" xfId="35262"/>
    <cellStyle name="_시추조사,파일항타 견적서(1.6)" xfId="7922"/>
    <cellStyle name="_시행결의대비표(잡철물)" xfId="19064"/>
    <cellStyle name="_시행결의서(자동용접)" xfId="7923"/>
    <cellStyle name="_시행결의서(자동용접)_임시적출장(3.25)" xfId="7924"/>
    <cellStyle name="_신강진 공사계획 1안(신강진)" xfId="7925"/>
    <cellStyle name="_신규단가" xfId="7926"/>
    <cellStyle name="_신당천수량 변경(전체)" xfId="7927"/>
    <cellStyle name="_신당천수량 변경(전체)_3.구조물공" xfId="7928"/>
    <cellStyle name="_신당천수량 변경(전체)_3.구조물공_3.구조물공" xfId="7929"/>
    <cellStyle name="_신당천수량 변경(전체)_3.구조물공_3.물공" xfId="7930"/>
    <cellStyle name="_신당천수량 변경(전체)_3.구조물공_보수량집계(우근)" xfId="7931"/>
    <cellStyle name="_신당천수량 변경(전체)_3.구조물공_석축" xfId="7932"/>
    <cellStyle name="_신당천수량 변경(전체)_배수구조물공" xfId="7933"/>
    <cellStyle name="_신당천수량 변경(전체)_배수구조물공_3.구조물공" xfId="7934"/>
    <cellStyle name="_신당천수량 변경(전체)_배수구조물공_3.구조물공_3.구조물공" xfId="7935"/>
    <cellStyle name="_신당천수량 변경(전체)_배수구조물공_3.구조물공_3.물공" xfId="7936"/>
    <cellStyle name="_신당천수량 변경(전체)_배수구조물공_3.구조물공_보수량집계(우근)" xfId="7937"/>
    <cellStyle name="_신당천수량 변경(전체)_배수구조물공_3.구조물공_석축" xfId="7938"/>
    <cellStyle name="_신당천수량 변경(전체)_우수집수정U형집계" xfId="7939"/>
    <cellStyle name="_신당천수량 변경(전체)_우수집수정U형집계_3.구조물공" xfId="7940"/>
    <cellStyle name="_신당천수량 변경(전체)_우수집수정U형집계_3.구조물공_3.구조물공" xfId="7941"/>
    <cellStyle name="_신당천수량 변경(전체)_우수집수정U형집계_3.구조물공_3.물공" xfId="7942"/>
    <cellStyle name="_신당천수량 변경(전체)_우수집수정U형집계_3.구조물공_보수량집계(우근)" xfId="7943"/>
    <cellStyle name="_신당천수량 변경(전체)_우수집수정U형집계_3.구조물공_석축" xfId="7944"/>
    <cellStyle name="_신당천수량 변경(전체)_콘크리트포장공" xfId="7945"/>
    <cellStyle name="_신당천수량 변경(전체)_콘크리트포장공_03포장공" xfId="7946"/>
    <cellStyle name="_신당천수량 변경(전체)_콘크리트포장공_14수량산출서" xfId="7947"/>
    <cellStyle name="_신당천수량 변경(전체)_콘크리트포장공_수량산출서" xfId="7948"/>
    <cellStyle name="_신양양분기(토목 설계서)" xfId="7949"/>
    <cellStyle name="_신영일(상부)설계서 수정분" xfId="7950"/>
    <cellStyle name="_신태백(가실행)" xfId="7951"/>
    <cellStyle name="_신태백(가실행)_'05 안전관리계획서" xfId="7952"/>
    <cellStyle name="_신태백(가실행)_'05 안전관리계획서_품질시험계획(060828)" xfId="7953"/>
    <cellStyle name="_신태백(가실행)_품질시험계획(060828)" xfId="7954"/>
    <cellStyle name="_신태백(투찰내역)2" xfId="7955"/>
    <cellStyle name="_신포(단가엑셀)-재설계" xfId="7956"/>
    <cellStyle name="_신호등" xfId="7957"/>
    <cellStyle name="_실행견적(020905)" xfId="7958"/>
    <cellStyle name="_실행예산총괄표" xfId="21763"/>
    <cellStyle name="_실행예산총괄표_3.CC-10-2,3_방풍림조성 및 석탄침전조수량산출서" xfId="21764"/>
    <cellStyle name="_실행예산총괄표_4.CC-10-4_저탄장내배수설비수량산출서" xfId="21765"/>
    <cellStyle name="_실행예산총괄표_흥우내역서산출" xfId="21766"/>
    <cellStyle name="_실행예산총괄표_흥우내역서산출_3.CC-10-2,3_방풍림조성 및 석탄침전조수량산출서" xfId="21767"/>
    <cellStyle name="_실행예산총괄표_흥우내역서산출_4.CC-10-4_저탄장내배수설비수량산출서" xfId="21768"/>
    <cellStyle name="_실행예산총괄표_흥우내역서산출_흥우내역서산출" xfId="21769"/>
    <cellStyle name="_실행예산총괄표_흥우내역서산출_흥우내역서산출_3.CC-10-2,3_방풍림조성 및 석탄침전조수량산출서" xfId="21770"/>
    <cellStyle name="_실행예산총괄표_흥우내역서산출_흥우내역서산출_4.CC-10-4_저탄장내배수설비수량산출서" xfId="21771"/>
    <cellStyle name="_실행집계표_보령7,8" xfId="35263"/>
    <cellStyle name="_아산공설01" xfId="21772"/>
    <cellStyle name="_아산공설01_3.CC-10-2,3_방풍림조성 및 석탄침전조수량산출서" xfId="21773"/>
    <cellStyle name="_아산공설01_4.CC-10-4_저탄장내배수설비수량산출서" xfId="21774"/>
    <cellStyle name="_아산공설01_흥우내역서산출" xfId="21775"/>
    <cellStyle name="_아산공설01_흥우내역서산출_3.CC-10-2,3_방풍림조성 및 석탄침전조수량산출서" xfId="21776"/>
    <cellStyle name="_아산공설01_흥우내역서산출_4.CC-10-4_저탄장내배수설비수량산출서" xfId="21777"/>
    <cellStyle name="_아산공설01_흥우내역서산출_흥우내역서산출" xfId="21778"/>
    <cellStyle name="_아산공설01_흥우내역서산출_흥우내역서산출_3.CC-10-2,3_방풍림조성 및 석탄침전조수량산출서" xfId="21779"/>
    <cellStyle name="_아산공설01_흥우내역서산출_흥우내역서산출_4.CC-10-4_저탄장내배수설비수량산출서" xfId="21780"/>
    <cellStyle name="_암  거" xfId="7959"/>
    <cellStyle name="_암  거_3.구조물공" xfId="7960"/>
    <cellStyle name="_암  거_3.구조물공_3.구조물공" xfId="7961"/>
    <cellStyle name="_암  거_3.구조물공_3.물공" xfId="7962"/>
    <cellStyle name="_암  거_3.구조물공_보수량집계(우근)" xfId="7963"/>
    <cellStyle name="_암  거_3.구조물공_석축" xfId="7964"/>
    <cellStyle name="_암  거_배수구조물공" xfId="7965"/>
    <cellStyle name="_암  거_배수구조물공_3.구조물공" xfId="7966"/>
    <cellStyle name="_암  거_배수구조물공_3.구조물공_3.구조물공" xfId="7967"/>
    <cellStyle name="_암  거_배수구조물공_3.구조물공_3.물공" xfId="7968"/>
    <cellStyle name="_암  거_배수구조물공_3.구조물공_보수량집계(우근)" xfId="7969"/>
    <cellStyle name="_암  거_배수구조물공_3.구조물공_석축" xfId="7970"/>
    <cellStyle name="_암  거_우수집수정U형집계" xfId="7971"/>
    <cellStyle name="_암  거_우수집수정U형집계_3.구조물공" xfId="7972"/>
    <cellStyle name="_암  거_우수집수정U형집계_3.구조물공_3.구조물공" xfId="7973"/>
    <cellStyle name="_암  거_우수집수정U형집계_3.구조물공_3.물공" xfId="7974"/>
    <cellStyle name="_암  거_우수집수정U형집계_3.구조물공_보수량집계(우근)" xfId="7975"/>
    <cellStyle name="_암  거_우수집수정U형집계_3.구조물공_석축" xfId="7976"/>
    <cellStyle name="_암  거_콘크리트포장공" xfId="7977"/>
    <cellStyle name="_암  거_콘크리트포장공_03포장공" xfId="7978"/>
    <cellStyle name="_암  거_콘크리트포장공_14수량산출서" xfId="7979"/>
    <cellStyle name="_암  거_콘크리트포장공_수량산출서" xfId="7980"/>
    <cellStyle name="_암  거04" xfId="7981"/>
    <cellStyle name="_암  거04_3.구조물공" xfId="7982"/>
    <cellStyle name="_암  거04_3.구조물공_3.구조물공" xfId="7983"/>
    <cellStyle name="_암  거04_3.구조물공_3.물공" xfId="7984"/>
    <cellStyle name="_암  거04_3.구조물공_보수량집계(우근)" xfId="7985"/>
    <cellStyle name="_암  거04_3.구조물공_석축" xfId="7986"/>
    <cellStyle name="_암  거04_배수구조물공" xfId="7987"/>
    <cellStyle name="_암  거04_배수구조물공_3.구조물공" xfId="7988"/>
    <cellStyle name="_암  거04_배수구조물공_3.구조물공_3.구조물공" xfId="7989"/>
    <cellStyle name="_암  거04_배수구조물공_3.구조물공_3.물공" xfId="7990"/>
    <cellStyle name="_암  거04_배수구조물공_3.구조물공_보수량집계(우근)" xfId="7991"/>
    <cellStyle name="_암  거04_배수구조물공_3.구조물공_석축" xfId="7992"/>
    <cellStyle name="_암  거04_우수집수정U형집계" xfId="7993"/>
    <cellStyle name="_암  거04_우수집수정U형집계_3.구조물공" xfId="7994"/>
    <cellStyle name="_암  거04_우수집수정U형집계_3.구조물공_3.구조물공" xfId="7995"/>
    <cellStyle name="_암  거04_우수집수정U형집계_3.구조물공_3.물공" xfId="7996"/>
    <cellStyle name="_암  거04_우수집수정U형집계_3.구조물공_보수량집계(우근)" xfId="7997"/>
    <cellStyle name="_암  거04_우수집수정U형집계_3.구조물공_석축" xfId="7998"/>
    <cellStyle name="_암  거04_콘크리트포장공" xfId="7999"/>
    <cellStyle name="_암  거04_콘크리트포장공_03포장공" xfId="8000"/>
    <cellStyle name="_암  거04_콘크리트포장공_14수량산출서" xfId="8001"/>
    <cellStyle name="_암  거04_콘크리트포장공_수량산출서" xfId="8002"/>
    <cellStyle name="_암거공" xfId="8003"/>
    <cellStyle name="_암거수량" xfId="8004"/>
    <cellStyle name="_암거수량(2)" xfId="8005"/>
    <cellStyle name="_암거수량(2)_1련BOX" xfId="8006"/>
    <cellStyle name="_암거수량(2)_2련BOX" xfId="8007"/>
    <cellStyle name="_암거수량_1련BOX" xfId="8008"/>
    <cellStyle name="_암거수량_2련BOX" xfId="8009"/>
    <cellStyle name="_암거표준구간의 백업" xfId="8010"/>
    <cellStyle name="_암청소일위대가" xfId="8011"/>
    <cellStyle name="_양식" xfId="35264"/>
    <cellStyle name="_양식_1" xfId="35265"/>
    <cellStyle name="_양식_2" xfId="35266"/>
    <cellStyle name="_에어콘 추가설치비 설계금액" xfId="8012"/>
    <cellStyle name="_연돌 현장타설말뚝(RCD)설계서" xfId="8013"/>
    <cellStyle name="_연돌 현장타설말뚝(RCD)설계서 10" xfId="35267"/>
    <cellStyle name="_연돌 현장타설말뚝(RCD)설계서 2" xfId="8014"/>
    <cellStyle name="_연돌 현장타설말뚝(RCD)설계서 3" xfId="8015"/>
    <cellStyle name="_연돌 현장타설말뚝(RCD)설계서 4" xfId="19065"/>
    <cellStyle name="_연돌 현장타설말뚝(RCD)설계서 5" xfId="35268"/>
    <cellStyle name="_연돌 현장타설말뚝(RCD)설계서 6" xfId="35269"/>
    <cellStyle name="_연돌 현장타설말뚝(RCD)설계서 7" xfId="35270"/>
    <cellStyle name="_연돌 현장타설말뚝(RCD)설계서 8" xfId="35271"/>
    <cellStyle name="_연돌 현장타설말뚝(RCD)설계서 9" xfId="35272"/>
    <cellStyle name="_연돌 현장타설말뚝(RCD)설계서_0 태안78-연돌-공사설계서(2005082)" xfId="8016"/>
    <cellStyle name="_연돌 현장타설말뚝(RCD)설계서_0 태안78-연돌-공사설계서(2005082) 10" xfId="35273"/>
    <cellStyle name="_연돌 현장타설말뚝(RCD)설계서_0 태안78-연돌-공사설계서(2005082) 2" xfId="8017"/>
    <cellStyle name="_연돌 현장타설말뚝(RCD)설계서_0 태안78-연돌-공사설계서(2005082) 3" xfId="8018"/>
    <cellStyle name="_연돌 현장타설말뚝(RCD)설계서_0 태안78-연돌-공사설계서(2005082) 4" xfId="19066"/>
    <cellStyle name="_연돌 현장타설말뚝(RCD)설계서_0 태안78-연돌-공사설계서(2005082) 5" xfId="35274"/>
    <cellStyle name="_연돌 현장타설말뚝(RCD)설계서_0 태안78-연돌-공사설계서(2005082) 6" xfId="35275"/>
    <cellStyle name="_연돌 현장타설말뚝(RCD)설계서_0 태안78-연돌-공사설계서(2005082) 7" xfId="35276"/>
    <cellStyle name="_연돌 현장타설말뚝(RCD)설계서_0 태안78-연돌-공사설계서(2005082) 8" xfId="35277"/>
    <cellStyle name="_연돌 현장타설말뚝(RCD)설계서_0 태안78-연돌-공사설계서(2005082) 9" xfId="35278"/>
    <cellStyle name="_연돌 현장타설말뚝(RCD)설계서_1.0t 공사설계서(1021일)" xfId="8019"/>
    <cellStyle name="_연돌 현장타설말뚝(RCD)설계서_1.0t 공사설계서(1021일) 10" xfId="35279"/>
    <cellStyle name="_연돌 현장타설말뚝(RCD)설계서_1.0t 공사설계서(1021일) 2" xfId="8020"/>
    <cellStyle name="_연돌 현장타설말뚝(RCD)설계서_1.0t 공사설계서(1021일) 3" xfId="8021"/>
    <cellStyle name="_연돌 현장타설말뚝(RCD)설계서_1.0t 공사설계서(1021일) 4" xfId="19067"/>
    <cellStyle name="_연돌 현장타설말뚝(RCD)설계서_1.0t 공사설계서(1021일) 5" xfId="35280"/>
    <cellStyle name="_연돌 현장타설말뚝(RCD)설계서_1.0t 공사설계서(1021일) 6" xfId="35281"/>
    <cellStyle name="_연돌 현장타설말뚝(RCD)설계서_1.0t 공사설계서(1021일) 7" xfId="35282"/>
    <cellStyle name="_연돌 현장타설말뚝(RCD)설계서_1.0t 공사설계서(1021일) 8" xfId="35283"/>
    <cellStyle name="_연돌 현장타설말뚝(RCD)설계서_1.0t 공사설계서(1021일) 9" xfId="35284"/>
    <cellStyle name="_연돌 현장타설말뚝(RCD)설계서_태안78연돌공사설계서(2005099)C2" xfId="8022"/>
    <cellStyle name="_연돌 현장타설말뚝(RCD)설계서_태안78연돌공사설계서(2005099)C2 10" xfId="35285"/>
    <cellStyle name="_연돌 현장타설말뚝(RCD)설계서_태안78연돌공사설계서(2005099)C2 2" xfId="8023"/>
    <cellStyle name="_연돌 현장타설말뚝(RCD)설계서_태안78연돌공사설계서(2005099)C2 3" xfId="8024"/>
    <cellStyle name="_연돌 현장타설말뚝(RCD)설계서_태안78연돌공사설계서(2005099)C2 4" xfId="19068"/>
    <cellStyle name="_연돌 현장타설말뚝(RCD)설계서_태안78연돌공사설계서(2005099)C2 5" xfId="35286"/>
    <cellStyle name="_연돌 현장타설말뚝(RCD)설계서_태안78연돌공사설계서(2005099)C2 6" xfId="35287"/>
    <cellStyle name="_연돌 현장타설말뚝(RCD)설계서_태안78연돌공사설계서(2005099)C2 7" xfId="35288"/>
    <cellStyle name="_연돌 현장타설말뚝(RCD)설계서_태안78연돌공사설계서(2005099)C2 8" xfId="35289"/>
    <cellStyle name="_연돌 현장타설말뚝(RCD)설계서_태안78연돌공사설계서(2005099)C2 9" xfId="35290"/>
    <cellStyle name="_연돌기성자료(C-276)" xfId="8025"/>
    <cellStyle name="_연화지제(3공구) 수량" xfId="8026"/>
    <cellStyle name="_연화지제(3공구) 수량_3.구조물공" xfId="8027"/>
    <cellStyle name="_연화지제(3공구) 수량_3.구조물공_3.구조물공" xfId="8028"/>
    <cellStyle name="_연화지제(3공구) 수량_3.구조물공_3.물공" xfId="8029"/>
    <cellStyle name="_연화지제(3공구) 수량_3.구조물공_보수량집계(우근)" xfId="8030"/>
    <cellStyle name="_연화지제(3공구) 수량_3.구조물공_석축" xfId="8031"/>
    <cellStyle name="_연화지제(3공구) 수량_배수구조물공" xfId="8032"/>
    <cellStyle name="_연화지제(3공구) 수량_배수구조물공_3.구조물공" xfId="8033"/>
    <cellStyle name="_연화지제(3공구) 수량_배수구조물공_3.구조물공_3.구조물공" xfId="8034"/>
    <cellStyle name="_연화지제(3공구) 수량_배수구조물공_3.구조물공_3.물공" xfId="8035"/>
    <cellStyle name="_연화지제(3공구) 수량_배수구조물공_3.구조물공_보수량집계(우근)" xfId="8036"/>
    <cellStyle name="_연화지제(3공구) 수량_배수구조물공_3.구조물공_석축" xfId="8037"/>
    <cellStyle name="_연화지제(3공구) 수량_우수집수정U형집계" xfId="8038"/>
    <cellStyle name="_연화지제(3공구) 수량_우수집수정U형집계_3.구조물공" xfId="8039"/>
    <cellStyle name="_연화지제(3공구) 수량_우수집수정U형집계_3.구조물공_3.구조물공" xfId="8040"/>
    <cellStyle name="_연화지제(3공구) 수량_우수집수정U형집계_3.구조물공_3.물공" xfId="8041"/>
    <cellStyle name="_연화지제(3공구) 수량_우수집수정U형집계_3.구조물공_보수량집계(우근)" xfId="8042"/>
    <cellStyle name="_연화지제(3공구) 수량_우수집수정U형집계_3.구조물공_석축" xfId="8043"/>
    <cellStyle name="_연화지제(3공구) 수량_콘크리트포장공" xfId="8044"/>
    <cellStyle name="_연화지제(3공구) 수량_콘크리트포장공_03포장공" xfId="8045"/>
    <cellStyle name="_연화지제(3공구) 수량_콘크리트포장공_14수량산출서" xfId="8046"/>
    <cellStyle name="_연화지제(3공구) 수량_콘크리트포장공_수량산출서" xfId="8047"/>
    <cellStyle name="_염리v95" xfId="8049"/>
    <cellStyle name="_염리실행" xfId="8048"/>
    <cellStyle name="_영남2공구예정공정표(최삼승)" xfId="8050"/>
    <cellStyle name="_영남2공구예정공정표(최삼승)_'05 안전관리계획서" xfId="8051"/>
    <cellStyle name="_영남2공구예정공정표(최삼승)_'05 안전관리계획서_품질시험계획(060828)" xfId="8052"/>
    <cellStyle name="_영남2공구예정공정표(최삼승)_품질시험계획(060828)" xfId="8053"/>
    <cellStyle name="_영흥#3,4 보일러철골설치및마감(MC-01)FINAL" xfId="8054"/>
    <cellStyle name="_영흥#3,4 보일러철골설치및마감(MC-01)FINAL_(참고1) 현황도 딱지" xfId="35291"/>
    <cellStyle name="_영흥#3,4 보일러철골설치및마감(MC-01)FINAL_그래브준설 수량분개 토적표" xfId="35292"/>
    <cellStyle name="_영흥#3,4 보일러철골설치및마감(MC-01)FINAL_부두준설 딱지" xfId="35293"/>
    <cellStyle name="_영흥#3,4 보일러철골설치및마감(MC-01)FINAL_부두준설 설계서" xfId="35294"/>
    <cellStyle name="_영흥#3,4 보일러철골설치및마감(MC-01)FINAL_부두준설 설계서-07.10.24" xfId="35295"/>
    <cellStyle name="_영흥#3,4 보일러철골설치및마감(MC-01)FINAL_부두준설 수량산출서" xfId="35296"/>
    <cellStyle name="_영흥#3,4 터빈발전기기초(AC-04)" xfId="8055"/>
    <cellStyle name="_영흥#3,4 터빈발전기기초(AC-04)_(참고1) 현황도 딱지" xfId="35297"/>
    <cellStyle name="_영흥#3,4 터빈발전기기초(AC-04)_AC-01 보일러 설계서 수정" xfId="35307"/>
    <cellStyle name="_영흥#3,4 터빈발전기기초(AC-04)_AC-01 보일러 설계서 수정_AC-14(최종수정)" xfId="35308"/>
    <cellStyle name="_영흥#3,4 터빈발전기기초(AC-04)_AC-01 보일러 설계서 수정_AC-14(최종수정)_발전설비 보수공사" xfId="35309"/>
    <cellStyle name="_영흥#3,4 터빈발전기기초(AC-04)_AC-01 본관기초(가설계서 9월단가)" xfId="35310"/>
    <cellStyle name="_영흥#3,4 터빈발전기기초(AC-04)_AC-01 본관기초(가설계서 9월단가)_AC-14(최종수정)" xfId="35311"/>
    <cellStyle name="_영흥#3,4 터빈발전기기초(AC-04)_AC-01 본관기초(가설계서 9월단가)_AC-14(최종수정)_발전설비 보수공사" xfId="35312"/>
    <cellStyle name="_영흥#3,4 터빈발전기기초(AC-04)_AC-01 본관기초(가설계서 9월단가)-2" xfId="35313"/>
    <cellStyle name="_영흥#3,4 터빈발전기기초(AC-04)_AC-01 본관기초(가설계서 9월단가)-2_AC-14(최종수정)" xfId="35314"/>
    <cellStyle name="_영흥#3,4 터빈발전기기초(AC-04)_AC-01 본관기초(가설계서 9월단가)-2_AC-14(최종수정)_발전설비 보수공사" xfId="35315"/>
    <cellStyle name="_영흥#3,4 터빈발전기기초(AC-04)_AC-14건설사무소환경개선공사설계서(제출)REV10" xfId="35316"/>
    <cellStyle name="_영흥#3,4 터빈발전기기초(AC-04)_AC-14건설사무소환경개선공사설계서(제출)REV10_AC-14(최종수정)" xfId="35317"/>
    <cellStyle name="_영흥#3,4 터빈발전기기초(AC-04)_AC-14건설사무소환경개선공사설계서(제출)REV10_AC-14(최종수정)_발전설비 보수공사" xfId="35318"/>
    <cellStyle name="_영흥#3,4 터빈발전기기초(AC-04)_공사비집계표" xfId="35298"/>
    <cellStyle name="_영흥#3,4 터빈발전기기초(AC-04)_공사비집계표_AC-14(최종수정)" xfId="35299"/>
    <cellStyle name="_영흥#3,4 터빈발전기기초(AC-04)_공사비집계표_AC-14(최종수정)_발전설비 보수공사" xfId="35300"/>
    <cellStyle name="_영흥#3,4 터빈발전기기초(AC-04)_그래브준설 수량분개 토적표" xfId="35301"/>
    <cellStyle name="_영흥#3,4 터빈발전기기초(AC-04)_발전설비 보수공사" xfId="35302"/>
    <cellStyle name="_영흥#3,4 터빈발전기기초(AC-04)_부두준설 딱지" xfId="35303"/>
    <cellStyle name="_영흥#3,4 터빈발전기기초(AC-04)_부두준설 설계서" xfId="35304"/>
    <cellStyle name="_영흥#3,4 터빈발전기기초(AC-04)_부두준설 설계서-07.10.24" xfId="35305"/>
    <cellStyle name="_영흥#3,4 터빈발전기기초(AC-04)_부두준설 수량산출서" xfId="35306"/>
    <cellStyle name="_영흥#3,4터빈발전기기초(AC-04)" xfId="35319"/>
    <cellStyle name="_영흥#3,4터빈발전기기초공사(AC-04)" xfId="8056"/>
    <cellStyle name="_영흥#3,4터빈발전기기초공사(AC-04)_(참고1) 현황도 딱지" xfId="35320"/>
    <cellStyle name="_영흥#3,4터빈발전기기초공사(AC-04)_그래브준설 수량분개 토적표" xfId="35321"/>
    <cellStyle name="_영흥#3,4터빈발전기기초공사(AC-04)_부두준설 딱지" xfId="35322"/>
    <cellStyle name="_영흥#3,4터빈발전기기초공사(AC-04)_부두준설 설계서" xfId="35323"/>
    <cellStyle name="_영흥#3,4터빈발전기기초공사(AC-04)_부두준설 설계서-07.10.24" xfId="35324"/>
    <cellStyle name="_영흥#3,4터빈발전기기초공사(AC-04)_부두준설 수량산출서" xfId="35325"/>
    <cellStyle name="_영흥화력3,4호기(터빈,주제어동)" xfId="35326"/>
    <cellStyle name="_예정공정표(2003년분)" xfId="8057"/>
    <cellStyle name="_예정공정표(2003년분)_'05 안전관리계획서" xfId="8058"/>
    <cellStyle name="_예정공정표(2003년분)_'05 안전관리계획서_품질시험계획(060828)" xfId="8059"/>
    <cellStyle name="_예정공정표(2003년분)_품질시험계획(060828)" xfId="8060"/>
    <cellStyle name="_예정공정표(전남남부권현장)" xfId="8061"/>
    <cellStyle name="_예정공정표(전남남부권현장)_'05 안전관리계획서" xfId="8062"/>
    <cellStyle name="_예정공정표(전남남부권현장)_'05 안전관리계획서_품질시험계획(060828)" xfId="8063"/>
    <cellStyle name="_예정공정표(전남남부권현장)_ESC관련 공정표" xfId="8081"/>
    <cellStyle name="_예정공정표(전남남부권현장)_ESC관련 공정표(변경진)" xfId="8082"/>
    <cellStyle name="_예정공정표(전남남부권현장)_ESC관련 공정표(변경진)_'05 안전관리계획서" xfId="8083"/>
    <cellStyle name="_예정공정표(전남남부권현장)_ESC관련 공정표(변경진)_'05 안전관리계획서_품질시험계획(060828)" xfId="8084"/>
    <cellStyle name="_예정공정표(전남남부권현장)_ESC관련 공정표(변경진)_1차변경갑지(전체12.10)" xfId="8085"/>
    <cellStyle name="_예정공정표(전남남부권현장)_ESC관련 공정표(변경진)_1차변경갑지(전체12.10)_'05 안전관리계획서" xfId="8086"/>
    <cellStyle name="_예정공정표(전남남부권현장)_ESC관련 공정표(변경진)_1차변경갑지(전체12.10)_'05 안전관리계획서_품질시험계획(060828)" xfId="8087"/>
    <cellStyle name="_예정공정표(전남남부권현장)_ESC관련 공정표(변경진)_1차변경갑지(전체12.10)_발주갑지(3차분" xfId="8088"/>
    <cellStyle name="_예정공정표(전남남부권현장)_ESC관련 공정표(변경진)_1차변경갑지(전체12.10)_발주갑지(3차분_'05 안전관리계획서" xfId="8089"/>
    <cellStyle name="_예정공정표(전남남부권현장)_ESC관련 공정표(변경진)_1차변경갑지(전체12.10)_발주갑지(3차분_'05 안전관리계획서_품질시험계획(060828)" xfId="8090"/>
    <cellStyle name="_예정공정표(전남남부권현장)_ESC관련 공정표(변경진)_1차변경갑지(전체12.10)_발주갑지(3차분_발주갑지(3차분1.08)" xfId="8091"/>
    <cellStyle name="_예정공정표(전남남부권현장)_ESC관련 공정표(변경진)_1차변경갑지(전체12.10)_발주갑지(3차분_발주갑지(3차분1.08)_'05 안전관리계획서" xfId="8092"/>
    <cellStyle name="_예정공정표(전남남부권현장)_ESC관련 공정표(변경진)_1차변경갑지(전체12.10)_발주갑지(3차분_발주갑지(3차분1.08)_'05 안전관리계획서_품질시험계획(060828)" xfId="8093"/>
    <cellStyle name="_예정공정표(전남남부권현장)_ESC관련 공정표(변경진)_1차변경갑지(전체12.10)_발주갑지(3차분_발주갑지(3차분1.08)_품질시험계획(060828)" xfId="8094"/>
    <cellStyle name="_예정공정표(전남남부권현장)_ESC관련 공정표(변경진)_1차변경갑지(전체12.10)_발주갑지(3차분_품질시험계획(060828)" xfId="8095"/>
    <cellStyle name="_예정공정표(전남남부권현장)_ESC관련 공정표(변경진)_1차변경갑지(전체12.10)_발주갑지(3차분1.08)" xfId="8096"/>
    <cellStyle name="_예정공정표(전남남부권현장)_ESC관련 공정표(변경진)_1차변경갑지(전체12.10)_발주갑지(3차분1.08)_'05 안전관리계획서" xfId="8097"/>
    <cellStyle name="_예정공정표(전남남부권현장)_ESC관련 공정표(변경진)_1차변경갑지(전체12.10)_발주갑지(3차분1.08)_'05 안전관리계획서_품질시험계획(060828)" xfId="8098"/>
    <cellStyle name="_예정공정표(전남남부권현장)_ESC관련 공정표(변경진)_1차변경갑지(전체12.10)_발주갑지(3차분1.08)_발주갑지(3차분1.08)" xfId="8099"/>
    <cellStyle name="_예정공정표(전남남부권현장)_ESC관련 공정표(변경진)_1차변경갑지(전체12.10)_발주갑지(3차분1.08)_발주갑지(3차분1.08)_'05 안전관리계획서" xfId="8100"/>
    <cellStyle name="_예정공정표(전남남부권현장)_ESC관련 공정표(변경진)_1차변경갑지(전체12.10)_발주갑지(3차분1.08)_발주갑지(3차분1.08)_'05 안전관리계획서_품질시험계획(060828)" xfId="8101"/>
    <cellStyle name="_예정공정표(전남남부권현장)_ESC관련 공정표(변경진)_1차변경갑지(전체12.10)_발주갑지(3차분1.08)_발주갑지(3차분1.08)_품질시험계획(060828)" xfId="8102"/>
    <cellStyle name="_예정공정표(전남남부권현장)_ESC관련 공정표(변경진)_1차변경갑지(전체12.10)_발주갑지(3차분1.08)_품질시험계획(060828)" xfId="8103"/>
    <cellStyle name="_예정공정표(전남남부권현장)_ESC관련 공정표(변경진)_1차변경갑지(전체12.10)_품질시험계획(060828)" xfId="8104"/>
    <cellStyle name="_예정공정표(전남남부권현장)_ESC관련 공정표(변경진)_1차변경갑지(전체12.10진)" xfId="8105"/>
    <cellStyle name="_예정공정표(전남남부권현장)_ESC관련 공정표(변경진)_1차변경갑지(전체12.10진)_'05 안전관리계획서" xfId="8106"/>
    <cellStyle name="_예정공정표(전남남부권현장)_ESC관련 공정표(변경진)_1차변경갑지(전체12.10진)_'05 안전관리계획서_품질시험계획(060828)" xfId="8107"/>
    <cellStyle name="_예정공정표(전남남부권현장)_ESC관련 공정표(변경진)_1차변경갑지(전체12.10진)_발주갑지(3차분" xfId="8108"/>
    <cellStyle name="_예정공정표(전남남부권현장)_ESC관련 공정표(변경진)_1차변경갑지(전체12.10진)_발주갑지(3차분_'05 안전관리계획서" xfId="8109"/>
    <cellStyle name="_예정공정표(전남남부권현장)_ESC관련 공정표(변경진)_1차변경갑지(전체12.10진)_발주갑지(3차분_'05 안전관리계획서_품질시험계획(060828)" xfId="8110"/>
    <cellStyle name="_예정공정표(전남남부권현장)_ESC관련 공정표(변경진)_1차변경갑지(전체12.10진)_발주갑지(3차분_발주갑지(3차분1.08)" xfId="8111"/>
    <cellStyle name="_예정공정표(전남남부권현장)_ESC관련 공정표(변경진)_1차변경갑지(전체12.10진)_발주갑지(3차분_발주갑지(3차분1.08)_'05 안전관리계획서" xfId="8112"/>
    <cellStyle name="_예정공정표(전남남부권현장)_ESC관련 공정표(변경진)_1차변경갑지(전체12.10진)_발주갑지(3차분_발주갑지(3차분1.08)_'05 안전관리계획서_품질시험계획(060828)" xfId="8113"/>
    <cellStyle name="_예정공정표(전남남부권현장)_ESC관련 공정표(변경진)_1차변경갑지(전체12.10진)_발주갑지(3차분_발주갑지(3차분1.08)_품질시험계획(060828)" xfId="8114"/>
    <cellStyle name="_예정공정표(전남남부권현장)_ESC관련 공정표(변경진)_1차변경갑지(전체12.10진)_발주갑지(3차분_품질시험계획(060828)" xfId="8115"/>
    <cellStyle name="_예정공정표(전남남부권현장)_ESC관련 공정표(변경진)_1차변경갑지(전체12.10진)_발주갑지(3차분1.08)" xfId="8116"/>
    <cellStyle name="_예정공정표(전남남부권현장)_ESC관련 공정표(변경진)_1차변경갑지(전체12.10진)_발주갑지(3차분1.08)_'05 안전관리계획서" xfId="8117"/>
    <cellStyle name="_예정공정표(전남남부권현장)_ESC관련 공정표(변경진)_1차변경갑지(전체12.10진)_발주갑지(3차분1.08)_'05 안전관리계획서_품질시험계획(060828)" xfId="8118"/>
    <cellStyle name="_예정공정표(전남남부권현장)_ESC관련 공정표(변경진)_1차변경갑지(전체12.10진)_발주갑지(3차분1.08)_발주갑지(3차분1.08)" xfId="8119"/>
    <cellStyle name="_예정공정표(전남남부권현장)_ESC관련 공정표(변경진)_1차변경갑지(전체12.10진)_발주갑지(3차분1.08)_발주갑지(3차분1.08)_'05 안전관리계획서" xfId="8120"/>
    <cellStyle name="_예정공정표(전남남부권현장)_ESC관련 공정표(변경진)_1차변경갑지(전체12.10진)_발주갑지(3차분1.08)_발주갑지(3차분1.08)_'05 안전관리계획서_품질시험계획(060828)" xfId="8121"/>
    <cellStyle name="_예정공정표(전남남부권현장)_ESC관련 공정표(변경진)_1차변경갑지(전체12.10진)_발주갑지(3차분1.08)_발주갑지(3차분1.08)_품질시험계획(060828)" xfId="8122"/>
    <cellStyle name="_예정공정표(전남남부권현장)_ESC관련 공정표(변경진)_1차변경갑지(전체12.10진)_발주갑지(3차분1.08)_품질시험계획(060828)" xfId="8123"/>
    <cellStyle name="_예정공정표(전남남부권현장)_ESC관련 공정표(변경진)_1차변경갑지(전체12.10진)_품질시험계획(060828)" xfId="8124"/>
    <cellStyle name="_예정공정표(전남남부권현장)_ESC관련 공정표(변경진)_2회설변공정표" xfId="8125"/>
    <cellStyle name="_예정공정표(전남남부권현장)_ESC관련 공정표(변경진)_2회설변공정표_'05 안전관리계획서" xfId="8126"/>
    <cellStyle name="_예정공정표(전남남부권현장)_ESC관련 공정표(변경진)_2회설변공정표_'05 안전관리계획서_품질시험계획(060828)" xfId="8127"/>
    <cellStyle name="_예정공정표(전남남부권현장)_ESC관련 공정표(변경진)_2회설변공정표_발주갑지(3차분" xfId="8128"/>
    <cellStyle name="_예정공정표(전남남부권현장)_ESC관련 공정표(변경진)_2회설변공정표_발주갑지(3차분_'05 안전관리계획서" xfId="8129"/>
    <cellStyle name="_예정공정표(전남남부권현장)_ESC관련 공정표(변경진)_2회설변공정표_발주갑지(3차분_'05 안전관리계획서_품질시험계획(060828)" xfId="8130"/>
    <cellStyle name="_예정공정표(전남남부권현장)_ESC관련 공정표(변경진)_2회설변공정표_발주갑지(3차분_발주갑지(3차분1.08)" xfId="8131"/>
    <cellStyle name="_예정공정표(전남남부권현장)_ESC관련 공정표(변경진)_2회설변공정표_발주갑지(3차분_발주갑지(3차분1.08)_'05 안전관리계획서" xfId="8132"/>
    <cellStyle name="_예정공정표(전남남부권현장)_ESC관련 공정표(변경진)_2회설변공정표_발주갑지(3차분_발주갑지(3차분1.08)_'05 안전관리계획서_품질시험계획(060828)" xfId="8133"/>
    <cellStyle name="_예정공정표(전남남부권현장)_ESC관련 공정표(변경진)_2회설변공정표_발주갑지(3차분_발주갑지(3차분1.08)_품질시험계획(060828)" xfId="8134"/>
    <cellStyle name="_예정공정표(전남남부권현장)_ESC관련 공정표(변경진)_2회설변공정표_발주갑지(3차분_품질시험계획(060828)" xfId="8135"/>
    <cellStyle name="_예정공정표(전남남부권현장)_ESC관련 공정표(변경진)_2회설변공정표_발주갑지(3차분1.08)" xfId="8136"/>
    <cellStyle name="_예정공정표(전남남부권현장)_ESC관련 공정표(변경진)_2회설변공정표_발주갑지(3차분1.08)_'05 안전관리계획서" xfId="8137"/>
    <cellStyle name="_예정공정표(전남남부권현장)_ESC관련 공정표(변경진)_2회설변공정표_발주갑지(3차분1.08)_'05 안전관리계획서_품질시험계획(060828)" xfId="8138"/>
    <cellStyle name="_예정공정표(전남남부권현장)_ESC관련 공정표(변경진)_2회설변공정표_발주갑지(3차분1.08)_발주갑지(3차분1.08)" xfId="8139"/>
    <cellStyle name="_예정공정표(전남남부권현장)_ESC관련 공정표(변경진)_2회설변공정표_발주갑지(3차분1.08)_발주갑지(3차분1.08)_'05 안전관리계획서" xfId="8140"/>
    <cellStyle name="_예정공정표(전남남부권현장)_ESC관련 공정표(변경진)_2회설변공정표_발주갑지(3차분1.08)_발주갑지(3차분1.08)_'05 안전관리계획서_품질시험계획(060828)" xfId="8141"/>
    <cellStyle name="_예정공정표(전남남부권현장)_ESC관련 공정표(변경진)_2회설변공정표_발주갑지(3차분1.08)_발주갑지(3차분1.08)_품질시험계획(060828)" xfId="8142"/>
    <cellStyle name="_예정공정표(전남남부권현장)_ESC관련 공정표(변경진)_2회설변공정표_발주갑지(3차분1.08)_품질시험계획(060828)" xfId="8143"/>
    <cellStyle name="_예정공정표(전남남부권현장)_ESC관련 공정표(변경진)_2회설변공정표_품질시험계획(060828)" xfId="8144"/>
    <cellStyle name="_예정공정표(전남남부권현장)_ESC관련 공정표(변경진)_발주갑지(3차분" xfId="8145"/>
    <cellStyle name="_예정공정표(전남남부권현장)_ESC관련 공정표(변경진)_발주갑지(3차분_'05 안전관리계획서" xfId="8146"/>
    <cellStyle name="_예정공정표(전남남부권현장)_ESC관련 공정표(변경진)_발주갑지(3차분_'05 안전관리계획서_품질시험계획(060828)" xfId="8147"/>
    <cellStyle name="_예정공정표(전남남부권현장)_ESC관련 공정표(변경진)_발주갑지(3차분_발주갑지(3차분1.08)" xfId="8148"/>
    <cellStyle name="_예정공정표(전남남부권현장)_ESC관련 공정표(변경진)_발주갑지(3차분_발주갑지(3차분1.08)_'05 안전관리계획서" xfId="8149"/>
    <cellStyle name="_예정공정표(전남남부권현장)_ESC관련 공정표(변경진)_발주갑지(3차분_발주갑지(3차분1.08)_'05 안전관리계획서_품질시험계획(060828)" xfId="8150"/>
    <cellStyle name="_예정공정표(전남남부권현장)_ESC관련 공정표(변경진)_발주갑지(3차분_발주갑지(3차분1.08)_품질시험계획(060828)" xfId="8151"/>
    <cellStyle name="_예정공정표(전남남부권현장)_ESC관련 공정표(변경진)_발주갑지(3차분_품질시험계획(060828)" xfId="8152"/>
    <cellStyle name="_예정공정표(전남남부권현장)_ESC관련 공정표(변경진)_발주갑지(3차분1.08)" xfId="8153"/>
    <cellStyle name="_예정공정표(전남남부권현장)_ESC관련 공정표(변경진)_발주갑지(3차분1.08)_'05 안전관리계획서" xfId="8154"/>
    <cellStyle name="_예정공정표(전남남부권현장)_ESC관련 공정표(변경진)_발주갑지(3차분1.08)_'05 안전관리계획서_품질시험계획(060828)" xfId="8155"/>
    <cellStyle name="_예정공정표(전남남부권현장)_ESC관련 공정표(변경진)_발주갑지(3차분1.08)_발주갑지(3차분1.08)" xfId="8156"/>
    <cellStyle name="_예정공정표(전남남부권현장)_ESC관련 공정표(변경진)_발주갑지(3차분1.08)_발주갑지(3차분1.08)_'05 안전관리계획서" xfId="8157"/>
    <cellStyle name="_예정공정표(전남남부권현장)_ESC관련 공정표(변경진)_발주갑지(3차분1.08)_발주갑지(3차분1.08)_'05 안전관리계획서_품질시험계획(060828)" xfId="8158"/>
    <cellStyle name="_예정공정표(전남남부권현장)_ESC관련 공정표(변경진)_발주갑지(3차분1.08)_발주갑지(3차분1.08)_품질시험계획(060828)" xfId="8159"/>
    <cellStyle name="_예정공정표(전남남부권현장)_ESC관련 공정표(변경진)_발주갑지(3차분1.08)_품질시험계획(060828)" xfId="8160"/>
    <cellStyle name="_예정공정표(전남남부권현장)_ESC관련 공정표(변경진)_예정공정표(2003년분)" xfId="8161"/>
    <cellStyle name="_예정공정표(전남남부권현장)_ESC관련 공정표(변경진)_예정공정표(2003년분)_'05 안전관리계획서" xfId="8162"/>
    <cellStyle name="_예정공정표(전남남부권현장)_ESC관련 공정표(변경진)_예정공정표(2003년분)_'05 안전관리계획서_품질시험계획(060828)" xfId="8163"/>
    <cellStyle name="_예정공정표(전남남부권현장)_ESC관련 공정표(변경진)_예정공정표(2003년분)_발주갑지(3차분" xfId="8164"/>
    <cellStyle name="_예정공정표(전남남부권현장)_ESC관련 공정표(변경진)_예정공정표(2003년분)_발주갑지(3차분_'05 안전관리계획서" xfId="8165"/>
    <cellStyle name="_예정공정표(전남남부권현장)_ESC관련 공정표(변경진)_예정공정표(2003년분)_발주갑지(3차분_'05 안전관리계획서_품질시험계획(060828)" xfId="8166"/>
    <cellStyle name="_예정공정표(전남남부권현장)_ESC관련 공정표(변경진)_예정공정표(2003년분)_발주갑지(3차분_발주갑지(3차분1.08)" xfId="8167"/>
    <cellStyle name="_예정공정표(전남남부권현장)_ESC관련 공정표(변경진)_예정공정표(2003년분)_발주갑지(3차분_발주갑지(3차분1.08)_'05 안전관리계획서" xfId="8168"/>
    <cellStyle name="_예정공정표(전남남부권현장)_ESC관련 공정표(변경진)_예정공정표(2003년분)_발주갑지(3차분_발주갑지(3차분1.08)_'05 안전관리계획서_품질시험계획(060828)" xfId="8169"/>
    <cellStyle name="_예정공정표(전남남부권현장)_ESC관련 공정표(변경진)_예정공정표(2003년분)_발주갑지(3차분_발주갑지(3차분1.08)_품질시험계획(060828)" xfId="8170"/>
    <cellStyle name="_예정공정표(전남남부권현장)_ESC관련 공정표(변경진)_예정공정표(2003년분)_발주갑지(3차분_품질시험계획(060828)" xfId="8171"/>
    <cellStyle name="_예정공정표(전남남부권현장)_ESC관련 공정표(변경진)_예정공정표(2003년분)_발주갑지(3차분1.08)" xfId="8172"/>
    <cellStyle name="_예정공정표(전남남부권현장)_ESC관련 공정표(변경진)_예정공정표(2003년분)_발주갑지(3차분1.08)_'05 안전관리계획서" xfId="8173"/>
    <cellStyle name="_예정공정표(전남남부권현장)_ESC관련 공정표(변경진)_예정공정표(2003년분)_발주갑지(3차분1.08)_'05 안전관리계획서_품질시험계획(060828)" xfId="8174"/>
    <cellStyle name="_예정공정표(전남남부권현장)_ESC관련 공정표(변경진)_예정공정표(2003년분)_발주갑지(3차분1.08)_발주갑지(3차분1.08)" xfId="8175"/>
    <cellStyle name="_예정공정표(전남남부권현장)_ESC관련 공정표(변경진)_예정공정표(2003년분)_발주갑지(3차분1.08)_발주갑지(3차분1.08)_'05 안전관리계획서" xfId="8176"/>
    <cellStyle name="_예정공정표(전남남부권현장)_ESC관련 공정표(변경진)_예정공정표(2003년분)_발주갑지(3차분1.08)_발주갑지(3차분1.08)_'05 안전관리계획서_품질시험계획(060828)" xfId="8177"/>
    <cellStyle name="_예정공정표(전남남부권현장)_ESC관련 공정표(변경진)_예정공정표(2003년분)_발주갑지(3차분1.08)_발주갑지(3차분1.08)_품질시험계획(060828)" xfId="8178"/>
    <cellStyle name="_예정공정표(전남남부권현장)_ESC관련 공정표(변경진)_예정공정표(2003년분)_발주갑지(3차분1.08)_품질시험계획(060828)" xfId="8179"/>
    <cellStyle name="_예정공정표(전남남부권현장)_ESC관련 공정표(변경진)_예정공정표(2003년분)_품질시험계획(060828)" xfId="8180"/>
    <cellStyle name="_예정공정표(전남남부권현장)_ESC관련 공정표(변경진)_전체4회변경예정공정표" xfId="8181"/>
    <cellStyle name="_예정공정표(전남남부권현장)_ESC관련 공정표(변경진)_전체4회변경예정공정표_'05 안전관리계획서" xfId="8182"/>
    <cellStyle name="_예정공정표(전남남부권현장)_ESC관련 공정표(변경진)_전체4회변경예정공정표_'05 안전관리계획서_품질시험계획(060828)" xfId="8183"/>
    <cellStyle name="_예정공정표(전남남부권현장)_ESC관련 공정표(변경진)_전체4회변경예정공정표_품질시험계획(060828)" xfId="8184"/>
    <cellStyle name="_예정공정표(전남남부권현장)_ESC관련 공정표(변경진)_전체변경3회" xfId="8185"/>
    <cellStyle name="_예정공정표(전남남부권현장)_ESC관련 공정표(변경진)_전체변경3회_'05 안전관리계획서" xfId="8186"/>
    <cellStyle name="_예정공정표(전남남부권현장)_ESC관련 공정표(변경진)_전체변경3회_'05 안전관리계획서_품질시험계획(060828)" xfId="8187"/>
    <cellStyle name="_예정공정표(전남남부권현장)_ESC관련 공정표(변경진)_전체변경3회_품질시험계획(060828)" xfId="8188"/>
    <cellStyle name="_예정공정표(전남남부권현장)_ESC관련 공정표(변경진)_품질시험계획(060828)" xfId="8189"/>
    <cellStyle name="_예정공정표(전남남부권현장)_ESC관련 공정표_'05 안전관리계획서" xfId="8190"/>
    <cellStyle name="_예정공정표(전남남부권현장)_ESC관련 공정표_'05 안전관리계획서_품질시험계획(060828)" xfId="8191"/>
    <cellStyle name="_예정공정표(전남남부권현장)_ESC관련 공정표_1차변경갑지(전체12.10)" xfId="8192"/>
    <cellStyle name="_예정공정표(전남남부권현장)_ESC관련 공정표_1차변경갑지(전체12.10)_'05 안전관리계획서" xfId="8193"/>
    <cellStyle name="_예정공정표(전남남부권현장)_ESC관련 공정표_1차변경갑지(전체12.10)_'05 안전관리계획서_품질시험계획(060828)" xfId="8194"/>
    <cellStyle name="_예정공정표(전남남부권현장)_ESC관련 공정표_1차변경갑지(전체12.10)_발주갑지(3차분" xfId="8195"/>
    <cellStyle name="_예정공정표(전남남부권현장)_ESC관련 공정표_1차변경갑지(전체12.10)_발주갑지(3차분_'05 안전관리계획서" xfId="8196"/>
    <cellStyle name="_예정공정표(전남남부권현장)_ESC관련 공정표_1차변경갑지(전체12.10)_발주갑지(3차분_'05 안전관리계획서_품질시험계획(060828)" xfId="8197"/>
    <cellStyle name="_예정공정표(전남남부권현장)_ESC관련 공정표_1차변경갑지(전체12.10)_발주갑지(3차분_발주갑지(3차분1.08)" xfId="8198"/>
    <cellStyle name="_예정공정표(전남남부권현장)_ESC관련 공정표_1차변경갑지(전체12.10)_발주갑지(3차분_발주갑지(3차분1.08)_'05 안전관리계획서" xfId="8199"/>
    <cellStyle name="_예정공정표(전남남부권현장)_ESC관련 공정표_1차변경갑지(전체12.10)_발주갑지(3차분_발주갑지(3차분1.08)_'05 안전관리계획서_품질시험계획(060828)" xfId="8200"/>
    <cellStyle name="_예정공정표(전남남부권현장)_ESC관련 공정표_1차변경갑지(전체12.10)_발주갑지(3차분_발주갑지(3차분1.08)_품질시험계획(060828)" xfId="8201"/>
    <cellStyle name="_예정공정표(전남남부권현장)_ESC관련 공정표_1차변경갑지(전체12.10)_발주갑지(3차분_품질시험계획(060828)" xfId="8202"/>
    <cellStyle name="_예정공정표(전남남부권현장)_ESC관련 공정표_1차변경갑지(전체12.10)_발주갑지(3차분1.08)" xfId="8203"/>
    <cellStyle name="_예정공정표(전남남부권현장)_ESC관련 공정표_1차변경갑지(전체12.10)_발주갑지(3차분1.08)_'05 안전관리계획서" xfId="8204"/>
    <cellStyle name="_예정공정표(전남남부권현장)_ESC관련 공정표_1차변경갑지(전체12.10)_발주갑지(3차분1.08)_'05 안전관리계획서_품질시험계획(060828)" xfId="8205"/>
    <cellStyle name="_예정공정표(전남남부권현장)_ESC관련 공정표_1차변경갑지(전체12.10)_발주갑지(3차분1.08)_발주갑지(3차분1.08)" xfId="8206"/>
    <cellStyle name="_예정공정표(전남남부권현장)_ESC관련 공정표_1차변경갑지(전체12.10)_발주갑지(3차분1.08)_발주갑지(3차분1.08)_'05 안전관리계획서" xfId="8207"/>
    <cellStyle name="_예정공정표(전남남부권현장)_ESC관련 공정표_1차변경갑지(전체12.10)_발주갑지(3차분1.08)_발주갑지(3차분1.08)_'05 안전관리계획서_품질시험계획(060828)" xfId="8208"/>
    <cellStyle name="_예정공정표(전남남부권현장)_ESC관련 공정표_1차변경갑지(전체12.10)_발주갑지(3차분1.08)_발주갑지(3차분1.08)_품질시험계획(060828)" xfId="8209"/>
    <cellStyle name="_예정공정표(전남남부권현장)_ESC관련 공정표_1차변경갑지(전체12.10)_발주갑지(3차분1.08)_품질시험계획(060828)" xfId="8210"/>
    <cellStyle name="_예정공정표(전남남부권현장)_ESC관련 공정표_1차변경갑지(전체12.10)_품질시험계획(060828)" xfId="8211"/>
    <cellStyle name="_예정공정표(전남남부권현장)_ESC관련 공정표_1차변경갑지(전체12.10진)" xfId="8212"/>
    <cellStyle name="_예정공정표(전남남부권현장)_ESC관련 공정표_1차변경갑지(전체12.10진)_'05 안전관리계획서" xfId="8213"/>
    <cellStyle name="_예정공정표(전남남부권현장)_ESC관련 공정표_1차변경갑지(전체12.10진)_'05 안전관리계획서_품질시험계획(060828)" xfId="8214"/>
    <cellStyle name="_예정공정표(전남남부권현장)_ESC관련 공정표_1차변경갑지(전체12.10진)_발주갑지(3차분" xfId="8215"/>
    <cellStyle name="_예정공정표(전남남부권현장)_ESC관련 공정표_1차변경갑지(전체12.10진)_발주갑지(3차분_'05 안전관리계획서" xfId="8216"/>
    <cellStyle name="_예정공정표(전남남부권현장)_ESC관련 공정표_1차변경갑지(전체12.10진)_발주갑지(3차분_'05 안전관리계획서_품질시험계획(060828)" xfId="8217"/>
    <cellStyle name="_예정공정표(전남남부권현장)_ESC관련 공정표_1차변경갑지(전체12.10진)_발주갑지(3차분_발주갑지(3차분1.08)" xfId="8218"/>
    <cellStyle name="_예정공정표(전남남부권현장)_ESC관련 공정표_1차변경갑지(전체12.10진)_발주갑지(3차분_발주갑지(3차분1.08)_'05 안전관리계획서" xfId="8219"/>
    <cellStyle name="_예정공정표(전남남부권현장)_ESC관련 공정표_1차변경갑지(전체12.10진)_발주갑지(3차분_발주갑지(3차분1.08)_'05 안전관리계획서_품질시험계획(060828)" xfId="8220"/>
    <cellStyle name="_예정공정표(전남남부권현장)_ESC관련 공정표_1차변경갑지(전체12.10진)_발주갑지(3차분_발주갑지(3차분1.08)_품질시험계획(060828)" xfId="8221"/>
    <cellStyle name="_예정공정표(전남남부권현장)_ESC관련 공정표_1차변경갑지(전체12.10진)_발주갑지(3차분_품질시험계획(060828)" xfId="8222"/>
    <cellStyle name="_예정공정표(전남남부권현장)_ESC관련 공정표_1차변경갑지(전체12.10진)_발주갑지(3차분1.08)" xfId="8223"/>
    <cellStyle name="_예정공정표(전남남부권현장)_ESC관련 공정표_1차변경갑지(전체12.10진)_발주갑지(3차분1.08)_'05 안전관리계획서" xfId="8224"/>
    <cellStyle name="_예정공정표(전남남부권현장)_ESC관련 공정표_1차변경갑지(전체12.10진)_발주갑지(3차분1.08)_'05 안전관리계획서_품질시험계획(060828)" xfId="8225"/>
    <cellStyle name="_예정공정표(전남남부권현장)_ESC관련 공정표_1차변경갑지(전체12.10진)_발주갑지(3차분1.08)_발주갑지(3차분1.08)" xfId="8226"/>
    <cellStyle name="_예정공정표(전남남부권현장)_ESC관련 공정표_1차변경갑지(전체12.10진)_발주갑지(3차분1.08)_발주갑지(3차분1.08)_'05 안전관리계획서" xfId="8227"/>
    <cellStyle name="_예정공정표(전남남부권현장)_ESC관련 공정표_1차변경갑지(전체12.10진)_발주갑지(3차분1.08)_발주갑지(3차분1.08)_'05 안전관리계획서_품질시험계획(060828)" xfId="8228"/>
    <cellStyle name="_예정공정표(전남남부권현장)_ESC관련 공정표_1차변경갑지(전체12.10진)_발주갑지(3차분1.08)_발주갑지(3차분1.08)_품질시험계획(060828)" xfId="8229"/>
    <cellStyle name="_예정공정표(전남남부권현장)_ESC관련 공정표_1차변경갑지(전체12.10진)_발주갑지(3차분1.08)_품질시험계획(060828)" xfId="8230"/>
    <cellStyle name="_예정공정표(전남남부권현장)_ESC관련 공정표_1차변경갑지(전체12.10진)_품질시험계획(060828)" xfId="8231"/>
    <cellStyle name="_예정공정표(전남남부권현장)_ESC관련 공정표_발주갑지(3차분" xfId="8232"/>
    <cellStyle name="_예정공정표(전남남부권현장)_ESC관련 공정표_발주갑지(3차분_'05 안전관리계획서" xfId="8233"/>
    <cellStyle name="_예정공정표(전남남부권현장)_ESC관련 공정표_발주갑지(3차분_'05 안전관리계획서_품질시험계획(060828)" xfId="8234"/>
    <cellStyle name="_예정공정표(전남남부권현장)_ESC관련 공정표_발주갑지(3차분_발주갑지(3차분1.08)" xfId="8235"/>
    <cellStyle name="_예정공정표(전남남부권현장)_ESC관련 공정표_발주갑지(3차분_발주갑지(3차분1.08)_'05 안전관리계획서" xfId="8236"/>
    <cellStyle name="_예정공정표(전남남부권현장)_ESC관련 공정표_발주갑지(3차분_발주갑지(3차분1.08)_'05 안전관리계획서_품질시험계획(060828)" xfId="8237"/>
    <cellStyle name="_예정공정표(전남남부권현장)_ESC관련 공정표_발주갑지(3차분_발주갑지(3차분1.08)_품질시험계획(060828)" xfId="8238"/>
    <cellStyle name="_예정공정표(전남남부권현장)_ESC관련 공정표_발주갑지(3차분_품질시험계획(060828)" xfId="8239"/>
    <cellStyle name="_예정공정표(전남남부권현장)_ESC관련 공정표_발주갑지(3차분1.08)" xfId="8240"/>
    <cellStyle name="_예정공정표(전남남부권현장)_ESC관련 공정표_발주갑지(3차분1.08)_'05 안전관리계획서" xfId="8241"/>
    <cellStyle name="_예정공정표(전남남부권현장)_ESC관련 공정표_발주갑지(3차분1.08)_'05 안전관리계획서_품질시험계획(060828)" xfId="8242"/>
    <cellStyle name="_예정공정표(전남남부권현장)_ESC관련 공정표_발주갑지(3차분1.08)_발주갑지(3차분1.08)" xfId="8243"/>
    <cellStyle name="_예정공정표(전남남부권현장)_ESC관련 공정표_발주갑지(3차분1.08)_발주갑지(3차분1.08)_'05 안전관리계획서" xfId="8244"/>
    <cellStyle name="_예정공정표(전남남부권현장)_ESC관련 공정표_발주갑지(3차분1.08)_발주갑지(3차분1.08)_'05 안전관리계획서_품질시험계획(060828)" xfId="8245"/>
    <cellStyle name="_예정공정표(전남남부권현장)_ESC관련 공정표_발주갑지(3차분1.08)_발주갑지(3차분1.08)_품질시험계획(060828)" xfId="8246"/>
    <cellStyle name="_예정공정표(전남남부권현장)_ESC관련 공정표_발주갑지(3차분1.08)_품질시험계획(060828)" xfId="8247"/>
    <cellStyle name="_예정공정표(전남남부권현장)_ESC관련 공정표_예정공정표(2003년분)" xfId="8248"/>
    <cellStyle name="_예정공정표(전남남부권현장)_ESC관련 공정표_예정공정표(2003년분)_'05 안전관리계획서" xfId="8249"/>
    <cellStyle name="_예정공정표(전남남부권현장)_ESC관련 공정표_예정공정표(2003년분)_'05 안전관리계획서_품질시험계획(060828)" xfId="8250"/>
    <cellStyle name="_예정공정표(전남남부권현장)_ESC관련 공정표_예정공정표(2003년분)_발주갑지(3차분" xfId="8251"/>
    <cellStyle name="_예정공정표(전남남부권현장)_ESC관련 공정표_예정공정표(2003년분)_발주갑지(3차분_'05 안전관리계획서" xfId="8252"/>
    <cellStyle name="_예정공정표(전남남부권현장)_ESC관련 공정표_예정공정표(2003년분)_발주갑지(3차분_'05 안전관리계획서_품질시험계획(060828)" xfId="8253"/>
    <cellStyle name="_예정공정표(전남남부권현장)_ESC관련 공정표_예정공정표(2003년분)_발주갑지(3차분_발주갑지(3차분1.08)" xfId="8254"/>
    <cellStyle name="_예정공정표(전남남부권현장)_ESC관련 공정표_예정공정표(2003년분)_발주갑지(3차분_발주갑지(3차분1.08)_'05 안전관리계획서" xfId="8255"/>
    <cellStyle name="_예정공정표(전남남부권현장)_ESC관련 공정표_예정공정표(2003년분)_발주갑지(3차분_발주갑지(3차분1.08)_'05 안전관리계획서_품질시험계획(060828)" xfId="8256"/>
    <cellStyle name="_예정공정표(전남남부권현장)_ESC관련 공정표_예정공정표(2003년분)_발주갑지(3차분_발주갑지(3차분1.08)_품질시험계획(060828)" xfId="8257"/>
    <cellStyle name="_예정공정표(전남남부권현장)_ESC관련 공정표_예정공정표(2003년분)_발주갑지(3차분_품질시험계획(060828)" xfId="8258"/>
    <cellStyle name="_예정공정표(전남남부권현장)_ESC관련 공정표_예정공정표(2003년분)_발주갑지(3차분1.08)" xfId="8259"/>
    <cellStyle name="_예정공정표(전남남부권현장)_ESC관련 공정표_예정공정표(2003년분)_발주갑지(3차분1.08)_'05 안전관리계획서" xfId="8260"/>
    <cellStyle name="_예정공정표(전남남부권현장)_ESC관련 공정표_예정공정표(2003년분)_발주갑지(3차분1.08)_'05 안전관리계획서_품질시험계획(060828)" xfId="8261"/>
    <cellStyle name="_예정공정표(전남남부권현장)_ESC관련 공정표_예정공정표(2003년분)_발주갑지(3차분1.08)_발주갑지(3차분1.08)" xfId="8262"/>
    <cellStyle name="_예정공정표(전남남부권현장)_ESC관련 공정표_예정공정표(2003년분)_발주갑지(3차분1.08)_발주갑지(3차분1.08)_'05 안전관리계획서" xfId="8263"/>
    <cellStyle name="_예정공정표(전남남부권현장)_ESC관련 공정표_예정공정표(2003년분)_발주갑지(3차분1.08)_발주갑지(3차분1.08)_'05 안전관리계획서_품질시험계획(060828)" xfId="8264"/>
    <cellStyle name="_예정공정표(전남남부권현장)_ESC관련 공정표_예정공정표(2003년분)_발주갑지(3차분1.08)_발주갑지(3차분1.08)_품질시험계획(060828)" xfId="8265"/>
    <cellStyle name="_예정공정표(전남남부권현장)_ESC관련 공정표_예정공정표(2003년분)_발주갑지(3차분1.08)_품질시험계획(060828)" xfId="8266"/>
    <cellStyle name="_예정공정표(전남남부권현장)_ESC관련 공정표_예정공정표(2003년분)_품질시험계획(060828)" xfId="8267"/>
    <cellStyle name="_예정공정표(전남남부권현장)_ESC관련 공정표_전체4회변경예정공정표" xfId="8268"/>
    <cellStyle name="_예정공정표(전남남부권현장)_ESC관련 공정표_전체4회변경예정공정표_'05 안전관리계획서" xfId="8269"/>
    <cellStyle name="_예정공정표(전남남부권현장)_ESC관련 공정표_전체4회변경예정공정표_'05 안전관리계획서_품질시험계획(060828)" xfId="8270"/>
    <cellStyle name="_예정공정표(전남남부권현장)_ESC관련 공정표_전체4회변경예정공정표_품질시험계획(060828)" xfId="8271"/>
    <cellStyle name="_예정공정표(전남남부권현장)_ESC관련 공정표_전체변경3회" xfId="8272"/>
    <cellStyle name="_예정공정표(전남남부권현장)_ESC관련 공정표_전체변경3회_'05 안전관리계획서" xfId="8273"/>
    <cellStyle name="_예정공정표(전남남부권현장)_ESC관련 공정표_전체변경3회_'05 안전관리계획서_품질시험계획(060828)" xfId="8274"/>
    <cellStyle name="_예정공정표(전남남부권현장)_ESC관련 공정표_전체변경3회_품질시험계획(060828)" xfId="8275"/>
    <cellStyle name="_예정공정표(전남남부권현장)_ESC관련 공정표_품질시험계획(060828)" xfId="8276"/>
    <cellStyle name="_예정공정표(전남남부권현장)_ESC관련 공정표11월18일" xfId="8277"/>
    <cellStyle name="_예정공정표(전남남부권현장)_ESC관련 공정표11월18일_'05 안전관리계획서" xfId="8278"/>
    <cellStyle name="_예정공정표(전남남부권현장)_ESC관련 공정표11월18일_'05 안전관리계획서_품질시험계획(060828)" xfId="8279"/>
    <cellStyle name="_예정공정표(전남남부권현장)_ESC관련 공정표11월18일_1차변경갑지(전체12.10)" xfId="8280"/>
    <cellStyle name="_예정공정표(전남남부권현장)_ESC관련 공정표11월18일_1차변경갑지(전체12.10)_'05 안전관리계획서" xfId="8281"/>
    <cellStyle name="_예정공정표(전남남부권현장)_ESC관련 공정표11월18일_1차변경갑지(전체12.10)_'05 안전관리계획서_품질시험계획(060828)" xfId="8282"/>
    <cellStyle name="_예정공정표(전남남부권현장)_ESC관련 공정표11월18일_1차변경갑지(전체12.10)_발주갑지(3차분" xfId="8283"/>
    <cellStyle name="_예정공정표(전남남부권현장)_ESC관련 공정표11월18일_1차변경갑지(전체12.10)_발주갑지(3차분_'05 안전관리계획서" xfId="8284"/>
    <cellStyle name="_예정공정표(전남남부권현장)_ESC관련 공정표11월18일_1차변경갑지(전체12.10)_발주갑지(3차분_'05 안전관리계획서_품질시험계획(060828)" xfId="8285"/>
    <cellStyle name="_예정공정표(전남남부권현장)_ESC관련 공정표11월18일_1차변경갑지(전체12.10)_발주갑지(3차분_발주갑지(3차분1.08)" xfId="8286"/>
    <cellStyle name="_예정공정표(전남남부권현장)_ESC관련 공정표11월18일_1차변경갑지(전체12.10)_발주갑지(3차분_발주갑지(3차분1.08)_'05 안전관리계획서" xfId="8287"/>
    <cellStyle name="_예정공정표(전남남부권현장)_ESC관련 공정표11월18일_1차변경갑지(전체12.10)_발주갑지(3차분_발주갑지(3차분1.08)_'05 안전관리계획서_품질시험계획(060828)" xfId="8288"/>
    <cellStyle name="_예정공정표(전남남부권현장)_ESC관련 공정표11월18일_1차변경갑지(전체12.10)_발주갑지(3차분_발주갑지(3차분1.08)_품질시험계획(060828)" xfId="8289"/>
    <cellStyle name="_예정공정표(전남남부권현장)_ESC관련 공정표11월18일_1차변경갑지(전체12.10)_발주갑지(3차분_품질시험계획(060828)" xfId="8290"/>
    <cellStyle name="_예정공정표(전남남부권현장)_ESC관련 공정표11월18일_1차변경갑지(전체12.10)_발주갑지(3차분1.08)" xfId="8291"/>
    <cellStyle name="_예정공정표(전남남부권현장)_ESC관련 공정표11월18일_1차변경갑지(전체12.10)_발주갑지(3차분1.08)_'05 안전관리계획서" xfId="8292"/>
    <cellStyle name="_예정공정표(전남남부권현장)_ESC관련 공정표11월18일_1차변경갑지(전체12.10)_발주갑지(3차분1.08)_'05 안전관리계획서_품질시험계획(060828)" xfId="8293"/>
    <cellStyle name="_예정공정표(전남남부권현장)_ESC관련 공정표11월18일_1차변경갑지(전체12.10)_발주갑지(3차분1.08)_발주갑지(3차분1.08)" xfId="8294"/>
    <cellStyle name="_예정공정표(전남남부권현장)_ESC관련 공정표11월18일_1차변경갑지(전체12.10)_발주갑지(3차분1.08)_발주갑지(3차분1.08)_'05 안전관리계획서" xfId="8295"/>
    <cellStyle name="_예정공정표(전남남부권현장)_ESC관련 공정표11월18일_1차변경갑지(전체12.10)_발주갑지(3차분1.08)_발주갑지(3차분1.08)_'05 안전관리계획서_품질시험계획(060828)" xfId="8296"/>
    <cellStyle name="_예정공정표(전남남부권현장)_ESC관련 공정표11월18일_1차변경갑지(전체12.10)_발주갑지(3차분1.08)_발주갑지(3차분1.08)_품질시험계획(060828)" xfId="8297"/>
    <cellStyle name="_예정공정표(전남남부권현장)_ESC관련 공정표11월18일_1차변경갑지(전체12.10)_발주갑지(3차분1.08)_품질시험계획(060828)" xfId="8298"/>
    <cellStyle name="_예정공정표(전남남부권현장)_ESC관련 공정표11월18일_1차변경갑지(전체12.10)_품질시험계획(060828)" xfId="8299"/>
    <cellStyle name="_예정공정표(전남남부권현장)_ESC관련 공정표11월18일_1차변경갑지(전체12.10진)" xfId="8300"/>
    <cellStyle name="_예정공정표(전남남부권현장)_ESC관련 공정표11월18일_1차변경갑지(전체12.10진)_'05 안전관리계획서" xfId="8301"/>
    <cellStyle name="_예정공정표(전남남부권현장)_ESC관련 공정표11월18일_1차변경갑지(전체12.10진)_'05 안전관리계획서_품질시험계획(060828)" xfId="8302"/>
    <cellStyle name="_예정공정표(전남남부권현장)_ESC관련 공정표11월18일_1차변경갑지(전체12.10진)_발주갑지(3차분" xfId="8303"/>
    <cellStyle name="_예정공정표(전남남부권현장)_ESC관련 공정표11월18일_1차변경갑지(전체12.10진)_발주갑지(3차분_'05 안전관리계획서" xfId="8304"/>
    <cellStyle name="_예정공정표(전남남부권현장)_ESC관련 공정표11월18일_1차변경갑지(전체12.10진)_발주갑지(3차분_'05 안전관리계획서_품질시험계획(060828)" xfId="8305"/>
    <cellStyle name="_예정공정표(전남남부권현장)_ESC관련 공정표11월18일_1차변경갑지(전체12.10진)_발주갑지(3차분_발주갑지(3차분1.08)" xfId="8306"/>
    <cellStyle name="_예정공정표(전남남부권현장)_ESC관련 공정표11월18일_1차변경갑지(전체12.10진)_발주갑지(3차분_발주갑지(3차분1.08)_'05 안전관리계획서" xfId="8307"/>
    <cellStyle name="_예정공정표(전남남부권현장)_ESC관련 공정표11월18일_1차변경갑지(전체12.10진)_발주갑지(3차분_발주갑지(3차분1.08)_'05 안전관리계획서_품질시험계획(060828)" xfId="8308"/>
    <cellStyle name="_예정공정표(전남남부권현장)_ESC관련 공정표11월18일_1차변경갑지(전체12.10진)_발주갑지(3차분_발주갑지(3차분1.08)_품질시험계획(060828)" xfId="8309"/>
    <cellStyle name="_예정공정표(전남남부권현장)_ESC관련 공정표11월18일_1차변경갑지(전체12.10진)_발주갑지(3차분_품질시험계획(060828)" xfId="8310"/>
    <cellStyle name="_예정공정표(전남남부권현장)_ESC관련 공정표11월18일_1차변경갑지(전체12.10진)_발주갑지(3차분1.08)" xfId="8311"/>
    <cellStyle name="_예정공정표(전남남부권현장)_ESC관련 공정표11월18일_1차변경갑지(전체12.10진)_발주갑지(3차분1.08)_'05 안전관리계획서" xfId="8312"/>
    <cellStyle name="_예정공정표(전남남부권현장)_ESC관련 공정표11월18일_1차변경갑지(전체12.10진)_발주갑지(3차분1.08)_'05 안전관리계획서_품질시험계획(060828)" xfId="8313"/>
    <cellStyle name="_예정공정표(전남남부권현장)_ESC관련 공정표11월18일_1차변경갑지(전체12.10진)_발주갑지(3차분1.08)_발주갑지(3차분1.08)" xfId="8314"/>
    <cellStyle name="_예정공정표(전남남부권현장)_ESC관련 공정표11월18일_1차변경갑지(전체12.10진)_발주갑지(3차분1.08)_발주갑지(3차분1.08)_'05 안전관리계획서" xfId="8315"/>
    <cellStyle name="_예정공정표(전남남부권현장)_ESC관련 공정표11월18일_1차변경갑지(전체12.10진)_발주갑지(3차분1.08)_발주갑지(3차분1.08)_'05 안전관리계획서_품질시험계획(060828)" xfId="8316"/>
    <cellStyle name="_예정공정표(전남남부권현장)_ESC관련 공정표11월18일_1차변경갑지(전체12.10진)_발주갑지(3차분1.08)_발주갑지(3차분1.08)_품질시험계획(060828)" xfId="8317"/>
    <cellStyle name="_예정공정표(전남남부권현장)_ESC관련 공정표11월18일_1차변경갑지(전체12.10진)_발주갑지(3차분1.08)_품질시험계획(060828)" xfId="8318"/>
    <cellStyle name="_예정공정표(전남남부권현장)_ESC관련 공정표11월18일_1차변경갑지(전체12.10진)_품질시험계획(060828)" xfId="8319"/>
    <cellStyle name="_예정공정표(전남남부권현장)_ESC관련 공정표11월18일_발주갑지(3차분" xfId="8320"/>
    <cellStyle name="_예정공정표(전남남부권현장)_ESC관련 공정표11월18일_발주갑지(3차분_'05 안전관리계획서" xfId="8321"/>
    <cellStyle name="_예정공정표(전남남부권현장)_ESC관련 공정표11월18일_발주갑지(3차분_'05 안전관리계획서_품질시험계획(060828)" xfId="8322"/>
    <cellStyle name="_예정공정표(전남남부권현장)_ESC관련 공정표11월18일_발주갑지(3차분_발주갑지(3차분1.08)" xfId="8323"/>
    <cellStyle name="_예정공정표(전남남부권현장)_ESC관련 공정표11월18일_발주갑지(3차분_발주갑지(3차분1.08)_'05 안전관리계획서" xfId="8324"/>
    <cellStyle name="_예정공정표(전남남부권현장)_ESC관련 공정표11월18일_발주갑지(3차분_발주갑지(3차분1.08)_'05 안전관리계획서_품질시험계획(060828)" xfId="8325"/>
    <cellStyle name="_예정공정표(전남남부권현장)_ESC관련 공정표11월18일_발주갑지(3차분_발주갑지(3차분1.08)_품질시험계획(060828)" xfId="8326"/>
    <cellStyle name="_예정공정표(전남남부권현장)_ESC관련 공정표11월18일_발주갑지(3차분_품질시험계획(060828)" xfId="8327"/>
    <cellStyle name="_예정공정표(전남남부권현장)_ESC관련 공정표11월18일_발주갑지(3차분1.08)" xfId="8328"/>
    <cellStyle name="_예정공정표(전남남부권현장)_ESC관련 공정표11월18일_발주갑지(3차분1.08)_'05 안전관리계획서" xfId="8329"/>
    <cellStyle name="_예정공정표(전남남부권현장)_ESC관련 공정표11월18일_발주갑지(3차분1.08)_'05 안전관리계획서_품질시험계획(060828)" xfId="8330"/>
    <cellStyle name="_예정공정표(전남남부권현장)_ESC관련 공정표11월18일_발주갑지(3차분1.08)_발주갑지(3차분1.08)" xfId="8331"/>
    <cellStyle name="_예정공정표(전남남부권현장)_ESC관련 공정표11월18일_발주갑지(3차분1.08)_발주갑지(3차분1.08)_'05 안전관리계획서" xfId="8332"/>
    <cellStyle name="_예정공정표(전남남부권현장)_ESC관련 공정표11월18일_발주갑지(3차분1.08)_발주갑지(3차분1.08)_'05 안전관리계획서_품질시험계획(060828)" xfId="8333"/>
    <cellStyle name="_예정공정표(전남남부권현장)_ESC관련 공정표11월18일_발주갑지(3차분1.08)_발주갑지(3차분1.08)_품질시험계획(060828)" xfId="8334"/>
    <cellStyle name="_예정공정표(전남남부권현장)_ESC관련 공정표11월18일_발주갑지(3차분1.08)_품질시험계획(060828)" xfId="8335"/>
    <cellStyle name="_예정공정표(전남남부권현장)_ESC관련 공정표11월18일_예정공정표(2003년분)" xfId="8336"/>
    <cellStyle name="_예정공정표(전남남부권현장)_ESC관련 공정표11월18일_예정공정표(2003년분)_'05 안전관리계획서" xfId="8337"/>
    <cellStyle name="_예정공정표(전남남부권현장)_ESC관련 공정표11월18일_예정공정표(2003년분)_'05 안전관리계획서_품질시험계획(060828)" xfId="8338"/>
    <cellStyle name="_예정공정표(전남남부권현장)_ESC관련 공정표11월18일_예정공정표(2003년분)_발주갑지(3차분" xfId="8339"/>
    <cellStyle name="_예정공정표(전남남부권현장)_ESC관련 공정표11월18일_예정공정표(2003년분)_발주갑지(3차분_'05 안전관리계획서" xfId="8340"/>
    <cellStyle name="_예정공정표(전남남부권현장)_ESC관련 공정표11월18일_예정공정표(2003년분)_발주갑지(3차분_'05 안전관리계획서_품질시험계획(060828)" xfId="8341"/>
    <cellStyle name="_예정공정표(전남남부권현장)_ESC관련 공정표11월18일_예정공정표(2003년분)_발주갑지(3차분_발주갑지(3차분1.08)" xfId="8342"/>
    <cellStyle name="_예정공정표(전남남부권현장)_ESC관련 공정표11월18일_예정공정표(2003년분)_발주갑지(3차분_발주갑지(3차분1.08)_'05 안전관리계획서" xfId="8343"/>
    <cellStyle name="_예정공정표(전남남부권현장)_ESC관련 공정표11월18일_예정공정표(2003년분)_발주갑지(3차분_발주갑지(3차분1.08)_'05 안전관리계획서_품질시험계획(060828)" xfId="8344"/>
    <cellStyle name="_예정공정표(전남남부권현장)_ESC관련 공정표11월18일_예정공정표(2003년분)_발주갑지(3차분_발주갑지(3차분1.08)_품질시험계획(060828)" xfId="8345"/>
    <cellStyle name="_예정공정표(전남남부권현장)_ESC관련 공정표11월18일_예정공정표(2003년분)_발주갑지(3차분_품질시험계획(060828)" xfId="8346"/>
    <cellStyle name="_예정공정표(전남남부권현장)_ESC관련 공정표11월18일_예정공정표(2003년분)_발주갑지(3차분1.08)" xfId="8347"/>
    <cellStyle name="_예정공정표(전남남부권현장)_ESC관련 공정표11월18일_예정공정표(2003년분)_발주갑지(3차분1.08)_'05 안전관리계획서" xfId="8348"/>
    <cellStyle name="_예정공정표(전남남부권현장)_ESC관련 공정표11월18일_예정공정표(2003년분)_발주갑지(3차분1.08)_'05 안전관리계획서_품질시험계획(060828)" xfId="8349"/>
    <cellStyle name="_예정공정표(전남남부권현장)_ESC관련 공정표11월18일_예정공정표(2003년분)_발주갑지(3차분1.08)_발주갑지(3차분1.08)" xfId="8350"/>
    <cellStyle name="_예정공정표(전남남부권현장)_ESC관련 공정표11월18일_예정공정표(2003년분)_발주갑지(3차분1.08)_발주갑지(3차분1.08)_'05 안전관리계획서" xfId="8351"/>
    <cellStyle name="_예정공정표(전남남부권현장)_ESC관련 공정표11월18일_예정공정표(2003년분)_발주갑지(3차분1.08)_발주갑지(3차분1.08)_'05 안전관리계획서_품질시험계획(060828)" xfId="8352"/>
    <cellStyle name="_예정공정표(전남남부권현장)_ESC관련 공정표11월18일_예정공정표(2003년분)_발주갑지(3차분1.08)_발주갑지(3차분1.08)_품질시험계획(060828)" xfId="8353"/>
    <cellStyle name="_예정공정표(전남남부권현장)_ESC관련 공정표11월18일_예정공정표(2003년분)_발주갑지(3차분1.08)_품질시험계획(060828)" xfId="8354"/>
    <cellStyle name="_예정공정표(전남남부권현장)_ESC관련 공정표11월18일_예정공정표(2003년분)_품질시험계획(060828)" xfId="8355"/>
    <cellStyle name="_예정공정표(전남남부권현장)_ESC관련 공정표11월18일_전체4회변경예정공정표" xfId="8356"/>
    <cellStyle name="_예정공정표(전남남부권현장)_ESC관련 공정표11월18일_전체4회변경예정공정표_'05 안전관리계획서" xfId="8357"/>
    <cellStyle name="_예정공정표(전남남부권현장)_ESC관련 공정표11월18일_전체4회변경예정공정표_'05 안전관리계획서_품질시험계획(060828)" xfId="8358"/>
    <cellStyle name="_예정공정표(전남남부권현장)_ESC관련 공정표11월18일_전체4회변경예정공정표_품질시험계획(060828)" xfId="8359"/>
    <cellStyle name="_예정공정표(전남남부권현장)_ESC관련 공정표11월18일_전체변경3회" xfId="8360"/>
    <cellStyle name="_예정공정표(전남남부권현장)_ESC관련 공정표11월18일_전체변경3회_'05 안전관리계획서" xfId="8361"/>
    <cellStyle name="_예정공정표(전남남부권현장)_ESC관련 공정표11월18일_전체변경3회_'05 안전관리계획서_품질시험계획(060828)" xfId="8362"/>
    <cellStyle name="_예정공정표(전남남부권현장)_ESC관련 공정표11월18일_전체변경3회_품질시험계획(060828)" xfId="8363"/>
    <cellStyle name="_예정공정표(전남남부권현장)_ESC관련 공정표11월18일_품질시험계획(060828)" xfId="8364"/>
    <cellStyle name="_예정공정표(전남남부권현장)_발주갑지(3차분" xfId="8064"/>
    <cellStyle name="_예정공정표(전남남부권현장)_발주갑지(3차분_'05 안전관리계획서" xfId="8065"/>
    <cellStyle name="_예정공정표(전남남부권현장)_발주갑지(3차분_'05 안전관리계획서_품질시험계획(060828)" xfId="8066"/>
    <cellStyle name="_예정공정표(전남남부권현장)_발주갑지(3차분_발주갑지(3차분1.08)" xfId="8067"/>
    <cellStyle name="_예정공정표(전남남부권현장)_발주갑지(3차분_발주갑지(3차분1.08)_'05 안전관리계획서" xfId="8068"/>
    <cellStyle name="_예정공정표(전남남부권현장)_발주갑지(3차분_발주갑지(3차분1.08)_'05 안전관리계획서_품질시험계획(060828)" xfId="8069"/>
    <cellStyle name="_예정공정표(전남남부권현장)_발주갑지(3차분_발주갑지(3차분1.08)_품질시험계획(060828)" xfId="8070"/>
    <cellStyle name="_예정공정표(전남남부권현장)_발주갑지(3차분_품질시험계획(060828)" xfId="8071"/>
    <cellStyle name="_예정공정표(전남남부권현장)_발주갑지(3차분1.08)" xfId="8072"/>
    <cellStyle name="_예정공정표(전남남부권현장)_발주갑지(3차분1.08)_'05 안전관리계획서" xfId="8073"/>
    <cellStyle name="_예정공정표(전남남부권현장)_발주갑지(3차분1.08)_'05 안전관리계획서_품질시험계획(060828)" xfId="8074"/>
    <cellStyle name="_예정공정표(전남남부권현장)_발주갑지(3차분1.08)_발주갑지(3차분1.08)" xfId="8075"/>
    <cellStyle name="_예정공정표(전남남부권현장)_발주갑지(3차분1.08)_발주갑지(3차분1.08)_'05 안전관리계획서" xfId="8076"/>
    <cellStyle name="_예정공정표(전남남부권현장)_발주갑지(3차분1.08)_발주갑지(3차분1.08)_'05 안전관리계획서_품질시험계획(060828)" xfId="8077"/>
    <cellStyle name="_예정공정표(전남남부권현장)_발주갑지(3차분1.08)_발주갑지(3차분1.08)_품질시험계획(060828)" xfId="8078"/>
    <cellStyle name="_예정공정표(전남남부권현장)_발주갑지(3차분1.08)_품질시험계획(060828)" xfId="8079"/>
    <cellStyle name="_예정공정표(전남남부권현장)_품질시험계획(060828)" xfId="8080"/>
    <cellStyle name="_예정공정표(전체)변경" xfId="8365"/>
    <cellStyle name="_예정공정표(전체)변경_'05 안전관리계획서" xfId="8366"/>
    <cellStyle name="_예정공정표(전체)변경_'05 안전관리계획서_품질시험계획(060828)" xfId="8367"/>
    <cellStyle name="_예정공정표(전체)변경_품질시험계획(060828)" xfId="8368"/>
    <cellStyle name="_예정공정표(전체및4차)(1)" xfId="8369"/>
    <cellStyle name="_오탁방지막" xfId="8370"/>
    <cellStyle name="_옥내기기ESC" xfId="35327"/>
    <cellStyle name="_옥내기성(2안)" xfId="8371"/>
    <cellStyle name="_옥련고총괄(100%)" xfId="35328"/>
    <cellStyle name="_옥외탱크기초-비교" xfId="8372"/>
    <cellStyle name="_옥포실행" xfId="8373"/>
    <cellStyle name="_옥포실행_◈ 삼부토건 견적서(2005.1.10)제출 ◈" xfId="8374"/>
    <cellStyle name="_옥포실행_◈ 업체별 실행대비" xfId="8375"/>
    <cellStyle name="_옥포실행_1) 실행대비 삼부토건(풍덕천사거리) - 이종길" xfId="8376"/>
    <cellStyle name="_옥포실행_1) 실행대비 삼부토건(풍덕천사거리) - 이종길外" xfId="8377"/>
    <cellStyle name="_옥포실행_금성" xfId="8378"/>
    <cellStyle name="_옥포실행_금성_◈ 삼부토건 견적서(2005.1.10)제출 ◈" xfId="8379"/>
    <cellStyle name="_옥포실행_금성_◈ 업체별 실행대비" xfId="8380"/>
    <cellStyle name="_옥포실행_금성_1) 실행대비 삼부토건(풍덕천사거리) - 이종길" xfId="8381"/>
    <cellStyle name="_옥포실행_금성_1) 실행대비 삼부토건(풍덕천사거리) - 이종길外" xfId="8382"/>
    <cellStyle name="_옥포실행_금성_삼부토건 복사본공내역" xfId="8383"/>
    <cellStyle name="_옥포실행_금성_삼부토건(풍덕천사거리) 실행대비-이종길" xfId="8384"/>
    <cellStyle name="_옥포실행_삼부토건 복사본공내역" xfId="8385"/>
    <cellStyle name="_옥포실행_삼부토건(풍덕천사거리) 실행대비-이종길" xfId="8386"/>
    <cellStyle name="_옹벽공" xfId="8387"/>
    <cellStyle name="_옹벽공_1.2.3 전력구맨홀구조물공" xfId="8388"/>
    <cellStyle name="_옹벽공_1.맨홀공(토공수량)" xfId="8389"/>
    <cellStyle name="_옹벽공_3.맨홀공(구조물)" xfId="8390"/>
    <cellStyle name="_옹벽공_개착공(가시설)" xfId="8391"/>
    <cellStyle name="_옹벽공_맨홀" xfId="8392"/>
    <cellStyle name="_옹벽공_맨홀_2.맨홀공(가시설)" xfId="8393"/>
    <cellStyle name="_옹벽공_맨홀_맨홀" xfId="8394"/>
    <cellStyle name="_옹벽공_맨홀구조물공" xfId="8395"/>
    <cellStyle name="_옹벽공_맨홀구조물공_1.2.3 전력구맨홀구조물공" xfId="8396"/>
    <cellStyle name="_옹벽공_맨홀구조물공_집수정구조물공" xfId="8397"/>
    <cellStyle name="_옹벽공_맨홀구조물공_집수정구조물공_구조물공" xfId="8398"/>
    <cellStyle name="_옹벽공_맨홀구조물공_집수정구조물공_맨홀구조물공" xfId="8399"/>
    <cellStyle name="_옹벽공_맨홀구조물공_집수정구조물공_부지정지구조물공" xfId="8400"/>
    <cellStyle name="_옹벽공_맨홀구조물공_집수정구조물공_부지정지배수구조물공" xfId="8401"/>
    <cellStyle name="_옹벽공_맨홀구조물공_집수정구조물공_사면보호구조물공" xfId="8402"/>
    <cellStyle name="_옹벽공_맨홀구조물공_집수정구조물공_전력구구조물공" xfId="8403"/>
    <cellStyle name="_옹벽공_수량산출서" xfId="8404"/>
    <cellStyle name="_옹벽공_수량산출서_1.2.3 전력구맨홀구조물공" xfId="8405"/>
    <cellStyle name="_옹벽공_수량산출서_1.맨홀공(토공수량)" xfId="8406"/>
    <cellStyle name="_옹벽공_수량산출서_개착공(가시설)" xfId="8407"/>
    <cellStyle name="_옹벽공_수량산출서_집수정구조물공" xfId="8408"/>
    <cellStyle name="_옹벽공_수량산출서_집수정구조물공_구조물공" xfId="8409"/>
    <cellStyle name="_옹벽공_수량산출서_집수정구조물공_맨홀구조물공" xfId="8410"/>
    <cellStyle name="_옹벽공_수량산출서_집수정구조물공_부지정지구조물공" xfId="8411"/>
    <cellStyle name="_옹벽공_수량산출서_집수정구조물공_부지정지배수구조물공" xfId="8412"/>
    <cellStyle name="_옹벽공_수량산출서_집수정구조물공_사면보호구조물공" xfId="8413"/>
    <cellStyle name="_옹벽공_수량산출서_집수정구조물공_전력구구조물공" xfId="8414"/>
    <cellStyle name="_옹벽공_집수정구조물공" xfId="8415"/>
    <cellStyle name="_옹벽공_집수정구조물공_구조물공" xfId="8416"/>
    <cellStyle name="_옹벽공_집수정구조물공_맨홀구조물공" xfId="8417"/>
    <cellStyle name="_옹벽공_집수정구조물공_부지정지구조물공" xfId="8418"/>
    <cellStyle name="_옹벽공_집수정구조물공_부지정지배수구조물공" xfId="8419"/>
    <cellStyle name="_옹벽공_집수정구조물공_사면보호구조물공" xfId="8420"/>
    <cellStyle name="_옹벽공_집수정구조물공_전력구구조물공" xfId="8421"/>
    <cellStyle name="_옹벽수량" xfId="8422"/>
    <cellStyle name="_옹벽수량(8-23)" xfId="8423"/>
    <cellStyle name="_옹벽수량_1.2.3 전력구맨홀구조물공" xfId="8424"/>
    <cellStyle name="_옹벽수량_1.맨홀공(토공수량)" xfId="8425"/>
    <cellStyle name="_옹벽수량_3.맨홀공(구조물)" xfId="8426"/>
    <cellStyle name="_옹벽수량_개착공(가시설)" xfId="8427"/>
    <cellStyle name="_옹벽수량_맨홀" xfId="8428"/>
    <cellStyle name="_옹벽수량_맨홀_2.맨홀공(가시설)" xfId="8429"/>
    <cellStyle name="_옹벽수량_맨홀_맨홀" xfId="8430"/>
    <cellStyle name="_옹벽수량_맨홀구조물공" xfId="8431"/>
    <cellStyle name="_옹벽수량_맨홀구조물공_1.2.3 전력구맨홀구조물공" xfId="8432"/>
    <cellStyle name="_옹벽수량_맨홀구조물공_집수정구조물공" xfId="8433"/>
    <cellStyle name="_옹벽수량_맨홀구조물공_집수정구조물공_구조물공" xfId="8434"/>
    <cellStyle name="_옹벽수량_맨홀구조물공_집수정구조물공_맨홀구조물공" xfId="8435"/>
    <cellStyle name="_옹벽수량_맨홀구조물공_집수정구조물공_부지정지구조물공" xfId="8436"/>
    <cellStyle name="_옹벽수량_맨홀구조물공_집수정구조물공_부지정지배수구조물공" xfId="8437"/>
    <cellStyle name="_옹벽수량_맨홀구조물공_집수정구조물공_사면보호구조물공" xfId="8438"/>
    <cellStyle name="_옹벽수량_맨홀구조물공_집수정구조물공_전력구구조물공" xfId="8439"/>
    <cellStyle name="_옹벽수량_수량산출서" xfId="8440"/>
    <cellStyle name="_옹벽수량_수량산출서_1.2.3 전력구맨홀구조물공" xfId="8441"/>
    <cellStyle name="_옹벽수량_수량산출서_1.맨홀공(토공수량)" xfId="8442"/>
    <cellStyle name="_옹벽수량_수량산출서_개착공(가시설)" xfId="8443"/>
    <cellStyle name="_옹벽수량_수량산출서_집수정구조물공" xfId="8444"/>
    <cellStyle name="_옹벽수량_수량산출서_집수정구조물공_구조물공" xfId="8445"/>
    <cellStyle name="_옹벽수량_수량산출서_집수정구조물공_맨홀구조물공" xfId="8446"/>
    <cellStyle name="_옹벽수량_수량산출서_집수정구조물공_부지정지구조물공" xfId="8447"/>
    <cellStyle name="_옹벽수량_수량산출서_집수정구조물공_부지정지배수구조물공" xfId="8448"/>
    <cellStyle name="_옹벽수량_수량산출서_집수정구조물공_사면보호구조물공" xfId="8449"/>
    <cellStyle name="_옹벽수량_수량산출서_집수정구조물공_전력구구조물공" xfId="8450"/>
    <cellStyle name="_옹벽수량_집수정구조물공" xfId="8451"/>
    <cellStyle name="_옹벽수량_집수정구조물공_구조물공" xfId="8452"/>
    <cellStyle name="_옹벽수량_집수정구조물공_맨홀구조물공" xfId="8453"/>
    <cellStyle name="_옹벽수량_집수정구조물공_부지정지구조물공" xfId="8454"/>
    <cellStyle name="_옹벽수량_집수정구조물공_부지정지배수구조물공" xfId="8455"/>
    <cellStyle name="_옹벽수량_집수정구조물공_사면보호구조물공" xfId="8456"/>
    <cellStyle name="_옹벽수량_집수정구조물공_전력구구조물공" xfId="8457"/>
    <cellStyle name="_왕가봉정비공사" xfId="35329"/>
    <cellStyle name="_요약전" xfId="8458"/>
    <cellStyle name="_용수 및 환경관련건물 도급내역서" xfId="35330"/>
    <cellStyle name="_용수 및 환경관련건물 설계변경명세서(차감독님)xls" xfId="35331"/>
    <cellStyle name="_용수(3월 기성)" xfId="8459"/>
    <cellStyle name="_용수(3월 실적기성)" xfId="8460"/>
    <cellStyle name="_용수건물마감" xfId="35332"/>
    <cellStyle name="_용화고등학교하도급(명신)" xfId="35333"/>
    <cellStyle name="_우매05" xfId="21781"/>
    <cellStyle name="_우매05_3.CC-10-2,3_방풍림조성 및 석탄침전조수량산출서" xfId="21782"/>
    <cellStyle name="_우매05_4.CC-10-4_저탄장내배수설비수량산출서" xfId="21783"/>
    <cellStyle name="_우매05_마산항(02.08.05)" xfId="21784"/>
    <cellStyle name="_우매05_마산항(02.08.05)_3.CC-10-2,3_방풍림조성 및 석탄침전조수량산출서" xfId="21785"/>
    <cellStyle name="_우매05_마산항(02.08.05)_4.CC-10-4_저탄장내배수설비수량산출서" xfId="21786"/>
    <cellStyle name="_우매05_마산항(02.08.05)_마산항(02.08.05)" xfId="21787"/>
    <cellStyle name="_우매05_마산항(02.08.05)_마산항(02.08.05)_3.CC-10-2,3_방풍림조성 및 석탄침전조수량산출서" xfId="21788"/>
    <cellStyle name="_우매05_마산항(02.08.05)_마산항(02.08.05)_4.CC-10-4_저탄장내배수설비수량산출서" xfId="21789"/>
    <cellStyle name="_우수 수량산출" xfId="8461"/>
    <cellStyle name="_우수집수정U형집계" xfId="8462"/>
    <cellStyle name="_우수집수정U형집계_3.구조물공" xfId="8463"/>
    <cellStyle name="_우수집수정U형집계_3.구조물공_3.구조물공" xfId="8464"/>
    <cellStyle name="_우수집수정U형집계_3.구조물공_3.물공" xfId="8465"/>
    <cellStyle name="_우수집수정U형집계_3.구조물공_보수량집계(우근)" xfId="8466"/>
    <cellStyle name="_우수집수정U형집계_3.구조물공_석축" xfId="8467"/>
    <cellStyle name="_울진군폐기물처리시설" xfId="35334"/>
    <cellStyle name="_울타리 구매기안지" xfId="8468"/>
    <cellStyle name="_울타리단가산출" xfId="8469"/>
    <cellStyle name="_원덕근덕조직표" xfId="21790"/>
    <cellStyle name="_원수저장탱크 철거관련 기본설계서임(최종분)" xfId="35335"/>
    <cellStyle name="_원주우회실행추정" xfId="21791"/>
    <cellStyle name="_월성내역서(2차분-토목)(변경)" xfId="8470"/>
    <cellStyle name="_위치도04" xfId="8471"/>
    <cellStyle name="_유니북스" xfId="8472"/>
    <cellStyle name="_유첨3(서식)" xfId="35336"/>
    <cellStyle name="_유첨3(서식)_1" xfId="35337"/>
    <cellStyle name="_은평공원테니스장정비공사" xfId="35338"/>
    <cellStyle name="_익산-포항3공구" xfId="21792"/>
    <cellStyle name="_익산-포항3공구_3.CC-10-2,3_방풍림조성 및 석탄침전조수량산출서" xfId="21793"/>
    <cellStyle name="_익산-포항3공구_4.CC-10-4_저탄장내배수설비수량산출서" xfId="21794"/>
    <cellStyle name="_익산-포항3공구_흥우내역서산출" xfId="21795"/>
    <cellStyle name="_익산-포항3공구_흥우내역서산출_3.CC-10-2,3_방풍림조성 및 석탄침전조수량산출서" xfId="21796"/>
    <cellStyle name="_익산-포항3공구_흥우내역서산출_4.CC-10-4_저탄장내배수설비수량산출서" xfId="21797"/>
    <cellStyle name="_익산-포항3공구_흥우내역서산출_흥우내역서산출" xfId="21798"/>
    <cellStyle name="_익산-포항3공구_흥우내역서산출_흥우내역서산출_3.CC-10-2,3_방풍림조성 및 석탄침전조수량산출서" xfId="21799"/>
    <cellStyle name="_익산-포항3공구_흥우내역서산출_흥우내역서산출_4.CC-10-4_저탄장내배수설비수량산출서" xfId="21800"/>
    <cellStyle name="_익산-포항5공구" xfId="21801"/>
    <cellStyle name="_인원계획표 " xfId="8473"/>
    <cellStyle name="_인원계획표 _01.집행" xfId="8474"/>
    <cellStyle name="_인원계획표 _01.집행_'05 안전관리계획서" xfId="8475"/>
    <cellStyle name="_인원계획표 _01.집행_'05 안전관리계획서_품질시험계획(060828)" xfId="8476"/>
    <cellStyle name="_인원계획표 _01.집행_품질시험계획(060828)" xfId="8477"/>
    <cellStyle name="_인원계획표 _02.집행" xfId="8478"/>
    <cellStyle name="_인원계획표 _02.집행_'05 안전관리계획서" xfId="8479"/>
    <cellStyle name="_인원계획표 _02.집행_'05 안전관리계획서_품질시험계획(060828)" xfId="8480"/>
    <cellStyle name="_인원계획표 _02.집행_품질시험계획(060828)" xfId="8481"/>
    <cellStyle name="_인원계획표 _'05 안전관리계획서" xfId="8482"/>
    <cellStyle name="_인원계획표 _'05 안전관리계획서_품질시험계획(060828)" xfId="8483"/>
    <cellStyle name="_인원계획표 _3.CC-10-2,3_방풍림조성 및 석탄침전조수량산출서" xfId="21802"/>
    <cellStyle name="_인원계획표 _4.CC-10-4_저탄장내배수설비수량산출서" xfId="21803"/>
    <cellStyle name="_인원계획표 _buip (2)" xfId="8811"/>
    <cellStyle name="_인원계획표 _buip (2)_'05 안전관리계획서" xfId="8812"/>
    <cellStyle name="_인원계획표 _buip (2)_'05 안전관리계획서_품질시험계획(060828)" xfId="8813"/>
    <cellStyle name="_인원계획표 _buip (2)_품질시험계획(060828)" xfId="8814"/>
    <cellStyle name="_인원계획표 _ESC관련 공정표" xfId="8815"/>
    <cellStyle name="_인원계획표 _ESC관련 공정표(변경진)" xfId="8816"/>
    <cellStyle name="_인원계획표 _ESC관련 공정표(변경진)_'05 안전관리계획서" xfId="8817"/>
    <cellStyle name="_인원계획표 _ESC관련 공정표(변경진)_'05 안전관리계획서_품질시험계획(060828)" xfId="8818"/>
    <cellStyle name="_인원계획표 _ESC관련 공정표(변경진)_1차변경갑지(전체12.10)" xfId="8819"/>
    <cellStyle name="_인원계획표 _ESC관련 공정표(변경진)_1차변경갑지(전체12.10)_'05 안전관리계획서" xfId="8820"/>
    <cellStyle name="_인원계획표 _ESC관련 공정표(변경진)_1차변경갑지(전체12.10)_'05 안전관리계획서_품질시험계획(060828)" xfId="8821"/>
    <cellStyle name="_인원계획표 _ESC관련 공정표(변경진)_1차변경갑지(전체12.10)_발주갑지(3차분" xfId="8822"/>
    <cellStyle name="_인원계획표 _ESC관련 공정표(변경진)_1차변경갑지(전체12.10)_발주갑지(3차분_'05 안전관리계획서" xfId="8823"/>
    <cellStyle name="_인원계획표 _ESC관련 공정표(변경진)_1차변경갑지(전체12.10)_발주갑지(3차분_'05 안전관리계획서_품질시험계획(060828)" xfId="8824"/>
    <cellStyle name="_인원계획표 _ESC관련 공정표(변경진)_1차변경갑지(전체12.10)_발주갑지(3차분_발주갑지(3차분1.08)" xfId="8825"/>
    <cellStyle name="_인원계획표 _ESC관련 공정표(변경진)_1차변경갑지(전체12.10)_발주갑지(3차분_발주갑지(3차분1.08)_'05 안전관리계획서" xfId="8826"/>
    <cellStyle name="_인원계획표 _ESC관련 공정표(변경진)_1차변경갑지(전체12.10)_발주갑지(3차분_발주갑지(3차분1.08)_'05 안전관리계획서_품질시험계획(060828)" xfId="8827"/>
    <cellStyle name="_인원계획표 _ESC관련 공정표(변경진)_1차변경갑지(전체12.10)_발주갑지(3차분_발주갑지(3차분1.08)_품질시험계획(060828)" xfId="8828"/>
    <cellStyle name="_인원계획표 _ESC관련 공정표(변경진)_1차변경갑지(전체12.10)_발주갑지(3차분_품질시험계획(060828)" xfId="8829"/>
    <cellStyle name="_인원계획표 _ESC관련 공정표(변경진)_1차변경갑지(전체12.10)_발주갑지(3차분1.08)" xfId="8830"/>
    <cellStyle name="_인원계획표 _ESC관련 공정표(변경진)_1차변경갑지(전체12.10)_발주갑지(3차분1.08)_'05 안전관리계획서" xfId="8831"/>
    <cellStyle name="_인원계획표 _ESC관련 공정표(변경진)_1차변경갑지(전체12.10)_발주갑지(3차분1.08)_'05 안전관리계획서_품질시험계획(060828)" xfId="8832"/>
    <cellStyle name="_인원계획표 _ESC관련 공정표(변경진)_1차변경갑지(전체12.10)_발주갑지(3차분1.08)_발주갑지(3차분1.08)" xfId="8833"/>
    <cellStyle name="_인원계획표 _ESC관련 공정표(변경진)_1차변경갑지(전체12.10)_발주갑지(3차분1.08)_발주갑지(3차분1.08)_'05 안전관리계획서" xfId="8834"/>
    <cellStyle name="_인원계획표 _ESC관련 공정표(변경진)_1차변경갑지(전체12.10)_발주갑지(3차분1.08)_발주갑지(3차분1.08)_'05 안전관리계획서_품질시험계획(060828)" xfId="8835"/>
    <cellStyle name="_인원계획표 _ESC관련 공정표(변경진)_1차변경갑지(전체12.10)_발주갑지(3차분1.08)_발주갑지(3차분1.08)_품질시험계획(060828)" xfId="8836"/>
    <cellStyle name="_인원계획표 _ESC관련 공정표(변경진)_1차변경갑지(전체12.10)_발주갑지(3차분1.08)_품질시험계획(060828)" xfId="8837"/>
    <cellStyle name="_인원계획표 _ESC관련 공정표(변경진)_1차변경갑지(전체12.10)_품질시험계획(060828)" xfId="8838"/>
    <cellStyle name="_인원계획표 _ESC관련 공정표(변경진)_1차변경갑지(전체12.10진)" xfId="8839"/>
    <cellStyle name="_인원계획표 _ESC관련 공정표(변경진)_1차변경갑지(전체12.10진)_'05 안전관리계획서" xfId="8840"/>
    <cellStyle name="_인원계획표 _ESC관련 공정표(변경진)_1차변경갑지(전체12.10진)_'05 안전관리계획서_품질시험계획(060828)" xfId="8841"/>
    <cellStyle name="_인원계획표 _ESC관련 공정표(변경진)_1차변경갑지(전체12.10진)_발주갑지(3차분" xfId="8842"/>
    <cellStyle name="_인원계획표 _ESC관련 공정표(변경진)_1차변경갑지(전체12.10진)_발주갑지(3차분_'05 안전관리계획서" xfId="8843"/>
    <cellStyle name="_인원계획표 _ESC관련 공정표(변경진)_1차변경갑지(전체12.10진)_발주갑지(3차분_'05 안전관리계획서_품질시험계획(060828)" xfId="8844"/>
    <cellStyle name="_인원계획표 _ESC관련 공정표(변경진)_1차변경갑지(전체12.10진)_발주갑지(3차분_발주갑지(3차분1.08)" xfId="8845"/>
    <cellStyle name="_인원계획표 _ESC관련 공정표(변경진)_1차변경갑지(전체12.10진)_발주갑지(3차분_발주갑지(3차분1.08)_'05 안전관리계획서" xfId="8846"/>
    <cellStyle name="_인원계획표 _ESC관련 공정표(변경진)_1차변경갑지(전체12.10진)_발주갑지(3차분_발주갑지(3차분1.08)_'05 안전관리계획서_품질시험계획(060828)" xfId="8847"/>
    <cellStyle name="_인원계획표 _ESC관련 공정표(변경진)_1차변경갑지(전체12.10진)_발주갑지(3차분_발주갑지(3차분1.08)_품질시험계획(060828)" xfId="8848"/>
    <cellStyle name="_인원계획표 _ESC관련 공정표(변경진)_1차변경갑지(전체12.10진)_발주갑지(3차분_품질시험계획(060828)" xfId="8849"/>
    <cellStyle name="_인원계획표 _ESC관련 공정표(변경진)_1차변경갑지(전체12.10진)_발주갑지(3차분1.08)" xfId="8850"/>
    <cellStyle name="_인원계획표 _ESC관련 공정표(변경진)_1차변경갑지(전체12.10진)_발주갑지(3차분1.08)_'05 안전관리계획서" xfId="8851"/>
    <cellStyle name="_인원계획표 _ESC관련 공정표(변경진)_1차변경갑지(전체12.10진)_발주갑지(3차분1.08)_'05 안전관리계획서_품질시험계획(060828)" xfId="8852"/>
    <cellStyle name="_인원계획표 _ESC관련 공정표(변경진)_1차변경갑지(전체12.10진)_발주갑지(3차분1.08)_발주갑지(3차분1.08)" xfId="8853"/>
    <cellStyle name="_인원계획표 _ESC관련 공정표(변경진)_1차변경갑지(전체12.10진)_발주갑지(3차분1.08)_발주갑지(3차분1.08)_'05 안전관리계획서" xfId="8854"/>
    <cellStyle name="_인원계획표 _ESC관련 공정표(변경진)_1차변경갑지(전체12.10진)_발주갑지(3차분1.08)_발주갑지(3차분1.08)_'05 안전관리계획서_품질시험계획(060828)" xfId="8855"/>
    <cellStyle name="_인원계획표 _ESC관련 공정표(변경진)_1차변경갑지(전체12.10진)_발주갑지(3차분1.08)_발주갑지(3차분1.08)_품질시험계획(060828)" xfId="8856"/>
    <cellStyle name="_인원계획표 _ESC관련 공정표(변경진)_1차변경갑지(전체12.10진)_발주갑지(3차분1.08)_품질시험계획(060828)" xfId="8857"/>
    <cellStyle name="_인원계획표 _ESC관련 공정표(변경진)_1차변경갑지(전체12.10진)_품질시험계획(060828)" xfId="8858"/>
    <cellStyle name="_인원계획표 _ESC관련 공정표(변경진)_2회설변공정표" xfId="8859"/>
    <cellStyle name="_인원계획표 _ESC관련 공정표(변경진)_2회설변공정표_'05 안전관리계획서" xfId="8860"/>
    <cellStyle name="_인원계획표 _ESC관련 공정표(변경진)_2회설변공정표_'05 안전관리계획서_품질시험계획(060828)" xfId="8861"/>
    <cellStyle name="_인원계획표 _ESC관련 공정표(변경진)_2회설변공정표_발주갑지(3차분" xfId="8862"/>
    <cellStyle name="_인원계획표 _ESC관련 공정표(변경진)_2회설변공정표_발주갑지(3차분_'05 안전관리계획서" xfId="8863"/>
    <cellStyle name="_인원계획표 _ESC관련 공정표(변경진)_2회설변공정표_발주갑지(3차분_'05 안전관리계획서_품질시험계획(060828)" xfId="8864"/>
    <cellStyle name="_인원계획표 _ESC관련 공정표(변경진)_2회설변공정표_발주갑지(3차분_발주갑지(3차분1.08)" xfId="8865"/>
    <cellStyle name="_인원계획표 _ESC관련 공정표(변경진)_2회설변공정표_발주갑지(3차분_발주갑지(3차분1.08)_'05 안전관리계획서" xfId="8866"/>
    <cellStyle name="_인원계획표 _ESC관련 공정표(변경진)_2회설변공정표_발주갑지(3차분_발주갑지(3차분1.08)_'05 안전관리계획서_품질시험계획(060828)" xfId="8867"/>
    <cellStyle name="_인원계획표 _ESC관련 공정표(변경진)_2회설변공정표_발주갑지(3차분_발주갑지(3차분1.08)_품질시험계획(060828)" xfId="8868"/>
    <cellStyle name="_인원계획표 _ESC관련 공정표(변경진)_2회설변공정표_발주갑지(3차분_품질시험계획(060828)" xfId="8869"/>
    <cellStyle name="_인원계획표 _ESC관련 공정표(변경진)_2회설변공정표_발주갑지(3차분1.08)" xfId="8870"/>
    <cellStyle name="_인원계획표 _ESC관련 공정표(변경진)_2회설변공정표_발주갑지(3차분1.08)_'05 안전관리계획서" xfId="8871"/>
    <cellStyle name="_인원계획표 _ESC관련 공정표(변경진)_2회설변공정표_발주갑지(3차분1.08)_'05 안전관리계획서_품질시험계획(060828)" xfId="8872"/>
    <cellStyle name="_인원계획표 _ESC관련 공정표(변경진)_2회설변공정표_발주갑지(3차분1.08)_발주갑지(3차분1.08)" xfId="8873"/>
    <cellStyle name="_인원계획표 _ESC관련 공정표(변경진)_2회설변공정표_발주갑지(3차분1.08)_발주갑지(3차분1.08)_'05 안전관리계획서" xfId="8874"/>
    <cellStyle name="_인원계획표 _ESC관련 공정표(변경진)_2회설변공정표_발주갑지(3차분1.08)_발주갑지(3차분1.08)_'05 안전관리계획서_품질시험계획(060828)" xfId="8875"/>
    <cellStyle name="_인원계획표 _ESC관련 공정표(변경진)_2회설변공정표_발주갑지(3차분1.08)_발주갑지(3차분1.08)_품질시험계획(060828)" xfId="8876"/>
    <cellStyle name="_인원계획표 _ESC관련 공정표(변경진)_2회설변공정표_발주갑지(3차분1.08)_품질시험계획(060828)" xfId="8877"/>
    <cellStyle name="_인원계획표 _ESC관련 공정표(변경진)_2회설변공정표_품질시험계획(060828)" xfId="8878"/>
    <cellStyle name="_인원계획표 _ESC관련 공정표(변경진)_발주갑지(3차분" xfId="8879"/>
    <cellStyle name="_인원계획표 _ESC관련 공정표(변경진)_발주갑지(3차분_'05 안전관리계획서" xfId="8880"/>
    <cellStyle name="_인원계획표 _ESC관련 공정표(변경진)_발주갑지(3차분_'05 안전관리계획서_품질시험계획(060828)" xfId="8881"/>
    <cellStyle name="_인원계획표 _ESC관련 공정표(변경진)_발주갑지(3차분_발주갑지(3차분1.08)" xfId="8882"/>
    <cellStyle name="_인원계획표 _ESC관련 공정표(변경진)_발주갑지(3차분_발주갑지(3차분1.08)_'05 안전관리계획서" xfId="8883"/>
    <cellStyle name="_인원계획표 _ESC관련 공정표(변경진)_발주갑지(3차분_발주갑지(3차분1.08)_'05 안전관리계획서_품질시험계획(060828)" xfId="8884"/>
    <cellStyle name="_인원계획표 _ESC관련 공정표(변경진)_발주갑지(3차분_발주갑지(3차분1.08)_품질시험계획(060828)" xfId="8885"/>
    <cellStyle name="_인원계획표 _ESC관련 공정표(변경진)_발주갑지(3차분_품질시험계획(060828)" xfId="8886"/>
    <cellStyle name="_인원계획표 _ESC관련 공정표(변경진)_발주갑지(3차분1.08)" xfId="8887"/>
    <cellStyle name="_인원계획표 _ESC관련 공정표(변경진)_발주갑지(3차분1.08)_'05 안전관리계획서" xfId="8888"/>
    <cellStyle name="_인원계획표 _ESC관련 공정표(변경진)_발주갑지(3차분1.08)_'05 안전관리계획서_품질시험계획(060828)" xfId="8889"/>
    <cellStyle name="_인원계획표 _ESC관련 공정표(변경진)_발주갑지(3차분1.08)_발주갑지(3차분1.08)" xfId="8890"/>
    <cellStyle name="_인원계획표 _ESC관련 공정표(변경진)_발주갑지(3차분1.08)_발주갑지(3차분1.08)_'05 안전관리계획서" xfId="8891"/>
    <cellStyle name="_인원계획표 _ESC관련 공정표(변경진)_발주갑지(3차분1.08)_발주갑지(3차분1.08)_'05 안전관리계획서_품질시험계획(060828)" xfId="8892"/>
    <cellStyle name="_인원계획표 _ESC관련 공정표(변경진)_발주갑지(3차분1.08)_발주갑지(3차분1.08)_품질시험계획(060828)" xfId="8893"/>
    <cellStyle name="_인원계획표 _ESC관련 공정표(변경진)_발주갑지(3차분1.08)_품질시험계획(060828)" xfId="8894"/>
    <cellStyle name="_인원계획표 _ESC관련 공정표(변경진)_예정공정표(2003년분)" xfId="8895"/>
    <cellStyle name="_인원계획표 _ESC관련 공정표(변경진)_예정공정표(2003년분)_'05 안전관리계획서" xfId="8896"/>
    <cellStyle name="_인원계획표 _ESC관련 공정표(변경진)_예정공정표(2003년분)_'05 안전관리계획서_품질시험계획(060828)" xfId="8897"/>
    <cellStyle name="_인원계획표 _ESC관련 공정표(변경진)_예정공정표(2003년분)_발주갑지(3차분" xfId="8898"/>
    <cellStyle name="_인원계획표 _ESC관련 공정표(변경진)_예정공정표(2003년분)_발주갑지(3차분_'05 안전관리계획서" xfId="8899"/>
    <cellStyle name="_인원계획표 _ESC관련 공정표(변경진)_예정공정표(2003년분)_발주갑지(3차분_'05 안전관리계획서_품질시험계획(060828)" xfId="8900"/>
    <cellStyle name="_인원계획표 _ESC관련 공정표(변경진)_예정공정표(2003년분)_발주갑지(3차분_발주갑지(3차분1.08)" xfId="8901"/>
    <cellStyle name="_인원계획표 _ESC관련 공정표(변경진)_예정공정표(2003년분)_발주갑지(3차분_발주갑지(3차분1.08)_'05 안전관리계획서" xfId="8902"/>
    <cellStyle name="_인원계획표 _ESC관련 공정표(변경진)_예정공정표(2003년분)_발주갑지(3차분_발주갑지(3차분1.08)_'05 안전관리계획서_품질시험계획(060828)" xfId="8903"/>
    <cellStyle name="_인원계획표 _ESC관련 공정표(변경진)_예정공정표(2003년분)_발주갑지(3차분_발주갑지(3차분1.08)_품질시험계획(060828)" xfId="8904"/>
    <cellStyle name="_인원계획표 _ESC관련 공정표(변경진)_예정공정표(2003년분)_발주갑지(3차분_품질시험계획(060828)" xfId="8905"/>
    <cellStyle name="_인원계획표 _ESC관련 공정표(변경진)_예정공정표(2003년분)_발주갑지(3차분1.08)" xfId="8906"/>
    <cellStyle name="_인원계획표 _ESC관련 공정표(변경진)_예정공정표(2003년분)_발주갑지(3차분1.08)_'05 안전관리계획서" xfId="8907"/>
    <cellStyle name="_인원계획표 _ESC관련 공정표(변경진)_예정공정표(2003년분)_발주갑지(3차분1.08)_'05 안전관리계획서_품질시험계획(060828)" xfId="8908"/>
    <cellStyle name="_인원계획표 _ESC관련 공정표(변경진)_예정공정표(2003년분)_발주갑지(3차분1.08)_발주갑지(3차분1.08)" xfId="8909"/>
    <cellStyle name="_인원계획표 _ESC관련 공정표(변경진)_예정공정표(2003년분)_발주갑지(3차분1.08)_발주갑지(3차분1.08)_'05 안전관리계획서" xfId="8910"/>
    <cellStyle name="_인원계획표 _ESC관련 공정표(변경진)_예정공정표(2003년분)_발주갑지(3차분1.08)_발주갑지(3차분1.08)_'05 안전관리계획서_품질시험계획(060828)" xfId="8911"/>
    <cellStyle name="_인원계획표 _ESC관련 공정표(변경진)_예정공정표(2003년분)_발주갑지(3차분1.08)_발주갑지(3차분1.08)_품질시험계획(060828)" xfId="8912"/>
    <cellStyle name="_인원계획표 _ESC관련 공정표(변경진)_예정공정표(2003년분)_발주갑지(3차분1.08)_품질시험계획(060828)" xfId="8913"/>
    <cellStyle name="_인원계획표 _ESC관련 공정표(변경진)_예정공정표(2003년분)_품질시험계획(060828)" xfId="8914"/>
    <cellStyle name="_인원계획표 _ESC관련 공정표(변경진)_전체4회변경예정공정표" xfId="8915"/>
    <cellStyle name="_인원계획표 _ESC관련 공정표(변경진)_전체4회변경예정공정표_'05 안전관리계획서" xfId="8916"/>
    <cellStyle name="_인원계획표 _ESC관련 공정표(변경진)_전체4회변경예정공정표_'05 안전관리계획서_품질시험계획(060828)" xfId="8917"/>
    <cellStyle name="_인원계획표 _ESC관련 공정표(변경진)_전체4회변경예정공정표_품질시험계획(060828)" xfId="8918"/>
    <cellStyle name="_인원계획표 _ESC관련 공정표(변경진)_전체변경3회" xfId="8919"/>
    <cellStyle name="_인원계획표 _ESC관련 공정표(변경진)_전체변경3회_'05 안전관리계획서" xfId="8920"/>
    <cellStyle name="_인원계획표 _ESC관련 공정표(변경진)_전체변경3회_'05 안전관리계획서_품질시험계획(060828)" xfId="8921"/>
    <cellStyle name="_인원계획표 _ESC관련 공정표(변경진)_전체변경3회_품질시험계획(060828)" xfId="8922"/>
    <cellStyle name="_인원계획표 _ESC관련 공정표(변경진)_품질시험계획(060828)" xfId="8923"/>
    <cellStyle name="_인원계획표 _ESC관련 공정표_'05 안전관리계획서" xfId="8924"/>
    <cellStyle name="_인원계획표 _ESC관련 공정표_'05 안전관리계획서_품질시험계획(060828)" xfId="8925"/>
    <cellStyle name="_인원계획표 _ESC관련 공정표_1차변경갑지(전체12.10)" xfId="8926"/>
    <cellStyle name="_인원계획표 _ESC관련 공정표_1차변경갑지(전체12.10)_'05 안전관리계획서" xfId="8927"/>
    <cellStyle name="_인원계획표 _ESC관련 공정표_1차변경갑지(전체12.10)_'05 안전관리계획서_품질시험계획(060828)" xfId="8928"/>
    <cellStyle name="_인원계획표 _ESC관련 공정표_1차변경갑지(전체12.10)_발주갑지(3차분" xfId="8929"/>
    <cellStyle name="_인원계획표 _ESC관련 공정표_1차변경갑지(전체12.10)_발주갑지(3차분_'05 안전관리계획서" xfId="8930"/>
    <cellStyle name="_인원계획표 _ESC관련 공정표_1차변경갑지(전체12.10)_발주갑지(3차분_'05 안전관리계획서_품질시험계획(060828)" xfId="8931"/>
    <cellStyle name="_인원계획표 _ESC관련 공정표_1차변경갑지(전체12.10)_발주갑지(3차분_발주갑지(3차분1.08)" xfId="8932"/>
    <cellStyle name="_인원계획표 _ESC관련 공정표_1차변경갑지(전체12.10)_발주갑지(3차분_발주갑지(3차분1.08)_'05 안전관리계획서" xfId="8933"/>
    <cellStyle name="_인원계획표 _ESC관련 공정표_1차변경갑지(전체12.10)_발주갑지(3차분_발주갑지(3차분1.08)_'05 안전관리계획서_품질시험계획(060828)" xfId="8934"/>
    <cellStyle name="_인원계획표 _ESC관련 공정표_1차변경갑지(전체12.10)_발주갑지(3차분_발주갑지(3차분1.08)_품질시험계획(060828)" xfId="8935"/>
    <cellStyle name="_인원계획표 _ESC관련 공정표_1차변경갑지(전체12.10)_발주갑지(3차분_품질시험계획(060828)" xfId="8936"/>
    <cellStyle name="_인원계획표 _ESC관련 공정표_1차변경갑지(전체12.10)_발주갑지(3차분1.08)" xfId="8937"/>
    <cellStyle name="_인원계획표 _ESC관련 공정표_1차변경갑지(전체12.10)_발주갑지(3차분1.08)_'05 안전관리계획서" xfId="8938"/>
    <cellStyle name="_인원계획표 _ESC관련 공정표_1차변경갑지(전체12.10)_발주갑지(3차분1.08)_'05 안전관리계획서_품질시험계획(060828)" xfId="8939"/>
    <cellStyle name="_인원계획표 _ESC관련 공정표_1차변경갑지(전체12.10)_발주갑지(3차분1.08)_발주갑지(3차분1.08)" xfId="8940"/>
    <cellStyle name="_인원계획표 _ESC관련 공정표_1차변경갑지(전체12.10)_발주갑지(3차분1.08)_발주갑지(3차분1.08)_'05 안전관리계획서" xfId="8941"/>
    <cellStyle name="_인원계획표 _ESC관련 공정표_1차변경갑지(전체12.10)_발주갑지(3차분1.08)_발주갑지(3차분1.08)_'05 안전관리계획서_품질시험계획(060828)" xfId="8942"/>
    <cellStyle name="_인원계획표 _ESC관련 공정표_1차변경갑지(전체12.10)_발주갑지(3차분1.08)_발주갑지(3차분1.08)_품질시험계획(060828)" xfId="8943"/>
    <cellStyle name="_인원계획표 _ESC관련 공정표_1차변경갑지(전체12.10)_발주갑지(3차분1.08)_품질시험계획(060828)" xfId="8944"/>
    <cellStyle name="_인원계획표 _ESC관련 공정표_1차변경갑지(전체12.10)_품질시험계획(060828)" xfId="8945"/>
    <cellStyle name="_인원계획표 _ESC관련 공정표_1차변경갑지(전체12.10진)" xfId="8946"/>
    <cellStyle name="_인원계획표 _ESC관련 공정표_1차변경갑지(전체12.10진)_'05 안전관리계획서" xfId="8947"/>
    <cellStyle name="_인원계획표 _ESC관련 공정표_1차변경갑지(전체12.10진)_'05 안전관리계획서_품질시험계획(060828)" xfId="8948"/>
    <cellStyle name="_인원계획표 _ESC관련 공정표_1차변경갑지(전체12.10진)_발주갑지(3차분" xfId="8949"/>
    <cellStyle name="_인원계획표 _ESC관련 공정표_1차변경갑지(전체12.10진)_발주갑지(3차분_'05 안전관리계획서" xfId="8950"/>
    <cellStyle name="_인원계획표 _ESC관련 공정표_1차변경갑지(전체12.10진)_발주갑지(3차분_'05 안전관리계획서_품질시험계획(060828)" xfId="8951"/>
    <cellStyle name="_인원계획표 _ESC관련 공정표_1차변경갑지(전체12.10진)_발주갑지(3차분_발주갑지(3차분1.08)" xfId="8952"/>
    <cellStyle name="_인원계획표 _ESC관련 공정표_1차변경갑지(전체12.10진)_발주갑지(3차분_발주갑지(3차분1.08)_'05 안전관리계획서" xfId="8953"/>
    <cellStyle name="_인원계획표 _ESC관련 공정표_1차변경갑지(전체12.10진)_발주갑지(3차분_발주갑지(3차분1.08)_'05 안전관리계획서_품질시험계획(060828)" xfId="8954"/>
    <cellStyle name="_인원계획표 _ESC관련 공정표_1차변경갑지(전체12.10진)_발주갑지(3차분_발주갑지(3차분1.08)_품질시험계획(060828)" xfId="8955"/>
    <cellStyle name="_인원계획표 _ESC관련 공정표_1차변경갑지(전체12.10진)_발주갑지(3차분_품질시험계획(060828)" xfId="8956"/>
    <cellStyle name="_인원계획표 _ESC관련 공정표_1차변경갑지(전체12.10진)_발주갑지(3차분1.08)" xfId="8957"/>
    <cellStyle name="_인원계획표 _ESC관련 공정표_1차변경갑지(전체12.10진)_발주갑지(3차분1.08)_'05 안전관리계획서" xfId="8958"/>
    <cellStyle name="_인원계획표 _ESC관련 공정표_1차변경갑지(전체12.10진)_발주갑지(3차분1.08)_'05 안전관리계획서_품질시험계획(060828)" xfId="8959"/>
    <cellStyle name="_인원계획표 _ESC관련 공정표_1차변경갑지(전체12.10진)_발주갑지(3차분1.08)_발주갑지(3차분1.08)" xfId="8960"/>
    <cellStyle name="_인원계획표 _ESC관련 공정표_1차변경갑지(전체12.10진)_발주갑지(3차분1.08)_발주갑지(3차분1.08)_'05 안전관리계획서" xfId="8961"/>
    <cellStyle name="_인원계획표 _ESC관련 공정표_1차변경갑지(전체12.10진)_발주갑지(3차분1.08)_발주갑지(3차분1.08)_'05 안전관리계획서_품질시험계획(060828)" xfId="8962"/>
    <cellStyle name="_인원계획표 _ESC관련 공정표_1차변경갑지(전체12.10진)_발주갑지(3차분1.08)_발주갑지(3차분1.08)_품질시험계획(060828)" xfId="8963"/>
    <cellStyle name="_인원계획표 _ESC관련 공정표_1차변경갑지(전체12.10진)_발주갑지(3차분1.08)_품질시험계획(060828)" xfId="8964"/>
    <cellStyle name="_인원계획표 _ESC관련 공정표_1차변경갑지(전체12.10진)_품질시험계획(060828)" xfId="8965"/>
    <cellStyle name="_인원계획표 _ESC관련 공정표_발주갑지(3차분" xfId="8966"/>
    <cellStyle name="_인원계획표 _ESC관련 공정표_발주갑지(3차분_'05 안전관리계획서" xfId="8967"/>
    <cellStyle name="_인원계획표 _ESC관련 공정표_발주갑지(3차분_'05 안전관리계획서_품질시험계획(060828)" xfId="8968"/>
    <cellStyle name="_인원계획표 _ESC관련 공정표_발주갑지(3차분_발주갑지(3차분1.08)" xfId="8969"/>
    <cellStyle name="_인원계획표 _ESC관련 공정표_발주갑지(3차분_발주갑지(3차분1.08)_'05 안전관리계획서" xfId="8970"/>
    <cellStyle name="_인원계획표 _ESC관련 공정표_발주갑지(3차분_발주갑지(3차분1.08)_'05 안전관리계획서_품질시험계획(060828)" xfId="8971"/>
    <cellStyle name="_인원계획표 _ESC관련 공정표_발주갑지(3차분_발주갑지(3차분1.08)_품질시험계획(060828)" xfId="8972"/>
    <cellStyle name="_인원계획표 _ESC관련 공정표_발주갑지(3차분_품질시험계획(060828)" xfId="8973"/>
    <cellStyle name="_인원계획표 _ESC관련 공정표_발주갑지(3차분1.08)" xfId="8974"/>
    <cellStyle name="_인원계획표 _ESC관련 공정표_발주갑지(3차분1.08)_'05 안전관리계획서" xfId="8975"/>
    <cellStyle name="_인원계획표 _ESC관련 공정표_발주갑지(3차분1.08)_'05 안전관리계획서_품질시험계획(060828)" xfId="8976"/>
    <cellStyle name="_인원계획표 _ESC관련 공정표_발주갑지(3차분1.08)_발주갑지(3차분1.08)" xfId="8977"/>
    <cellStyle name="_인원계획표 _ESC관련 공정표_발주갑지(3차분1.08)_발주갑지(3차분1.08)_'05 안전관리계획서" xfId="8978"/>
    <cellStyle name="_인원계획표 _ESC관련 공정표_발주갑지(3차분1.08)_발주갑지(3차분1.08)_'05 안전관리계획서_품질시험계획(060828)" xfId="8979"/>
    <cellStyle name="_인원계획표 _ESC관련 공정표_발주갑지(3차분1.08)_발주갑지(3차분1.08)_품질시험계획(060828)" xfId="8980"/>
    <cellStyle name="_인원계획표 _ESC관련 공정표_발주갑지(3차분1.08)_품질시험계획(060828)" xfId="8981"/>
    <cellStyle name="_인원계획표 _ESC관련 공정표_예정공정표(2003년분)" xfId="8982"/>
    <cellStyle name="_인원계획표 _ESC관련 공정표_예정공정표(2003년분)_'05 안전관리계획서" xfId="8983"/>
    <cellStyle name="_인원계획표 _ESC관련 공정표_예정공정표(2003년분)_'05 안전관리계획서_품질시험계획(060828)" xfId="8984"/>
    <cellStyle name="_인원계획표 _ESC관련 공정표_예정공정표(2003년분)_발주갑지(3차분" xfId="8985"/>
    <cellStyle name="_인원계획표 _ESC관련 공정표_예정공정표(2003년분)_발주갑지(3차분_'05 안전관리계획서" xfId="8986"/>
    <cellStyle name="_인원계획표 _ESC관련 공정표_예정공정표(2003년분)_발주갑지(3차분_'05 안전관리계획서_품질시험계획(060828)" xfId="8987"/>
    <cellStyle name="_인원계획표 _ESC관련 공정표_예정공정표(2003년분)_발주갑지(3차분_발주갑지(3차분1.08)" xfId="8988"/>
    <cellStyle name="_인원계획표 _ESC관련 공정표_예정공정표(2003년분)_발주갑지(3차분_발주갑지(3차분1.08)_'05 안전관리계획서" xfId="8989"/>
    <cellStyle name="_인원계획표 _ESC관련 공정표_예정공정표(2003년분)_발주갑지(3차분_발주갑지(3차분1.08)_'05 안전관리계획서_품질시험계획(060828)" xfId="8990"/>
    <cellStyle name="_인원계획표 _ESC관련 공정표_예정공정표(2003년분)_발주갑지(3차분_발주갑지(3차분1.08)_품질시험계획(060828)" xfId="8991"/>
    <cellStyle name="_인원계획표 _ESC관련 공정표_예정공정표(2003년분)_발주갑지(3차분_품질시험계획(060828)" xfId="8992"/>
    <cellStyle name="_인원계획표 _ESC관련 공정표_예정공정표(2003년분)_발주갑지(3차분1.08)" xfId="8993"/>
    <cellStyle name="_인원계획표 _ESC관련 공정표_예정공정표(2003년분)_발주갑지(3차분1.08)_'05 안전관리계획서" xfId="8994"/>
    <cellStyle name="_인원계획표 _ESC관련 공정표_예정공정표(2003년분)_발주갑지(3차분1.08)_'05 안전관리계획서_품질시험계획(060828)" xfId="8995"/>
    <cellStyle name="_인원계획표 _ESC관련 공정표_예정공정표(2003년분)_발주갑지(3차분1.08)_발주갑지(3차분1.08)" xfId="8996"/>
    <cellStyle name="_인원계획표 _ESC관련 공정표_예정공정표(2003년분)_발주갑지(3차분1.08)_발주갑지(3차분1.08)_'05 안전관리계획서" xfId="8997"/>
    <cellStyle name="_인원계획표 _ESC관련 공정표_예정공정표(2003년분)_발주갑지(3차분1.08)_발주갑지(3차분1.08)_'05 안전관리계획서_품질시험계획(060828)" xfId="8998"/>
    <cellStyle name="_인원계획표 _ESC관련 공정표_예정공정표(2003년분)_발주갑지(3차분1.08)_발주갑지(3차분1.08)_품질시험계획(060828)" xfId="8999"/>
    <cellStyle name="_인원계획표 _ESC관련 공정표_예정공정표(2003년분)_발주갑지(3차분1.08)_품질시험계획(060828)" xfId="9000"/>
    <cellStyle name="_인원계획표 _ESC관련 공정표_예정공정표(2003년분)_품질시험계획(060828)" xfId="9001"/>
    <cellStyle name="_인원계획표 _ESC관련 공정표_전체4회변경예정공정표" xfId="9002"/>
    <cellStyle name="_인원계획표 _ESC관련 공정표_전체4회변경예정공정표_'05 안전관리계획서" xfId="9003"/>
    <cellStyle name="_인원계획표 _ESC관련 공정표_전체4회변경예정공정표_'05 안전관리계획서_품질시험계획(060828)" xfId="9004"/>
    <cellStyle name="_인원계획표 _ESC관련 공정표_전체4회변경예정공정표_품질시험계획(060828)" xfId="9005"/>
    <cellStyle name="_인원계획표 _ESC관련 공정표_전체변경3회" xfId="9006"/>
    <cellStyle name="_인원계획표 _ESC관련 공정표_전체변경3회_'05 안전관리계획서" xfId="9007"/>
    <cellStyle name="_인원계획표 _ESC관련 공정표_전체변경3회_'05 안전관리계획서_품질시험계획(060828)" xfId="9008"/>
    <cellStyle name="_인원계획표 _ESC관련 공정표_전체변경3회_품질시험계획(060828)" xfId="9009"/>
    <cellStyle name="_인원계획표 _ESC관련 공정표_품질시험계획(060828)" xfId="9010"/>
    <cellStyle name="_인원계획표 _ESC관련 공정표11월18일" xfId="9011"/>
    <cellStyle name="_인원계획표 _ESC관련 공정표11월18일_'05 안전관리계획서" xfId="9012"/>
    <cellStyle name="_인원계획표 _ESC관련 공정표11월18일_'05 안전관리계획서_품질시험계획(060828)" xfId="9013"/>
    <cellStyle name="_인원계획표 _ESC관련 공정표11월18일_1차변경갑지(전체12.10)" xfId="9014"/>
    <cellStyle name="_인원계획표 _ESC관련 공정표11월18일_1차변경갑지(전체12.10)_'05 안전관리계획서" xfId="9015"/>
    <cellStyle name="_인원계획표 _ESC관련 공정표11월18일_1차변경갑지(전체12.10)_'05 안전관리계획서_품질시험계획(060828)" xfId="9016"/>
    <cellStyle name="_인원계획표 _ESC관련 공정표11월18일_1차변경갑지(전체12.10)_발주갑지(3차분" xfId="9017"/>
    <cellStyle name="_인원계획표 _ESC관련 공정표11월18일_1차변경갑지(전체12.10)_발주갑지(3차분_'05 안전관리계획서" xfId="9018"/>
    <cellStyle name="_인원계획표 _ESC관련 공정표11월18일_1차변경갑지(전체12.10)_발주갑지(3차분_'05 안전관리계획서_품질시험계획(060828)" xfId="9019"/>
    <cellStyle name="_인원계획표 _ESC관련 공정표11월18일_1차변경갑지(전체12.10)_발주갑지(3차분_발주갑지(3차분1.08)" xfId="9020"/>
    <cellStyle name="_인원계획표 _ESC관련 공정표11월18일_1차변경갑지(전체12.10)_발주갑지(3차분_발주갑지(3차분1.08)_'05 안전관리계획서" xfId="9021"/>
    <cellStyle name="_인원계획표 _ESC관련 공정표11월18일_1차변경갑지(전체12.10)_발주갑지(3차분_발주갑지(3차분1.08)_'05 안전관리계획서_품질시험계획(060828)" xfId="9022"/>
    <cellStyle name="_인원계획표 _ESC관련 공정표11월18일_1차변경갑지(전체12.10)_발주갑지(3차분_발주갑지(3차분1.08)_품질시험계획(060828)" xfId="9023"/>
    <cellStyle name="_인원계획표 _ESC관련 공정표11월18일_1차변경갑지(전체12.10)_발주갑지(3차분_품질시험계획(060828)" xfId="9024"/>
    <cellStyle name="_인원계획표 _ESC관련 공정표11월18일_1차변경갑지(전체12.10)_발주갑지(3차분1.08)" xfId="9025"/>
    <cellStyle name="_인원계획표 _ESC관련 공정표11월18일_1차변경갑지(전체12.10)_발주갑지(3차분1.08)_'05 안전관리계획서" xfId="9026"/>
    <cellStyle name="_인원계획표 _ESC관련 공정표11월18일_1차변경갑지(전체12.10)_발주갑지(3차분1.08)_'05 안전관리계획서_품질시험계획(060828)" xfId="9027"/>
    <cellStyle name="_인원계획표 _ESC관련 공정표11월18일_1차변경갑지(전체12.10)_발주갑지(3차분1.08)_발주갑지(3차분1.08)" xfId="9028"/>
    <cellStyle name="_인원계획표 _ESC관련 공정표11월18일_1차변경갑지(전체12.10)_발주갑지(3차분1.08)_발주갑지(3차분1.08)_'05 안전관리계획서" xfId="9029"/>
    <cellStyle name="_인원계획표 _ESC관련 공정표11월18일_1차변경갑지(전체12.10)_발주갑지(3차분1.08)_발주갑지(3차분1.08)_'05 안전관리계획서_품질시험계획(060828)" xfId="9030"/>
    <cellStyle name="_인원계획표 _ESC관련 공정표11월18일_1차변경갑지(전체12.10)_발주갑지(3차분1.08)_발주갑지(3차분1.08)_품질시험계획(060828)" xfId="9031"/>
    <cellStyle name="_인원계획표 _ESC관련 공정표11월18일_1차변경갑지(전체12.10)_발주갑지(3차분1.08)_품질시험계획(060828)" xfId="9032"/>
    <cellStyle name="_인원계획표 _ESC관련 공정표11월18일_1차변경갑지(전체12.10)_품질시험계획(060828)" xfId="9033"/>
    <cellStyle name="_인원계획표 _ESC관련 공정표11월18일_1차변경갑지(전체12.10진)" xfId="9034"/>
    <cellStyle name="_인원계획표 _ESC관련 공정표11월18일_1차변경갑지(전체12.10진)_'05 안전관리계획서" xfId="9035"/>
    <cellStyle name="_인원계획표 _ESC관련 공정표11월18일_1차변경갑지(전체12.10진)_'05 안전관리계획서_품질시험계획(060828)" xfId="9036"/>
    <cellStyle name="_인원계획표 _ESC관련 공정표11월18일_1차변경갑지(전체12.10진)_발주갑지(3차분" xfId="9037"/>
    <cellStyle name="_인원계획표 _ESC관련 공정표11월18일_1차변경갑지(전체12.10진)_발주갑지(3차분_'05 안전관리계획서" xfId="9038"/>
    <cellStyle name="_인원계획표 _ESC관련 공정표11월18일_1차변경갑지(전체12.10진)_발주갑지(3차분_'05 안전관리계획서_품질시험계획(060828)" xfId="9039"/>
    <cellStyle name="_인원계획표 _ESC관련 공정표11월18일_1차변경갑지(전체12.10진)_발주갑지(3차분_발주갑지(3차분1.08)" xfId="9040"/>
    <cellStyle name="_인원계획표 _ESC관련 공정표11월18일_1차변경갑지(전체12.10진)_발주갑지(3차분_발주갑지(3차분1.08)_'05 안전관리계획서" xfId="9041"/>
    <cellStyle name="_인원계획표 _ESC관련 공정표11월18일_1차변경갑지(전체12.10진)_발주갑지(3차분_발주갑지(3차분1.08)_'05 안전관리계획서_품질시험계획(060828)" xfId="9042"/>
    <cellStyle name="_인원계획표 _ESC관련 공정표11월18일_1차변경갑지(전체12.10진)_발주갑지(3차분_발주갑지(3차분1.08)_품질시험계획(060828)" xfId="9043"/>
    <cellStyle name="_인원계획표 _ESC관련 공정표11월18일_1차변경갑지(전체12.10진)_발주갑지(3차분_품질시험계획(060828)" xfId="9044"/>
    <cellStyle name="_인원계획표 _ESC관련 공정표11월18일_1차변경갑지(전체12.10진)_발주갑지(3차분1.08)" xfId="9045"/>
    <cellStyle name="_인원계획표 _ESC관련 공정표11월18일_1차변경갑지(전체12.10진)_발주갑지(3차분1.08)_'05 안전관리계획서" xfId="9046"/>
    <cellStyle name="_인원계획표 _ESC관련 공정표11월18일_1차변경갑지(전체12.10진)_발주갑지(3차분1.08)_'05 안전관리계획서_품질시험계획(060828)" xfId="9047"/>
    <cellStyle name="_인원계획표 _ESC관련 공정표11월18일_1차변경갑지(전체12.10진)_발주갑지(3차분1.08)_발주갑지(3차분1.08)" xfId="9048"/>
    <cellStyle name="_인원계획표 _ESC관련 공정표11월18일_1차변경갑지(전체12.10진)_발주갑지(3차분1.08)_발주갑지(3차분1.08)_'05 안전관리계획서" xfId="9049"/>
    <cellStyle name="_인원계획표 _ESC관련 공정표11월18일_1차변경갑지(전체12.10진)_발주갑지(3차분1.08)_발주갑지(3차분1.08)_'05 안전관리계획서_품질시험계획(060828)" xfId="9050"/>
    <cellStyle name="_인원계획표 _ESC관련 공정표11월18일_1차변경갑지(전체12.10진)_발주갑지(3차분1.08)_발주갑지(3차분1.08)_품질시험계획(060828)" xfId="9051"/>
    <cellStyle name="_인원계획표 _ESC관련 공정표11월18일_1차변경갑지(전체12.10진)_발주갑지(3차분1.08)_품질시험계획(060828)" xfId="9052"/>
    <cellStyle name="_인원계획표 _ESC관련 공정표11월18일_1차변경갑지(전체12.10진)_품질시험계획(060828)" xfId="9053"/>
    <cellStyle name="_인원계획표 _ESC관련 공정표11월18일_발주갑지(3차분" xfId="9054"/>
    <cellStyle name="_인원계획표 _ESC관련 공정표11월18일_발주갑지(3차분_'05 안전관리계획서" xfId="9055"/>
    <cellStyle name="_인원계획표 _ESC관련 공정표11월18일_발주갑지(3차분_'05 안전관리계획서_품질시험계획(060828)" xfId="9056"/>
    <cellStyle name="_인원계획표 _ESC관련 공정표11월18일_발주갑지(3차분_발주갑지(3차분1.08)" xfId="9057"/>
    <cellStyle name="_인원계획표 _ESC관련 공정표11월18일_발주갑지(3차분_발주갑지(3차분1.08)_'05 안전관리계획서" xfId="9058"/>
    <cellStyle name="_인원계획표 _ESC관련 공정표11월18일_발주갑지(3차분_발주갑지(3차분1.08)_'05 안전관리계획서_품질시험계획(060828)" xfId="9059"/>
    <cellStyle name="_인원계획표 _ESC관련 공정표11월18일_발주갑지(3차분_발주갑지(3차분1.08)_품질시험계획(060828)" xfId="9060"/>
    <cellStyle name="_인원계획표 _ESC관련 공정표11월18일_발주갑지(3차분_품질시험계획(060828)" xfId="9061"/>
    <cellStyle name="_인원계획표 _ESC관련 공정표11월18일_발주갑지(3차분1.08)" xfId="9062"/>
    <cellStyle name="_인원계획표 _ESC관련 공정표11월18일_발주갑지(3차분1.08)_'05 안전관리계획서" xfId="9063"/>
    <cellStyle name="_인원계획표 _ESC관련 공정표11월18일_발주갑지(3차분1.08)_'05 안전관리계획서_품질시험계획(060828)" xfId="9064"/>
    <cellStyle name="_인원계획표 _ESC관련 공정표11월18일_발주갑지(3차분1.08)_발주갑지(3차분1.08)" xfId="9065"/>
    <cellStyle name="_인원계획표 _ESC관련 공정표11월18일_발주갑지(3차분1.08)_발주갑지(3차분1.08)_'05 안전관리계획서" xfId="9066"/>
    <cellStyle name="_인원계획표 _ESC관련 공정표11월18일_발주갑지(3차분1.08)_발주갑지(3차분1.08)_'05 안전관리계획서_품질시험계획(060828)" xfId="9067"/>
    <cellStyle name="_인원계획표 _ESC관련 공정표11월18일_발주갑지(3차분1.08)_발주갑지(3차분1.08)_품질시험계획(060828)" xfId="9068"/>
    <cellStyle name="_인원계획표 _ESC관련 공정표11월18일_발주갑지(3차분1.08)_품질시험계획(060828)" xfId="9069"/>
    <cellStyle name="_인원계획표 _ESC관련 공정표11월18일_예정공정표(2003년분)" xfId="9070"/>
    <cellStyle name="_인원계획표 _ESC관련 공정표11월18일_예정공정표(2003년분)_'05 안전관리계획서" xfId="9071"/>
    <cellStyle name="_인원계획표 _ESC관련 공정표11월18일_예정공정표(2003년분)_'05 안전관리계획서_품질시험계획(060828)" xfId="9072"/>
    <cellStyle name="_인원계획표 _ESC관련 공정표11월18일_예정공정표(2003년분)_발주갑지(3차분" xfId="9073"/>
    <cellStyle name="_인원계획표 _ESC관련 공정표11월18일_예정공정표(2003년분)_발주갑지(3차분_'05 안전관리계획서" xfId="9074"/>
    <cellStyle name="_인원계획표 _ESC관련 공정표11월18일_예정공정표(2003년분)_발주갑지(3차분_'05 안전관리계획서_품질시험계획(060828)" xfId="9075"/>
    <cellStyle name="_인원계획표 _ESC관련 공정표11월18일_예정공정표(2003년분)_발주갑지(3차분_발주갑지(3차분1.08)" xfId="9076"/>
    <cellStyle name="_인원계획표 _ESC관련 공정표11월18일_예정공정표(2003년분)_발주갑지(3차분_발주갑지(3차분1.08)_'05 안전관리계획서" xfId="9077"/>
    <cellStyle name="_인원계획표 _ESC관련 공정표11월18일_예정공정표(2003년분)_발주갑지(3차분_발주갑지(3차분1.08)_'05 안전관리계획서_품질시험계획(060828)" xfId="9078"/>
    <cellStyle name="_인원계획표 _ESC관련 공정표11월18일_예정공정표(2003년분)_발주갑지(3차분_발주갑지(3차분1.08)_품질시험계획(060828)" xfId="9079"/>
    <cellStyle name="_인원계획표 _ESC관련 공정표11월18일_예정공정표(2003년분)_발주갑지(3차분_품질시험계획(060828)" xfId="9080"/>
    <cellStyle name="_인원계획표 _ESC관련 공정표11월18일_예정공정표(2003년분)_발주갑지(3차분1.08)" xfId="9081"/>
    <cellStyle name="_인원계획표 _ESC관련 공정표11월18일_예정공정표(2003년분)_발주갑지(3차분1.08)_'05 안전관리계획서" xfId="9082"/>
    <cellStyle name="_인원계획표 _ESC관련 공정표11월18일_예정공정표(2003년분)_발주갑지(3차분1.08)_'05 안전관리계획서_품질시험계획(060828)" xfId="9083"/>
    <cellStyle name="_인원계획표 _ESC관련 공정표11월18일_예정공정표(2003년분)_발주갑지(3차분1.08)_발주갑지(3차분1.08)" xfId="9084"/>
    <cellStyle name="_인원계획표 _ESC관련 공정표11월18일_예정공정표(2003년분)_발주갑지(3차분1.08)_발주갑지(3차분1.08)_'05 안전관리계획서" xfId="9085"/>
    <cellStyle name="_인원계획표 _ESC관련 공정표11월18일_예정공정표(2003년분)_발주갑지(3차분1.08)_발주갑지(3차분1.08)_'05 안전관리계획서_품질시험계획(060828)" xfId="9086"/>
    <cellStyle name="_인원계획표 _ESC관련 공정표11월18일_예정공정표(2003년분)_발주갑지(3차분1.08)_발주갑지(3차분1.08)_품질시험계획(060828)" xfId="9087"/>
    <cellStyle name="_인원계획표 _ESC관련 공정표11월18일_예정공정표(2003년분)_발주갑지(3차분1.08)_품질시험계획(060828)" xfId="9088"/>
    <cellStyle name="_인원계획표 _ESC관련 공정표11월18일_예정공정표(2003년분)_품질시험계획(060828)" xfId="9089"/>
    <cellStyle name="_인원계획표 _ESC관련 공정표11월18일_전체4회변경예정공정표" xfId="9090"/>
    <cellStyle name="_인원계획표 _ESC관련 공정표11월18일_전체4회변경예정공정표_'05 안전관리계획서" xfId="9091"/>
    <cellStyle name="_인원계획표 _ESC관련 공정표11월18일_전체4회변경예정공정표_'05 안전관리계획서_품질시험계획(060828)" xfId="9092"/>
    <cellStyle name="_인원계획표 _ESC관련 공정표11월18일_전체4회변경예정공정표_품질시험계획(060828)" xfId="9093"/>
    <cellStyle name="_인원계획표 _ESC관련 공정표11월18일_전체변경3회" xfId="9094"/>
    <cellStyle name="_인원계획표 _ESC관련 공정표11월18일_전체변경3회_'05 안전관리계획서" xfId="9095"/>
    <cellStyle name="_인원계획표 _ESC관련 공정표11월18일_전체변경3회_'05 안전관리계획서_품질시험계획(060828)" xfId="9096"/>
    <cellStyle name="_인원계획표 _ESC관련 공정표11월18일_전체변경3회_품질시험계획(060828)" xfId="9097"/>
    <cellStyle name="_인원계획표 _ESC관련 공정표11월18일_품질시험계획(060828)" xfId="9098"/>
    <cellStyle name="_인원계획표 _ip (2)" xfId="9099"/>
    <cellStyle name="_인원계획표 _ip (2)_'05 안전관리계획서" xfId="9100"/>
    <cellStyle name="_인원계획표 _ip (2)_'05 안전관리계획서_품질시험계획(060828)" xfId="9101"/>
    <cellStyle name="_인원계획표 _ip (2)_품질시험계획(060828)" xfId="9102"/>
    <cellStyle name="_인원계획표 _jipbun (2)" xfId="9103"/>
    <cellStyle name="_인원계획표 _jipbun (2)_'05 안전관리계획서" xfId="9104"/>
    <cellStyle name="_인원계획표 _jipbun (2)_'05 안전관리계획서_품질시험계획(060828)" xfId="9105"/>
    <cellStyle name="_인원계획표 _jipbun (2)_품질시험계획(060828)" xfId="9106"/>
    <cellStyle name="_인원계획표 _NAE" xfId="9107"/>
    <cellStyle name="_인원계획표 _NAE_'05 안전관리계획서" xfId="9108"/>
    <cellStyle name="_인원계획표 _NAE_'05 안전관리계획서_품질시험계획(060828)" xfId="9109"/>
    <cellStyle name="_인원계획표 _NAE_품질시험계획(060828)" xfId="9110"/>
    <cellStyle name="_인원계획표 _가실행 및 총괄(5공구)" xfId="21804"/>
    <cellStyle name="_인원계획표 _가실행 및 총괄(5공구)_3.CC-10-2,3_방풍림조성 및 석탄침전조수량산출서" xfId="21805"/>
    <cellStyle name="_인원계획표 _가실행 및 총괄(5공구)_4.CC-10-4_저탄장내배수설비수량산출서" xfId="21806"/>
    <cellStyle name="_인원계획표 _가실행 및 총괄(5공구)_가실행 및 총괄(선진포항)" xfId="21807"/>
    <cellStyle name="_인원계획표 _가실행 및 총괄(5공구)_가실행 및 총괄(선진포항)_3.CC-10-2,3_방풍림조성 및 석탄침전조수량산출서" xfId="21808"/>
    <cellStyle name="_인원계획표 _가실행 및 총괄(5공구)_가실행 및 총괄(선진포항)_4.CC-10-4_저탄장내배수설비수량산출서" xfId="21809"/>
    <cellStyle name="_인원계획표 _가실행 및 총괄(5공구)_가실행 및 총괄(선진포항)_흥우내역서산출" xfId="21810"/>
    <cellStyle name="_인원계획표 _가실행 및 총괄(5공구)_가실행 및 총괄(선진포항)_흥우내역서산출_3.CC-10-2,3_방풍림조성 및 석탄침전조수량산출서" xfId="21811"/>
    <cellStyle name="_인원계획표 _가실행 및 총괄(5공구)_가실행 및 총괄(선진포항)_흥우내역서산출_4.CC-10-4_저탄장내배수설비수량산출서" xfId="21812"/>
    <cellStyle name="_인원계획표 _가실행 및 총괄(5공구)_가실행 및 총괄(선진포항)_흥우내역서산출_흥우내역서산출" xfId="21813"/>
    <cellStyle name="_인원계획표 _가실행 및 총괄(5공구)_가실행 및 총괄(선진포항)_흥우내역서산출_흥우내역서산출_3.CC-10-2,3_방풍림조성 및 석탄침전조수량산출서" xfId="21814"/>
    <cellStyle name="_인원계획표 _가실행 및 총괄(5공구)_가실행 및 총괄(선진포항)_흥우내역서산출_흥우내역서산출_4.CC-10-4_저탄장내배수설비수량산출서" xfId="21815"/>
    <cellStyle name="_인원계획표 _가실행 및 총괄(5공구)_선진포항1" xfId="21816"/>
    <cellStyle name="_인원계획표 _가실행 및 총괄(5공구)_선진포항1_3.CC-10-2,3_방풍림조성 및 석탄침전조수량산출서" xfId="21817"/>
    <cellStyle name="_인원계획표 _가실행 및 총괄(5공구)_선진포항1_4.CC-10-4_저탄장내배수설비수량산출서" xfId="21818"/>
    <cellStyle name="_인원계획표 _가실행 및 총괄(5공구)_선진포항1_흥우내역서산출" xfId="21819"/>
    <cellStyle name="_인원계획표 _가실행 및 총괄(5공구)_선진포항1_흥우내역서산출_3.CC-10-2,3_방풍림조성 및 석탄침전조수량산출서" xfId="21820"/>
    <cellStyle name="_인원계획표 _가실행 및 총괄(5공구)_선진포항1_흥우내역서산출_4.CC-10-4_저탄장내배수설비수량산출서" xfId="21821"/>
    <cellStyle name="_인원계획표 _가실행 및 총괄(5공구)_선진포항1_흥우내역서산출_흥우내역서산출" xfId="21822"/>
    <cellStyle name="_인원계획표 _가실행 및 총괄(5공구)_선진포항1_흥우내역서산출_흥우내역서산출_3.CC-10-2,3_방풍림조성 및 석탄침전조수량산출서" xfId="21823"/>
    <cellStyle name="_인원계획표 _가실행 및 총괄(5공구)_선진포항1_흥우내역서산출_흥우내역서산출_4.CC-10-4_저탄장내배수설비수량산출서" xfId="21824"/>
    <cellStyle name="_인원계획표 _가실행 및 총괄(5공구)_흥우내역서산출" xfId="21825"/>
    <cellStyle name="_인원계획표 _가실행 및 총괄(5공구)_흥우내역서산출_3.CC-10-2,3_방풍림조성 및 석탄침전조수량산출서" xfId="21826"/>
    <cellStyle name="_인원계획표 _가실행 및 총괄(5공구)_흥우내역서산출_4.CC-10-4_저탄장내배수설비수량산출서" xfId="21827"/>
    <cellStyle name="_인원계획표 _가실행 및 총괄(5공구)_흥우내역서산출_흥우내역서산출" xfId="21828"/>
    <cellStyle name="_인원계획표 _가실행 및 총괄(5공구)_흥우내역서산출_흥우내역서산출_3.CC-10-2,3_방풍림조성 및 석탄침전조수량산출서" xfId="21829"/>
    <cellStyle name="_인원계획표 _가실행 및 총괄(5공구)_흥우내역서산출_흥우내역서산출_4.CC-10-4_저탄장내배수설비수량산출서" xfId="21830"/>
    <cellStyle name="_인원계획표 _가실행 및 총괄(고서담양2공구)" xfId="21831"/>
    <cellStyle name="_인원계획표 _가실행 및 총괄(고서담양2공구)_3.CC-10-2,3_방풍림조성 및 석탄침전조수량산출서" xfId="21832"/>
    <cellStyle name="_인원계획표 _가실행 및 총괄(고서담양2공구)_4.CC-10-4_저탄장내배수설비수량산출서" xfId="21833"/>
    <cellStyle name="_인원계획표 _가실행 및 총괄(고서담양2공구)_가실행 및 총괄(선진포항)" xfId="21834"/>
    <cellStyle name="_인원계획표 _가실행 및 총괄(고서담양2공구)_가실행 및 총괄(선진포항)_3.CC-10-2,3_방풍림조성 및 석탄침전조수량산출서" xfId="21835"/>
    <cellStyle name="_인원계획표 _가실행 및 총괄(고서담양2공구)_가실행 및 총괄(선진포항)_4.CC-10-4_저탄장내배수설비수량산출서" xfId="21836"/>
    <cellStyle name="_인원계획표 _가실행 및 총괄(고서담양2공구)_가실행 및 총괄(선진포항)_흥우내역서산출" xfId="21837"/>
    <cellStyle name="_인원계획표 _가실행 및 총괄(고서담양2공구)_가실행 및 총괄(선진포항)_흥우내역서산출_3.CC-10-2,3_방풍림조성 및 석탄침전조수량산출서" xfId="21838"/>
    <cellStyle name="_인원계획표 _가실행 및 총괄(고서담양2공구)_가실행 및 총괄(선진포항)_흥우내역서산출_4.CC-10-4_저탄장내배수설비수량산출서" xfId="21839"/>
    <cellStyle name="_인원계획표 _가실행 및 총괄(고서담양2공구)_가실행 및 총괄(선진포항)_흥우내역서산출_흥우내역서산출" xfId="21840"/>
    <cellStyle name="_인원계획표 _가실행 및 총괄(고서담양2공구)_가실행 및 총괄(선진포항)_흥우내역서산출_흥우내역서산출_3.CC-10-2,3_방풍림조성 및 석탄침전조수량산출서" xfId="21841"/>
    <cellStyle name="_인원계획표 _가실행 및 총괄(고서담양2공구)_가실행 및 총괄(선진포항)_흥우내역서산출_흥우내역서산출_4.CC-10-4_저탄장내배수설비수량산출서" xfId="21842"/>
    <cellStyle name="_인원계획표 _가실행 및 총괄(고서담양2공구)_흥우내역서산출" xfId="21843"/>
    <cellStyle name="_인원계획표 _가실행 및 총괄(고서담양2공구)_흥우내역서산출_3.CC-10-2,3_방풍림조성 및 석탄침전조수량산출서" xfId="21844"/>
    <cellStyle name="_인원계획표 _가실행 및 총괄(고서담양2공구)_흥우내역서산출_4.CC-10-4_저탄장내배수설비수량산출서" xfId="21845"/>
    <cellStyle name="_인원계획표 _가실행 및 총괄(고서담양2공구)_흥우내역서산출_흥우내역서산출" xfId="21846"/>
    <cellStyle name="_인원계획표 _가실행 및 총괄(고서담양2공구)_흥우내역서산출_흥우내역서산출_3.CC-10-2,3_방풍림조성 및 석탄침전조수량산출서" xfId="21847"/>
    <cellStyle name="_인원계획표 _가실행 및 총괄(고서담양2공구)_흥우내역서산출_흥우내역서산출_4.CC-10-4_저탄장내배수설비수량산출서" xfId="21848"/>
    <cellStyle name="_인원계획표 _가실행 및 총괄(선진포항)" xfId="21849"/>
    <cellStyle name="_인원계획표 _가실행 및 총괄(선진포항)_3.CC-10-2,3_방풍림조성 및 석탄침전조수량산출서" xfId="21850"/>
    <cellStyle name="_인원계획표 _가실행 및 총괄(선진포항)_4.CC-10-4_저탄장내배수설비수량산출서" xfId="21851"/>
    <cellStyle name="_인원계획표 _가실행 및 총괄(선진포항)_가실행 및 총괄(선진포항)" xfId="21852"/>
    <cellStyle name="_인원계획표 _가실행 및 총괄(선진포항)_가실행 및 총괄(선진포항)_3.CC-10-2,3_방풍림조성 및 석탄침전조수량산출서" xfId="21853"/>
    <cellStyle name="_인원계획표 _가실행 및 총괄(선진포항)_가실행 및 총괄(선진포항)_4.CC-10-4_저탄장내배수설비수량산출서" xfId="21854"/>
    <cellStyle name="_인원계획표 _가실행 및 총괄(선진포항)_가실행 및 총괄(선진포항)_흥우내역서산출" xfId="21855"/>
    <cellStyle name="_인원계획표 _가실행 및 총괄(선진포항)_가실행 및 총괄(선진포항)_흥우내역서산출_3.CC-10-2,3_방풍림조성 및 석탄침전조수량산출서" xfId="21856"/>
    <cellStyle name="_인원계획표 _가실행 및 총괄(선진포항)_가실행 및 총괄(선진포항)_흥우내역서산출_4.CC-10-4_저탄장내배수설비수량산출서" xfId="21857"/>
    <cellStyle name="_인원계획표 _가실행 및 총괄(선진포항)_가실행 및 총괄(선진포항)_흥우내역서산출_흥우내역서산출" xfId="21858"/>
    <cellStyle name="_인원계획표 _가실행 및 총괄(선진포항)_가실행 및 총괄(선진포항)_흥우내역서산출_흥우내역서산출_3.CC-10-2,3_방풍림조성 및 석탄침전조수량산출서" xfId="21859"/>
    <cellStyle name="_인원계획표 _가실행 및 총괄(선진포항)_가실행 및 총괄(선진포항)_흥우내역서산출_흥우내역서산출_4.CC-10-4_저탄장내배수설비수량산출서" xfId="21860"/>
    <cellStyle name="_인원계획표 _가실행 및 총괄(선진포항)_선진포항1" xfId="21861"/>
    <cellStyle name="_인원계획표 _가실행 및 총괄(선진포항)_선진포항1_3.CC-10-2,3_방풍림조성 및 석탄침전조수량산출서" xfId="21862"/>
    <cellStyle name="_인원계획표 _가실행 및 총괄(선진포항)_선진포항1_4.CC-10-4_저탄장내배수설비수량산출서" xfId="21863"/>
    <cellStyle name="_인원계획표 _가실행 및 총괄(선진포항)_선진포항1_흥우내역서산출" xfId="21864"/>
    <cellStyle name="_인원계획표 _가실행 및 총괄(선진포항)_선진포항1_흥우내역서산출_3.CC-10-2,3_방풍림조성 및 석탄침전조수량산출서" xfId="21865"/>
    <cellStyle name="_인원계획표 _가실행 및 총괄(선진포항)_선진포항1_흥우내역서산출_4.CC-10-4_저탄장내배수설비수량산출서" xfId="21866"/>
    <cellStyle name="_인원계획표 _가실행 및 총괄(선진포항)_선진포항1_흥우내역서산출_흥우내역서산출" xfId="21867"/>
    <cellStyle name="_인원계획표 _가실행 및 총괄(선진포항)_선진포항1_흥우내역서산출_흥우내역서산출_3.CC-10-2,3_방풍림조성 및 석탄침전조수량산출서" xfId="21868"/>
    <cellStyle name="_인원계획표 _가실행 및 총괄(선진포항)_선진포항1_흥우내역서산출_흥우내역서산출_4.CC-10-4_저탄장내배수설비수량산출서" xfId="21869"/>
    <cellStyle name="_인원계획표 _가실행 및 총괄(선진포항)_흥우내역서산출" xfId="21870"/>
    <cellStyle name="_인원계획표 _가실행 및 총괄(선진포항)_흥우내역서산출_3.CC-10-2,3_방풍림조성 및 석탄침전조수량산출서" xfId="21871"/>
    <cellStyle name="_인원계획표 _가실행 및 총괄(선진포항)_흥우내역서산출_4.CC-10-4_저탄장내배수설비수량산출서" xfId="21872"/>
    <cellStyle name="_인원계획표 _가실행 및 총괄(선진포항)_흥우내역서산출_흥우내역서산출" xfId="21873"/>
    <cellStyle name="_인원계획표 _가실행 및 총괄(선진포항)_흥우내역서산출_흥우내역서산출_3.CC-10-2,3_방풍림조성 및 석탄침전조수량산출서" xfId="21874"/>
    <cellStyle name="_인원계획표 _가실행 및 총괄(선진포항)_흥우내역서산출_흥우내역서산출_4.CC-10-4_저탄장내배수설비수량산출서" xfId="21875"/>
    <cellStyle name="_인원계획표 _가실행(평화)" xfId="21876"/>
    <cellStyle name="_인원계획표 _가실행(평화)_3.CC-10-2,3_방풍림조성 및 석탄침전조수량산출서" xfId="21877"/>
    <cellStyle name="_인원계획표 _가실행(평화)_4.CC-10-4_저탄장내배수설비수량산출서" xfId="21878"/>
    <cellStyle name="_인원계획표 _가실행(평화)_흥우내역서산출" xfId="21879"/>
    <cellStyle name="_인원계획표 _가실행(평화)_흥우내역서산출_3.CC-10-2,3_방풍림조성 및 석탄침전조수량산출서" xfId="21880"/>
    <cellStyle name="_인원계획표 _가실행(평화)_흥우내역서산출_4.CC-10-4_저탄장내배수설비수량산출서" xfId="21881"/>
    <cellStyle name="_인원계획표 _가실행(평화)_흥우내역서산출_흥우내역서산출" xfId="21882"/>
    <cellStyle name="_인원계획표 _가실행(평화)_흥우내역서산출_흥우내역서산출_3.CC-10-2,3_방풍림조성 및 석탄침전조수량산출서" xfId="21883"/>
    <cellStyle name="_인원계획표 _가실행(평화)_흥우내역서산출_흥우내역서산출_4.CC-10-4_저탄장내배수설비수량산출서" xfId="21884"/>
    <cellStyle name="_인원계획표 _간접비" xfId="8484"/>
    <cellStyle name="_인원계획표 _간접비_'05 안전관리계획서" xfId="8485"/>
    <cellStyle name="_인원계획표 _간접비_'05 안전관리계획서_품질시험계획(060828)" xfId="8486"/>
    <cellStyle name="_인원계획표 _간접비_품질시험계획(060828)" xfId="8487"/>
    <cellStyle name="_인원계획표 _강남순환실행" xfId="21885"/>
    <cellStyle name="_인원계획표 _강남순환실행_3.CC-10-2,3_방풍림조성 및 석탄침전조수량산출서" xfId="21886"/>
    <cellStyle name="_인원계획표 _강남순환실행_4.CC-10-4_저탄장내배수설비수량산출서" xfId="21887"/>
    <cellStyle name="_인원계획표 _강남순환실행_마산항(02.08.05)" xfId="21888"/>
    <cellStyle name="_인원계획표 _강남순환실행_마산항(02.08.05)_3.CC-10-2,3_방풍림조성 및 석탄침전조수량산출서" xfId="21889"/>
    <cellStyle name="_인원계획표 _강남순환실행_마산항(02.08.05)_4.CC-10-4_저탄장내배수설비수량산출서" xfId="21890"/>
    <cellStyle name="_인원계획표 _강남순환실행_마산항(02.08.05)_마산항(02.08.05)" xfId="21891"/>
    <cellStyle name="_인원계획표 _강남순환실행_마산항(02.08.05)_마산항(02.08.05)_3.CC-10-2,3_방풍림조성 및 석탄침전조수량산출서" xfId="21892"/>
    <cellStyle name="_인원계획표 _강남순환실행_마산항(02.08.05)_마산항(02.08.05)_4.CC-10-4_저탄장내배수설비수량산출서" xfId="21893"/>
    <cellStyle name="_인원계획표 _경춘선3부대의뢰" xfId="21894"/>
    <cellStyle name="_인원계획표 _경춘선3부대의뢰_3.CC-10-2,3_방풍림조성 및 석탄침전조수량산출서" xfId="21895"/>
    <cellStyle name="_인원계획표 _경춘선3부대의뢰_4.CC-10-4_저탄장내배수설비수량산출서" xfId="21896"/>
    <cellStyle name="_인원계획표 _경춘선3부대의뢰_마산항(02.08.05)" xfId="21897"/>
    <cellStyle name="_인원계획표 _경춘선3부대의뢰_마산항(02.08.05)_3.CC-10-2,3_방풍림조성 및 석탄침전조수량산출서" xfId="21898"/>
    <cellStyle name="_인원계획표 _경춘선3부대의뢰_마산항(02.08.05)_4.CC-10-4_저탄장내배수설비수량산출서" xfId="21899"/>
    <cellStyle name="_인원계획표 _경춘선3부대의뢰_마산항(02.08.05)_마산항(02.08.05)" xfId="21900"/>
    <cellStyle name="_인원계획표 _경춘선3부대의뢰_마산항(02.08.05)_마산항(02.08.05)_3.CC-10-2,3_방풍림조성 및 석탄침전조수량산출서" xfId="21901"/>
    <cellStyle name="_인원계획표 _경춘선3부대의뢰_마산항(02.08.05)_마산항(02.08.05)_4.CC-10-4_저탄장내배수설비수량산출서" xfId="21902"/>
    <cellStyle name="_인원계획표 _경춘선3실행추정(당초)" xfId="21903"/>
    <cellStyle name="_인원계획표 _경춘선3실행추정(당초)_3.CC-10-2,3_방풍림조성 및 석탄침전조수량산출서" xfId="21904"/>
    <cellStyle name="_인원계획표 _경춘선3실행추정(당초)_4.CC-10-4_저탄장내배수설비수량산출서" xfId="21905"/>
    <cellStyle name="_인원계획표 _경춘선3실행추정(당초)_마산항(02.08.05)" xfId="21906"/>
    <cellStyle name="_인원계획표 _경춘선3실행추정(당초)_마산항(02.08.05)_3.CC-10-2,3_방풍림조성 및 석탄침전조수량산출서" xfId="21907"/>
    <cellStyle name="_인원계획표 _경춘선3실행추정(당초)_마산항(02.08.05)_4.CC-10-4_저탄장내배수설비수량산출서" xfId="21908"/>
    <cellStyle name="_인원계획표 _경춘선3실행추정(당초)_마산항(02.08.05)_마산항(02.08.05)" xfId="21909"/>
    <cellStyle name="_인원계획표 _경춘선3실행추정(당초)_마산항(02.08.05)_마산항(02.08.05)_3.CC-10-2,3_방풍림조성 및 석탄침전조수량산출서" xfId="21910"/>
    <cellStyle name="_인원계획표 _경춘선3실행추정(당초)_마산항(02.08.05)_마산항(02.08.05)_4.CC-10-4_저탄장내배수설비수량산출서" xfId="21911"/>
    <cellStyle name="_인원계획표 _공문" xfId="8488"/>
    <cellStyle name="_인원계획표 _공문_'05 안전관리계획서" xfId="8489"/>
    <cellStyle name="_인원계획표 _공문_'05 안전관리계획서_품질시험계획(060828)" xfId="8490"/>
    <cellStyle name="_인원계획표 _공문_품질시험계획(060828)" xfId="8491"/>
    <cellStyle name="_인원계획표 _공사비변경결재완료(설계변경)내역서" xfId="8492"/>
    <cellStyle name="_인원계획표 _공사비변경결재완료(설계변경)내역서_임시적출장(3.25)" xfId="8493"/>
    <cellStyle name="_인원계획표 _공사현황(현장03월)" xfId="8494"/>
    <cellStyle name="_인원계획표 _공사현황(현장03월본사수정)" xfId="8495"/>
    <cellStyle name="_인원계획표 _공정표양식" xfId="8496"/>
    <cellStyle name="_인원계획표 _공정표양식_07.실행예산서(도급분시행결의서)sample2" xfId="8497"/>
    <cellStyle name="_인원계획표 _교면방수" xfId="8498"/>
    <cellStyle name="_인원계획표 _김천영동1투찰(363)" xfId="21912"/>
    <cellStyle name="_인원계획표 _김천영동1투찰(363)_3.CC-10-2,3_방풍림조성 및 석탄침전조수량산출서" xfId="21913"/>
    <cellStyle name="_인원계획표 _김천영동1투찰(363)_4.CC-10-4_저탄장내배수설비수량산출서" xfId="21914"/>
    <cellStyle name="_인원계획표 _김천영동1투찰(363)_강남순환실행" xfId="21915"/>
    <cellStyle name="_인원계획표 _김천영동1투찰(363)_강남순환실행_3.CC-10-2,3_방풍림조성 및 석탄침전조수량산출서" xfId="21916"/>
    <cellStyle name="_인원계획표 _김천영동1투찰(363)_강남순환실행_4.CC-10-4_저탄장내배수설비수량산출서" xfId="21917"/>
    <cellStyle name="_인원계획표 _김천영동1투찰(363)_강남순환실행_마산항(02.08.05)" xfId="21918"/>
    <cellStyle name="_인원계획표 _김천영동1투찰(363)_강남순환실행_마산항(02.08.05)_3.CC-10-2,3_방풍림조성 및 석탄침전조수량산출서" xfId="21919"/>
    <cellStyle name="_인원계획표 _김천영동1투찰(363)_강남순환실행_마산항(02.08.05)_4.CC-10-4_저탄장내배수설비수량산출서" xfId="21920"/>
    <cellStyle name="_인원계획표 _김천영동1투찰(363)_강남순환실행_마산항(02.08.05)_마산항(02.08.05)" xfId="21921"/>
    <cellStyle name="_인원계획표 _김천영동1투찰(363)_강남순환실행_마산항(02.08.05)_마산항(02.08.05)_3.CC-10-2,3_방풍림조성 및 석탄침전조수량산출서" xfId="21922"/>
    <cellStyle name="_인원계획표 _김천영동1투찰(363)_강남순환실행_마산항(02.08.05)_마산항(02.08.05)_4.CC-10-4_저탄장내배수설비수량산출서" xfId="21923"/>
    <cellStyle name="_인원계획표 _김천영동1투찰(363)_경춘선3부대의뢰" xfId="21924"/>
    <cellStyle name="_인원계획표 _김천영동1투찰(363)_경춘선3부대의뢰_3.CC-10-2,3_방풍림조성 및 석탄침전조수량산출서" xfId="21925"/>
    <cellStyle name="_인원계획표 _김천영동1투찰(363)_경춘선3부대의뢰_4.CC-10-4_저탄장내배수설비수량산출서" xfId="21926"/>
    <cellStyle name="_인원계획표 _김천영동1투찰(363)_경춘선3부대의뢰_마산항(02.08.05)" xfId="21927"/>
    <cellStyle name="_인원계획표 _김천영동1투찰(363)_경춘선3부대의뢰_마산항(02.08.05)_3.CC-10-2,3_방풍림조성 및 석탄침전조수량산출서" xfId="21928"/>
    <cellStyle name="_인원계획표 _김천영동1투찰(363)_경춘선3부대의뢰_마산항(02.08.05)_4.CC-10-4_저탄장내배수설비수량산출서" xfId="21929"/>
    <cellStyle name="_인원계획표 _김천영동1투찰(363)_경춘선3부대의뢰_마산항(02.08.05)_마산항(02.08.05)" xfId="21930"/>
    <cellStyle name="_인원계획표 _김천영동1투찰(363)_경춘선3부대의뢰_마산항(02.08.05)_마산항(02.08.05)_3.CC-10-2,3_방풍림조성 및 석탄침전조수량산출서" xfId="21931"/>
    <cellStyle name="_인원계획표 _김천영동1투찰(363)_경춘선3부대의뢰_마산항(02.08.05)_마산항(02.08.05)_4.CC-10-4_저탄장내배수설비수량산출서" xfId="21932"/>
    <cellStyle name="_인원계획표 _김천영동1투찰(363)_경춘선3실행추정(당초)" xfId="21933"/>
    <cellStyle name="_인원계획표 _김천영동1투찰(363)_경춘선3실행추정(당초)_3.CC-10-2,3_방풍림조성 및 석탄침전조수량산출서" xfId="21934"/>
    <cellStyle name="_인원계획표 _김천영동1투찰(363)_경춘선3실행추정(당초)_4.CC-10-4_저탄장내배수설비수량산출서" xfId="21935"/>
    <cellStyle name="_인원계획표 _김천영동1투찰(363)_경춘선3실행추정(당초)_마산항(02.08.05)" xfId="21936"/>
    <cellStyle name="_인원계획표 _김천영동1투찰(363)_경춘선3실행추정(당초)_마산항(02.08.05)_3.CC-10-2,3_방풍림조성 및 석탄침전조수량산출서" xfId="21937"/>
    <cellStyle name="_인원계획표 _김천영동1투찰(363)_경춘선3실행추정(당초)_마산항(02.08.05)_4.CC-10-4_저탄장내배수설비수량산출서" xfId="21938"/>
    <cellStyle name="_인원계획표 _김천영동1투찰(363)_경춘선3실행추정(당초)_마산항(02.08.05)_마산항(02.08.05)" xfId="21939"/>
    <cellStyle name="_인원계획표 _김천영동1투찰(363)_경춘선3실행추정(당초)_마산항(02.08.05)_마산항(02.08.05)_3.CC-10-2,3_방풍림조성 및 석탄침전조수량산출서" xfId="21940"/>
    <cellStyle name="_인원계획표 _김천영동1투찰(363)_경춘선3실행추정(당초)_마산항(02.08.05)_마산항(02.08.05)_4.CC-10-4_저탄장내배수설비수량산출서" xfId="21941"/>
    <cellStyle name="_인원계획표 _김천영동1투찰(363)_덕포연하실행추정" xfId="21942"/>
    <cellStyle name="_인원계획표 _김천영동1투찰(363)_덕포연하실행추정_3.CC-10-2,3_방풍림조성 및 석탄침전조수량산출서" xfId="21943"/>
    <cellStyle name="_인원계획표 _김천영동1투찰(363)_덕포연하실행추정_4.CC-10-4_저탄장내배수설비수량산출서" xfId="21944"/>
    <cellStyle name="_인원계획표 _김천영동1투찰(363)_덕포연하실행추정_마산항(02.08.05)" xfId="21945"/>
    <cellStyle name="_인원계획표 _김천영동1투찰(363)_덕포연하실행추정_마산항(02.08.05)_3.CC-10-2,3_방풍림조성 및 석탄침전조수량산출서" xfId="21946"/>
    <cellStyle name="_인원계획표 _김천영동1투찰(363)_덕포연하실행추정_마산항(02.08.05)_4.CC-10-4_저탄장내배수설비수량산출서" xfId="21947"/>
    <cellStyle name="_인원계획표 _김천영동1투찰(363)_덕포연하실행추정_마산항(02.08.05)_마산항(02.08.05)" xfId="21948"/>
    <cellStyle name="_인원계획표 _김천영동1투찰(363)_덕포연하실행추정_마산항(02.08.05)_마산항(02.08.05)_3.CC-10-2,3_방풍림조성 및 석탄침전조수량산출서" xfId="21949"/>
    <cellStyle name="_인원계획표 _김천영동1투찰(363)_덕포연하실행추정_마산항(02.08.05)_마산항(02.08.05)_4.CC-10-4_저탄장내배수설비수량산출서" xfId="21950"/>
    <cellStyle name="_인원계획표 _김천영동1투찰(363)_덕포연하의뢰" xfId="21951"/>
    <cellStyle name="_인원계획표 _김천영동1투찰(363)_덕포연하의뢰_3.CC-10-2,3_방풍림조성 및 석탄침전조수량산출서" xfId="21952"/>
    <cellStyle name="_인원계획표 _김천영동1투찰(363)_덕포연하의뢰_4.CC-10-4_저탄장내배수설비수량산출서" xfId="21953"/>
    <cellStyle name="_인원계획표 _김천영동1투찰(363)_덕포연하의뢰_마산항(02.08.05)" xfId="21954"/>
    <cellStyle name="_인원계획표 _김천영동1투찰(363)_덕포연하의뢰_마산항(02.08.05)_3.CC-10-2,3_방풍림조성 및 석탄침전조수량산출서" xfId="21955"/>
    <cellStyle name="_인원계획표 _김천영동1투찰(363)_덕포연하의뢰_마산항(02.08.05)_4.CC-10-4_저탄장내배수설비수량산출서" xfId="21956"/>
    <cellStyle name="_인원계획표 _김천영동1투찰(363)_덕포연하의뢰_마산항(02.08.05)_마산항(02.08.05)" xfId="21957"/>
    <cellStyle name="_인원계획표 _김천영동1투찰(363)_덕포연하의뢰_마산항(02.08.05)_마산항(02.08.05)_3.CC-10-2,3_방풍림조성 및 석탄침전조수량산출서" xfId="21958"/>
    <cellStyle name="_인원계획표 _김천영동1투찰(363)_덕포연하의뢰_마산항(02.08.05)_마산항(02.08.05)_4.CC-10-4_저탄장내배수설비수량산출서" xfId="21959"/>
    <cellStyle name="_인원계획표 _김천영동1투찰(363)_마산항(02.08.05)" xfId="21960"/>
    <cellStyle name="_인원계획표 _김천영동1투찰(363)_마산항(02.08.05)_3.CC-10-2,3_방풍림조성 및 석탄침전조수량산출서" xfId="21961"/>
    <cellStyle name="_인원계획표 _김천영동1투찰(363)_마산항(02.08.05)_4.CC-10-4_저탄장내배수설비수량산출서" xfId="21962"/>
    <cellStyle name="_인원계획표 _김천영동1투찰(363)_마산항(02.08.05)_마산항(02.08.05)" xfId="21963"/>
    <cellStyle name="_인원계획표 _김천영동1투찰(363)_마산항(02.08.05)_마산항(02.08.05)_3.CC-10-2,3_방풍림조성 및 석탄침전조수량산출서" xfId="21964"/>
    <cellStyle name="_인원계획표 _김천영동1투찰(363)_마산항(02.08.05)_마산항(02.08.05)_4.CC-10-4_저탄장내배수설비수량산출서" xfId="21965"/>
    <cellStyle name="_인원계획표 _김천영동1투찰(363)_현산경3(중앙)" xfId="21966"/>
    <cellStyle name="_인원계획표 _김천영동1투찰(363)_현산경3(중앙)_3.CC-10-2,3_방풍림조성 및 석탄침전조수량산출서" xfId="21967"/>
    <cellStyle name="_인원계획표 _김천영동1투찰(363)_현산경3(중앙)_4.CC-10-4_저탄장내배수설비수량산출서" xfId="21968"/>
    <cellStyle name="_인원계획표 _김천영동1투찰(363)_현산경3(중앙)_마산항(02.08.05)" xfId="21969"/>
    <cellStyle name="_인원계획표 _김천영동1투찰(363)_현산경3(중앙)_마산항(02.08.05)_3.CC-10-2,3_방풍림조성 및 석탄침전조수량산출서" xfId="21970"/>
    <cellStyle name="_인원계획표 _김천영동1투찰(363)_현산경3(중앙)_마산항(02.08.05)_4.CC-10-4_저탄장내배수설비수량산출서" xfId="21971"/>
    <cellStyle name="_인원계획표 _김천영동1투찰(363)_현산경3(중앙)_마산항(02.08.05)_마산항(02.08.05)" xfId="21972"/>
    <cellStyle name="_인원계획표 _김천영동1투찰(363)_현산경3(중앙)_마산항(02.08.05)_마산항(02.08.05)_3.CC-10-2,3_방풍림조성 및 석탄침전조수량산출서" xfId="21973"/>
    <cellStyle name="_인원계획표 _김천영동1투찰(363)_현산경3(중앙)_마산항(02.08.05)_마산항(02.08.05)_4.CC-10-4_저탄장내배수설비수량산출서" xfId="21974"/>
    <cellStyle name="_인원계획표 _난간" xfId="8499"/>
    <cellStyle name="_인원계획표 _난간_교면방수" xfId="8500"/>
    <cellStyle name="_인원계획표 _난간_난간" xfId="8501"/>
    <cellStyle name="_인원계획표 _난간_난간_교면방수" xfId="8502"/>
    <cellStyle name="_인원계획표 _남면동면" xfId="8503"/>
    <cellStyle name="_인원계획표 _남면동면_'05 안전관리계획서" xfId="8504"/>
    <cellStyle name="_인원계획표 _남면동면_'05 안전관리계획서_품질시험계획(060828)" xfId="8505"/>
    <cellStyle name="_인원계획표 _남면동면_품질시험계획(060828)" xfId="8506"/>
    <cellStyle name="_인원계획표 _당진대전1투찰" xfId="21975"/>
    <cellStyle name="_인원계획표 _당진대전1투찰_3.CC-10-2,3_방풍림조성 및 석탄침전조수량산출서" xfId="21976"/>
    <cellStyle name="_인원계획표 _당진대전1투찰_4.CC-10-4_저탄장내배수설비수량산출서" xfId="21977"/>
    <cellStyle name="_인원계획표 _당진대전1투찰_강남순환실행" xfId="21978"/>
    <cellStyle name="_인원계획표 _당진대전1투찰_강남순환실행_3.CC-10-2,3_방풍림조성 및 석탄침전조수량산출서" xfId="21979"/>
    <cellStyle name="_인원계획표 _당진대전1투찰_강남순환실행_4.CC-10-4_저탄장내배수설비수량산출서" xfId="21980"/>
    <cellStyle name="_인원계획표 _당진대전1투찰_강남순환실행_마산항(02.08.05)" xfId="21981"/>
    <cellStyle name="_인원계획표 _당진대전1투찰_강남순환실행_마산항(02.08.05)_3.CC-10-2,3_방풍림조성 및 석탄침전조수량산출서" xfId="21982"/>
    <cellStyle name="_인원계획표 _당진대전1투찰_강남순환실행_마산항(02.08.05)_4.CC-10-4_저탄장내배수설비수량산출서" xfId="21983"/>
    <cellStyle name="_인원계획표 _당진대전1투찰_강남순환실행_마산항(02.08.05)_마산항(02.08.05)" xfId="21984"/>
    <cellStyle name="_인원계획표 _당진대전1투찰_강남순환실행_마산항(02.08.05)_마산항(02.08.05)_3.CC-10-2,3_방풍림조성 및 석탄침전조수량산출서" xfId="21985"/>
    <cellStyle name="_인원계획표 _당진대전1투찰_강남순환실행_마산항(02.08.05)_마산항(02.08.05)_4.CC-10-4_저탄장내배수설비수량산출서" xfId="21986"/>
    <cellStyle name="_인원계획표 _당진대전1투찰_경춘선3부대의뢰" xfId="21987"/>
    <cellStyle name="_인원계획표 _당진대전1투찰_경춘선3부대의뢰_3.CC-10-2,3_방풍림조성 및 석탄침전조수량산출서" xfId="21988"/>
    <cellStyle name="_인원계획표 _당진대전1투찰_경춘선3부대의뢰_4.CC-10-4_저탄장내배수설비수량산출서" xfId="21989"/>
    <cellStyle name="_인원계획표 _당진대전1투찰_경춘선3부대의뢰_마산항(02.08.05)" xfId="21990"/>
    <cellStyle name="_인원계획표 _당진대전1투찰_경춘선3부대의뢰_마산항(02.08.05)_3.CC-10-2,3_방풍림조성 및 석탄침전조수량산출서" xfId="21991"/>
    <cellStyle name="_인원계획표 _당진대전1투찰_경춘선3부대의뢰_마산항(02.08.05)_4.CC-10-4_저탄장내배수설비수량산출서" xfId="21992"/>
    <cellStyle name="_인원계획표 _당진대전1투찰_경춘선3부대의뢰_마산항(02.08.05)_마산항(02.08.05)" xfId="21993"/>
    <cellStyle name="_인원계획표 _당진대전1투찰_경춘선3부대의뢰_마산항(02.08.05)_마산항(02.08.05)_3.CC-10-2,3_방풍림조성 및 석탄침전조수량산출서" xfId="21994"/>
    <cellStyle name="_인원계획표 _당진대전1투찰_경춘선3부대의뢰_마산항(02.08.05)_마산항(02.08.05)_4.CC-10-4_저탄장내배수설비수량산출서" xfId="21995"/>
    <cellStyle name="_인원계획표 _당진대전1투찰_경춘선3실행추정(당초)" xfId="21996"/>
    <cellStyle name="_인원계획표 _당진대전1투찰_경춘선3실행추정(당초)_3.CC-10-2,3_방풍림조성 및 석탄침전조수량산출서" xfId="21997"/>
    <cellStyle name="_인원계획표 _당진대전1투찰_경춘선3실행추정(당초)_4.CC-10-4_저탄장내배수설비수량산출서" xfId="21998"/>
    <cellStyle name="_인원계획표 _당진대전1투찰_경춘선3실행추정(당초)_마산항(02.08.05)" xfId="21999"/>
    <cellStyle name="_인원계획표 _당진대전1투찰_경춘선3실행추정(당초)_마산항(02.08.05)_3.CC-10-2,3_방풍림조성 및 석탄침전조수량산출서" xfId="22000"/>
    <cellStyle name="_인원계획표 _당진대전1투찰_경춘선3실행추정(당초)_마산항(02.08.05)_4.CC-10-4_저탄장내배수설비수량산출서" xfId="22001"/>
    <cellStyle name="_인원계획표 _당진대전1투찰_경춘선3실행추정(당초)_마산항(02.08.05)_마산항(02.08.05)" xfId="22002"/>
    <cellStyle name="_인원계획표 _당진대전1투찰_경춘선3실행추정(당초)_마산항(02.08.05)_마산항(02.08.05)_3.CC-10-2,3_방풍림조성 및 석탄침전조수량산출서" xfId="22003"/>
    <cellStyle name="_인원계획표 _당진대전1투찰_경춘선3실행추정(당초)_마산항(02.08.05)_마산항(02.08.05)_4.CC-10-4_저탄장내배수설비수량산출서" xfId="22004"/>
    <cellStyle name="_인원계획표 _당진대전1투찰_덕포연하실행추정" xfId="22005"/>
    <cellStyle name="_인원계획표 _당진대전1투찰_덕포연하실행추정_3.CC-10-2,3_방풍림조성 및 석탄침전조수량산출서" xfId="22006"/>
    <cellStyle name="_인원계획표 _당진대전1투찰_덕포연하실행추정_4.CC-10-4_저탄장내배수설비수량산출서" xfId="22007"/>
    <cellStyle name="_인원계획표 _당진대전1투찰_덕포연하실행추정_마산항(02.08.05)" xfId="22008"/>
    <cellStyle name="_인원계획표 _당진대전1투찰_덕포연하실행추정_마산항(02.08.05)_3.CC-10-2,3_방풍림조성 및 석탄침전조수량산출서" xfId="22009"/>
    <cellStyle name="_인원계획표 _당진대전1투찰_덕포연하실행추정_마산항(02.08.05)_4.CC-10-4_저탄장내배수설비수량산출서" xfId="22010"/>
    <cellStyle name="_인원계획표 _당진대전1투찰_덕포연하실행추정_마산항(02.08.05)_마산항(02.08.05)" xfId="22011"/>
    <cellStyle name="_인원계획표 _당진대전1투찰_덕포연하실행추정_마산항(02.08.05)_마산항(02.08.05)_3.CC-10-2,3_방풍림조성 및 석탄침전조수량산출서" xfId="22012"/>
    <cellStyle name="_인원계획표 _당진대전1투찰_덕포연하실행추정_마산항(02.08.05)_마산항(02.08.05)_4.CC-10-4_저탄장내배수설비수량산출서" xfId="22013"/>
    <cellStyle name="_인원계획표 _당진대전1투찰_덕포연하의뢰" xfId="22014"/>
    <cellStyle name="_인원계획표 _당진대전1투찰_덕포연하의뢰_3.CC-10-2,3_방풍림조성 및 석탄침전조수량산출서" xfId="22015"/>
    <cellStyle name="_인원계획표 _당진대전1투찰_덕포연하의뢰_4.CC-10-4_저탄장내배수설비수량산출서" xfId="22016"/>
    <cellStyle name="_인원계획표 _당진대전1투찰_덕포연하의뢰_마산항(02.08.05)" xfId="22017"/>
    <cellStyle name="_인원계획표 _당진대전1투찰_덕포연하의뢰_마산항(02.08.05)_3.CC-10-2,3_방풍림조성 및 석탄침전조수량산출서" xfId="22018"/>
    <cellStyle name="_인원계획표 _당진대전1투찰_덕포연하의뢰_마산항(02.08.05)_4.CC-10-4_저탄장내배수설비수량산출서" xfId="22019"/>
    <cellStyle name="_인원계획표 _당진대전1투찰_덕포연하의뢰_마산항(02.08.05)_마산항(02.08.05)" xfId="22020"/>
    <cellStyle name="_인원계획표 _당진대전1투찰_덕포연하의뢰_마산항(02.08.05)_마산항(02.08.05)_3.CC-10-2,3_방풍림조성 및 석탄침전조수량산출서" xfId="22021"/>
    <cellStyle name="_인원계획표 _당진대전1투찰_덕포연하의뢰_마산항(02.08.05)_마산항(02.08.05)_4.CC-10-4_저탄장내배수설비수량산출서" xfId="22022"/>
    <cellStyle name="_인원계획표 _당진대전1투찰_마산항(02.08.05)" xfId="22023"/>
    <cellStyle name="_인원계획표 _당진대전1투찰_마산항(02.08.05)_3.CC-10-2,3_방풍림조성 및 석탄침전조수량산출서" xfId="22024"/>
    <cellStyle name="_인원계획표 _당진대전1투찰_마산항(02.08.05)_4.CC-10-4_저탄장내배수설비수량산출서" xfId="22025"/>
    <cellStyle name="_인원계획표 _당진대전1투찰_마산항(02.08.05)_마산항(02.08.05)" xfId="22026"/>
    <cellStyle name="_인원계획표 _당진대전1투찰_마산항(02.08.05)_마산항(02.08.05)_3.CC-10-2,3_방풍림조성 및 석탄침전조수량산출서" xfId="22027"/>
    <cellStyle name="_인원계획표 _당진대전1투찰_마산항(02.08.05)_마산항(02.08.05)_4.CC-10-4_저탄장내배수설비수량산출서" xfId="22028"/>
    <cellStyle name="_인원계획표 _당진대전1투찰_현산경3(중앙)" xfId="22029"/>
    <cellStyle name="_인원계획표 _당진대전1투찰_현산경3(중앙)_3.CC-10-2,3_방풍림조성 및 석탄침전조수량산출서" xfId="22030"/>
    <cellStyle name="_인원계획표 _당진대전1투찰_현산경3(중앙)_4.CC-10-4_저탄장내배수설비수량산출서" xfId="22031"/>
    <cellStyle name="_인원계획표 _당진대전1투찰_현산경3(중앙)_마산항(02.08.05)" xfId="22032"/>
    <cellStyle name="_인원계획표 _당진대전1투찰_현산경3(중앙)_마산항(02.08.05)_3.CC-10-2,3_방풍림조성 및 석탄침전조수량산출서" xfId="22033"/>
    <cellStyle name="_인원계획표 _당진대전1투찰_현산경3(중앙)_마산항(02.08.05)_4.CC-10-4_저탄장내배수설비수량산출서" xfId="22034"/>
    <cellStyle name="_인원계획표 _당진대전1투찰_현산경3(중앙)_마산항(02.08.05)_마산항(02.08.05)" xfId="22035"/>
    <cellStyle name="_인원계획표 _당진대전1투찰_현산경3(중앙)_마산항(02.08.05)_마산항(02.08.05)_3.CC-10-2,3_방풍림조성 및 석탄침전조수량산출서" xfId="22036"/>
    <cellStyle name="_인원계획표 _당진대전1투찰_현산경3(중앙)_마산항(02.08.05)_마산항(02.08.05)_4.CC-10-4_저탄장내배수설비수량산출서" xfId="22037"/>
    <cellStyle name="_인원계획표 _덕포연하실행추정" xfId="22038"/>
    <cellStyle name="_인원계획표 _덕포연하실행추정_3.CC-10-2,3_방풍림조성 및 석탄침전조수량산출서" xfId="22039"/>
    <cellStyle name="_인원계획표 _덕포연하실행추정_4.CC-10-4_저탄장내배수설비수량산출서" xfId="22040"/>
    <cellStyle name="_인원계획표 _덕포연하실행추정_마산항(02.08.05)" xfId="22041"/>
    <cellStyle name="_인원계획표 _덕포연하실행추정_마산항(02.08.05)_3.CC-10-2,3_방풍림조성 및 석탄침전조수량산출서" xfId="22042"/>
    <cellStyle name="_인원계획표 _덕포연하실행추정_마산항(02.08.05)_4.CC-10-4_저탄장내배수설비수량산출서" xfId="22043"/>
    <cellStyle name="_인원계획표 _덕포연하실행추정_마산항(02.08.05)_마산항(02.08.05)" xfId="22044"/>
    <cellStyle name="_인원계획표 _덕포연하실행추정_마산항(02.08.05)_마산항(02.08.05)_3.CC-10-2,3_방풍림조성 및 석탄침전조수량산출서" xfId="22045"/>
    <cellStyle name="_인원계획표 _덕포연하실행추정_마산항(02.08.05)_마산항(02.08.05)_4.CC-10-4_저탄장내배수설비수량산출서" xfId="22046"/>
    <cellStyle name="_인원계획표 _덕포연하의뢰" xfId="22047"/>
    <cellStyle name="_인원계획표 _덕포연하의뢰_3.CC-10-2,3_방풍림조성 및 석탄침전조수량산출서" xfId="22048"/>
    <cellStyle name="_인원계획표 _덕포연하의뢰_4.CC-10-4_저탄장내배수설비수량산출서" xfId="22049"/>
    <cellStyle name="_인원계획표 _덕포연하의뢰_마산항(02.08.05)" xfId="22050"/>
    <cellStyle name="_인원계획표 _덕포연하의뢰_마산항(02.08.05)_3.CC-10-2,3_방풍림조성 및 석탄침전조수량산출서" xfId="22051"/>
    <cellStyle name="_인원계획표 _덕포연하의뢰_마산항(02.08.05)_4.CC-10-4_저탄장내배수설비수량산출서" xfId="22052"/>
    <cellStyle name="_인원계획표 _덕포연하의뢰_마산항(02.08.05)_마산항(02.08.05)" xfId="22053"/>
    <cellStyle name="_인원계획표 _덕포연하의뢰_마산항(02.08.05)_마산항(02.08.05)_3.CC-10-2,3_방풍림조성 및 석탄침전조수량산출서" xfId="22054"/>
    <cellStyle name="_인원계획표 _덕포연하의뢰_마산항(02.08.05)_마산항(02.08.05)_4.CC-10-4_저탄장내배수설비수량산출서" xfId="22055"/>
    <cellStyle name="_인원계획표 _마산항(02.08.05)" xfId="22056"/>
    <cellStyle name="_인원계획표 _마산항(02.08.05)_3.CC-10-2,3_방풍림조성 및 석탄침전조수량산출서" xfId="22057"/>
    <cellStyle name="_인원계획표 _마산항(02.08.05)_4.CC-10-4_저탄장내배수설비수량산출서" xfId="22058"/>
    <cellStyle name="_인원계획표 _마산항(02.08.05)_마산항(02.08.05)" xfId="22059"/>
    <cellStyle name="_인원계획표 _마산항(02.08.05)_마산항(02.08.05)_3.CC-10-2,3_방풍림조성 및 석탄침전조수량산출서" xfId="22060"/>
    <cellStyle name="_인원계획표 _마산항(02.08.05)_마산항(02.08.05)_4.CC-10-4_저탄장내배수설비수량산출서" xfId="22061"/>
    <cellStyle name="_인원계획표 _발주갑지(3차분" xfId="8507"/>
    <cellStyle name="_인원계획표 _발주갑지(3차분_'05 안전관리계획서" xfId="8508"/>
    <cellStyle name="_인원계획표 _발주갑지(3차분_'05 안전관리계획서_품질시험계획(060828)" xfId="8509"/>
    <cellStyle name="_인원계획표 _발주갑지(3차분_발주갑지(3차분1.08)" xfId="8510"/>
    <cellStyle name="_인원계획표 _발주갑지(3차분_발주갑지(3차분1.08)_'05 안전관리계획서" xfId="8511"/>
    <cellStyle name="_인원계획표 _발주갑지(3차분_발주갑지(3차분1.08)_'05 안전관리계획서_품질시험계획(060828)" xfId="8512"/>
    <cellStyle name="_인원계획표 _발주갑지(3차분_발주갑지(3차분1.08)_품질시험계획(060828)" xfId="8513"/>
    <cellStyle name="_인원계획표 _발주갑지(3차분_품질시험계획(060828)" xfId="8514"/>
    <cellStyle name="_인원계획표 _발주갑지(3차분1.08)" xfId="8515"/>
    <cellStyle name="_인원계획표 _발주갑지(3차분1.08)_'05 안전관리계획서" xfId="8516"/>
    <cellStyle name="_인원계획표 _발주갑지(3차분1.08)_'05 안전관리계획서_품질시험계획(060828)" xfId="8517"/>
    <cellStyle name="_인원계획표 _발주갑지(3차분1.08)_발주갑지(3차분1.08)" xfId="8518"/>
    <cellStyle name="_인원계획표 _발주갑지(3차분1.08)_발주갑지(3차분1.08)_'05 안전관리계획서" xfId="8519"/>
    <cellStyle name="_인원계획표 _발주갑지(3차분1.08)_발주갑지(3차분1.08)_'05 안전관리계획서_품질시험계획(060828)" xfId="8520"/>
    <cellStyle name="_인원계획표 _발주갑지(3차분1.08)_발주갑지(3차분1.08)_품질시험계획(060828)" xfId="8521"/>
    <cellStyle name="_인원계획표 _발주갑지(3차분1.08)_품질시험계획(060828)" xfId="8522"/>
    <cellStyle name="_인원계획표 _방음벽" xfId="8523"/>
    <cellStyle name="_인원계획표 _방음벽_방음벽" xfId="8524"/>
    <cellStyle name="_인원계획표 _본오오목천" xfId="8525"/>
    <cellStyle name="_인원계획표 _본오오목천_'05 안전관리계획서" xfId="8526"/>
    <cellStyle name="_인원계획표 _본오오목천_'05 안전관리계획서_품질시험계획(060828)" xfId="8527"/>
    <cellStyle name="_인원계획표 _본오오목천_품질시험계획(060828)" xfId="8528"/>
    <cellStyle name="_인원계획표 _부대입찰사선정품의" xfId="22062"/>
    <cellStyle name="_인원계획표 _부대입찰사선정품의_3.CC-10-2,3_방풍림조성 및 석탄침전조수량산출서" xfId="22063"/>
    <cellStyle name="_인원계획표 _부대입찰사선정품의_4.CC-10-4_저탄장내배수설비수량산출서" xfId="22064"/>
    <cellStyle name="_인원계획표 _부대입찰사선정품의_가실행 및 총괄(선진포항)" xfId="22065"/>
    <cellStyle name="_인원계획표 _부대입찰사선정품의_가실행 및 총괄(선진포항)_3.CC-10-2,3_방풍림조성 및 석탄침전조수량산출서" xfId="22066"/>
    <cellStyle name="_인원계획표 _부대입찰사선정품의_가실행 및 총괄(선진포항)_4.CC-10-4_저탄장내배수설비수량산출서" xfId="22067"/>
    <cellStyle name="_인원계획표 _부대입찰사선정품의_가실행 및 총괄(선진포항)_흥우내역서산출" xfId="22068"/>
    <cellStyle name="_인원계획표 _부대입찰사선정품의_가실행 및 총괄(선진포항)_흥우내역서산출_3.CC-10-2,3_방풍림조성 및 석탄침전조수량산출서" xfId="22069"/>
    <cellStyle name="_인원계획표 _부대입찰사선정품의_가실행 및 총괄(선진포항)_흥우내역서산출_4.CC-10-4_저탄장내배수설비수량산출서" xfId="22070"/>
    <cellStyle name="_인원계획표 _부대입찰사선정품의_가실행 및 총괄(선진포항)_흥우내역서산출_흥우내역서산출" xfId="22071"/>
    <cellStyle name="_인원계획표 _부대입찰사선정품의_가실행 및 총괄(선진포항)_흥우내역서산출_흥우내역서산출_3.CC-10-2,3_방풍림조성 및 석탄침전조수량산출서" xfId="22072"/>
    <cellStyle name="_인원계획표 _부대입찰사선정품의_가실행 및 총괄(선진포항)_흥우내역서산출_흥우내역서산출_4.CC-10-4_저탄장내배수설비수량산출서" xfId="22073"/>
    <cellStyle name="_인원계획표 _부대입찰사선정품의_흥우내역서산출" xfId="22074"/>
    <cellStyle name="_인원계획표 _부대입찰사선정품의_흥우내역서산출_3.CC-10-2,3_방풍림조성 및 석탄침전조수량산출서" xfId="22075"/>
    <cellStyle name="_인원계획표 _부대입찰사선정품의_흥우내역서산출_4.CC-10-4_저탄장내배수설비수량산출서" xfId="22076"/>
    <cellStyle name="_인원계획표 _부대입찰사선정품의_흥우내역서산출_흥우내역서산출" xfId="22077"/>
    <cellStyle name="_인원계획표 _부대입찰사선정품의_흥우내역서산출_흥우내역서산출_3.CC-10-2,3_방풍림조성 및 석탄침전조수량산출서" xfId="22078"/>
    <cellStyle name="_인원계획표 _부대입찰사선정품의_흥우내역서산출_흥우내역서산출_4.CC-10-4_저탄장내배수설비수량산출서" xfId="22079"/>
    <cellStyle name="_인원계획표 _부대입찰특별조건및내역송부(최저가)" xfId="8529"/>
    <cellStyle name="_인원계획표 _부대입찰특별조건및내역송부(최저가)_공사현황(현장03월)" xfId="8530"/>
    <cellStyle name="_인원계획표 _부대입찰특별조건및내역송부(최저가)_공사현황(현장03월본사수정)" xfId="8531"/>
    <cellStyle name="_인원계획표 _부대입찰특별조건및내역송부(최저가)_공정표양식" xfId="8532"/>
    <cellStyle name="_인원계획표 _부대입찰특별조건및내역송부(최저가)_공정표양식_07.실행예산서(도급분시행결의서)sample2" xfId="8533"/>
    <cellStyle name="_인원계획표 _불티교" xfId="8534"/>
    <cellStyle name="_인원계획표 _불티교_'05 안전관리계획서" xfId="8535"/>
    <cellStyle name="_인원계획표 _불티교_'05 안전관리계획서_품질시험계획(060828)" xfId="8536"/>
    <cellStyle name="_인원계획표 _불티교_품질시험계획(060828)" xfId="8537"/>
    <cellStyle name="_인원계획표 _불티교-1" xfId="8538"/>
    <cellStyle name="_인원계획표 _불티교-1_'05 안전관리계획서" xfId="8539"/>
    <cellStyle name="_인원계획표 _불티교-1_'05 안전관리계획서_품질시험계획(060828)" xfId="8540"/>
    <cellStyle name="_인원계획표 _불티교-1_품질시험계획(060828)" xfId="8541"/>
    <cellStyle name="_인원계획표 _사본 - 침매함제작장조성개략공사비10.29(낙찰율92.02%)" xfId="8542"/>
    <cellStyle name="_인원계획표 _사본 - 침매함제작장조성개략공사비10.29(낙찰율92.02%)_임시적출장(3.25)" xfId="8543"/>
    <cellStyle name="_인원계획표 _설계변경(최종)" xfId="42368"/>
    <cellStyle name="_인원계획표 _심층취배수 전체개략공사비(검토1020)(수량수정)" xfId="8544"/>
    <cellStyle name="_인원계획표 _심층취배수 전체개략공사비(검토1020)(수량수정)_임시적출장(3.25)" xfId="8545"/>
    <cellStyle name="_인원계획표 _심층취배수 전체개략공사비(검토1109)" xfId="8546"/>
    <cellStyle name="_인원계획표 _심층취배수 전체개략공사비(검토1109)_임시적출장(3.25)" xfId="8547"/>
    <cellStyle name="_인원계획표 _싯계교" xfId="8548"/>
    <cellStyle name="_인원계획표 _싯계교_'05 안전관리계획서" xfId="8549"/>
    <cellStyle name="_인원계획표 _싯계교_'05 안전관리계획서_품질시험계획(060828)" xfId="8550"/>
    <cellStyle name="_인원계획표 _싯계교_품질시험계획(060828)" xfId="8551"/>
    <cellStyle name="_인원계획표 _염소 주입실 신축공사" xfId="42369"/>
    <cellStyle name="_인원계획표 _임시적출장(3.25)" xfId="8552"/>
    <cellStyle name="_인원계획표 _적격 " xfId="8553"/>
    <cellStyle name="_인원계획표 _적격 _'05 안전관리계획서" xfId="8554"/>
    <cellStyle name="_인원계획표 _적격 _'05 안전관리계획서_품질시험계획(060828)" xfId="8555"/>
    <cellStyle name="_인원계획표 _적격 _3.CC-10-2,3_방풍림조성 및 석탄침전조수량산출서" xfId="22080"/>
    <cellStyle name="_인원계획표 _적격 _4.CC-10-4_저탄장내배수설비수량산출서" xfId="22081"/>
    <cellStyle name="_인원계획표 _적격 _buip (2)" xfId="8690"/>
    <cellStyle name="_인원계획표 _적격 _buip (2)_'05 안전관리계획서" xfId="8691"/>
    <cellStyle name="_인원계획표 _적격 _buip (2)_'05 안전관리계획서_품질시험계획(060828)" xfId="8692"/>
    <cellStyle name="_인원계획표 _적격 _buip (2)_품질시험계획(060828)" xfId="8693"/>
    <cellStyle name="_인원계획표 _적격 _ip (2)" xfId="8694"/>
    <cellStyle name="_인원계획표 _적격 _ip (2)_'05 안전관리계획서" xfId="8695"/>
    <cellStyle name="_인원계획표 _적격 _ip (2)_'05 안전관리계획서_품질시험계획(060828)" xfId="8696"/>
    <cellStyle name="_인원계획표 _적격 _ip (2)_품질시험계획(060828)" xfId="8697"/>
    <cellStyle name="_인원계획표 _적격 _jipbun (2)" xfId="8698"/>
    <cellStyle name="_인원계획표 _적격 _jipbun (2)_'05 안전관리계획서" xfId="8699"/>
    <cellStyle name="_인원계획표 _적격 _jipbun (2)_'05 안전관리계획서_품질시험계획(060828)" xfId="8700"/>
    <cellStyle name="_인원계획표 _적격 _jipbun (2)_품질시험계획(060828)" xfId="8701"/>
    <cellStyle name="_인원계획표 _적격 _가실행 및 총괄(선진포항)" xfId="22082"/>
    <cellStyle name="_인원계획표 _적격 _가실행 및 총괄(선진포항)_3.CC-10-2,3_방풍림조성 및 석탄침전조수량산출서" xfId="22083"/>
    <cellStyle name="_인원계획표 _적격 _가실행 및 총괄(선진포항)_4.CC-10-4_저탄장내배수설비수량산출서" xfId="22084"/>
    <cellStyle name="_인원계획표 _적격 _가실행 및 총괄(선진포항)_흥우내역서산출" xfId="22085"/>
    <cellStyle name="_인원계획표 _적격 _가실행 및 총괄(선진포항)_흥우내역서산출_3.CC-10-2,3_방풍림조성 및 석탄침전조수량산출서" xfId="22086"/>
    <cellStyle name="_인원계획표 _적격 _가실행 및 총괄(선진포항)_흥우내역서산출_4.CC-10-4_저탄장내배수설비수량산출서" xfId="22087"/>
    <cellStyle name="_인원계획표 _적격 _가실행 및 총괄(선진포항)_흥우내역서산출_흥우내역서산출" xfId="22088"/>
    <cellStyle name="_인원계획표 _적격 _가실행 및 총괄(선진포항)_흥우내역서산출_흥우내역서산출_3.CC-10-2,3_방풍림조성 및 석탄침전조수량산출서" xfId="22089"/>
    <cellStyle name="_인원계획표 _적격 _가실행 및 총괄(선진포항)_흥우내역서산출_흥우내역서산출_4.CC-10-4_저탄장내배수설비수량산출서" xfId="22090"/>
    <cellStyle name="_인원계획표 _적격 _강남순환실행" xfId="22091"/>
    <cellStyle name="_인원계획표 _적격 _강남순환실행_3.CC-10-2,3_방풍림조성 및 석탄침전조수량산출서" xfId="22092"/>
    <cellStyle name="_인원계획표 _적격 _강남순환실행_4.CC-10-4_저탄장내배수설비수량산출서" xfId="22093"/>
    <cellStyle name="_인원계획표 _적격 _강남순환실행_마산항(02.08.05)" xfId="22094"/>
    <cellStyle name="_인원계획표 _적격 _강남순환실행_마산항(02.08.05)_3.CC-10-2,3_방풍림조성 및 석탄침전조수량산출서" xfId="22095"/>
    <cellStyle name="_인원계획표 _적격 _강남순환실행_마산항(02.08.05)_4.CC-10-4_저탄장내배수설비수량산출서" xfId="22096"/>
    <cellStyle name="_인원계획표 _적격 _강남순환실행_마산항(02.08.05)_마산항(02.08.05)" xfId="22097"/>
    <cellStyle name="_인원계획표 _적격 _강남순환실행_마산항(02.08.05)_마산항(02.08.05)_3.CC-10-2,3_방풍림조성 및 석탄침전조수량산출서" xfId="22098"/>
    <cellStyle name="_인원계획표 _적격 _강남순환실행_마산항(02.08.05)_마산항(02.08.05)_4.CC-10-4_저탄장내배수설비수량산출서" xfId="22099"/>
    <cellStyle name="_인원계획표 _적격 _경춘선3부대의뢰" xfId="22100"/>
    <cellStyle name="_인원계획표 _적격 _경춘선3부대의뢰_3.CC-10-2,3_방풍림조성 및 석탄침전조수량산출서" xfId="22101"/>
    <cellStyle name="_인원계획표 _적격 _경춘선3부대의뢰_4.CC-10-4_저탄장내배수설비수량산출서" xfId="22102"/>
    <cellStyle name="_인원계획표 _적격 _경춘선3부대의뢰_마산항(02.08.05)" xfId="22103"/>
    <cellStyle name="_인원계획표 _적격 _경춘선3부대의뢰_마산항(02.08.05)_3.CC-10-2,3_방풍림조성 및 석탄침전조수량산출서" xfId="22104"/>
    <cellStyle name="_인원계획표 _적격 _경춘선3부대의뢰_마산항(02.08.05)_4.CC-10-4_저탄장내배수설비수량산출서" xfId="22105"/>
    <cellStyle name="_인원계획표 _적격 _경춘선3부대의뢰_마산항(02.08.05)_마산항(02.08.05)" xfId="22106"/>
    <cellStyle name="_인원계획표 _적격 _경춘선3부대의뢰_마산항(02.08.05)_마산항(02.08.05)_3.CC-10-2,3_방풍림조성 및 석탄침전조수량산출서" xfId="22107"/>
    <cellStyle name="_인원계획표 _적격 _경춘선3부대의뢰_마산항(02.08.05)_마산항(02.08.05)_4.CC-10-4_저탄장내배수설비수량산출서" xfId="22108"/>
    <cellStyle name="_인원계획표 _적격 _경춘선3실행추정(당초)" xfId="22109"/>
    <cellStyle name="_인원계획표 _적격 _경춘선3실행추정(당초)_3.CC-10-2,3_방풍림조성 및 석탄침전조수량산출서" xfId="22110"/>
    <cellStyle name="_인원계획표 _적격 _경춘선3실행추정(당초)_4.CC-10-4_저탄장내배수설비수량산출서" xfId="22111"/>
    <cellStyle name="_인원계획표 _적격 _경춘선3실행추정(당초)_마산항(02.08.05)" xfId="22112"/>
    <cellStyle name="_인원계획표 _적격 _경춘선3실행추정(당초)_마산항(02.08.05)_3.CC-10-2,3_방풍림조성 및 석탄침전조수량산출서" xfId="22113"/>
    <cellStyle name="_인원계획표 _적격 _경춘선3실행추정(당초)_마산항(02.08.05)_4.CC-10-4_저탄장내배수설비수량산출서" xfId="22114"/>
    <cellStyle name="_인원계획표 _적격 _경춘선3실행추정(당초)_마산항(02.08.05)_마산항(02.08.05)" xfId="22115"/>
    <cellStyle name="_인원계획표 _적격 _경춘선3실행추정(당초)_마산항(02.08.05)_마산항(02.08.05)_3.CC-10-2,3_방풍림조성 및 석탄침전조수량산출서" xfId="22116"/>
    <cellStyle name="_인원계획표 _적격 _경춘선3실행추정(당초)_마산항(02.08.05)_마산항(02.08.05)_4.CC-10-4_저탄장내배수설비수량산출서" xfId="22117"/>
    <cellStyle name="_인원계획표 _적격 _공사비변경결재완료(설계변경)내역서" xfId="8556"/>
    <cellStyle name="_인원계획표 _적격 _공사비변경결재완료(설계변경)내역서_임시적출장(3.25)" xfId="8557"/>
    <cellStyle name="_인원계획표 _적격 _공사현황(현장03월)" xfId="8558"/>
    <cellStyle name="_인원계획표 _적격 _공사현황(현장03월본사수정)" xfId="8559"/>
    <cellStyle name="_인원계획표 _적격 _공정표양식" xfId="8560"/>
    <cellStyle name="_인원계획표 _적격 _공정표양식_07.실행예산서(도급분시행결의서)sample2" xfId="8561"/>
    <cellStyle name="_인원계획표 _적격 _교면방수" xfId="8562"/>
    <cellStyle name="_인원계획표 _적격 _김천영동1투찰(363)" xfId="22118"/>
    <cellStyle name="_인원계획표 _적격 _김천영동1투찰(363)_3.CC-10-2,3_방풍림조성 및 석탄침전조수량산출서" xfId="22119"/>
    <cellStyle name="_인원계획표 _적격 _김천영동1투찰(363)_4.CC-10-4_저탄장내배수설비수량산출서" xfId="22120"/>
    <cellStyle name="_인원계획표 _적격 _김천영동1투찰(363)_강남순환실행" xfId="22121"/>
    <cellStyle name="_인원계획표 _적격 _김천영동1투찰(363)_강남순환실행_3.CC-10-2,3_방풍림조성 및 석탄침전조수량산출서" xfId="22122"/>
    <cellStyle name="_인원계획표 _적격 _김천영동1투찰(363)_강남순환실행_4.CC-10-4_저탄장내배수설비수량산출서" xfId="22123"/>
    <cellStyle name="_인원계획표 _적격 _김천영동1투찰(363)_강남순환실행_마산항(02.08.05)" xfId="22124"/>
    <cellStyle name="_인원계획표 _적격 _김천영동1투찰(363)_강남순환실행_마산항(02.08.05)_3.CC-10-2,3_방풍림조성 및 석탄침전조수량산출서" xfId="22125"/>
    <cellStyle name="_인원계획표 _적격 _김천영동1투찰(363)_강남순환실행_마산항(02.08.05)_4.CC-10-4_저탄장내배수설비수량산출서" xfId="22126"/>
    <cellStyle name="_인원계획표 _적격 _김천영동1투찰(363)_강남순환실행_마산항(02.08.05)_마산항(02.08.05)" xfId="22127"/>
    <cellStyle name="_인원계획표 _적격 _김천영동1투찰(363)_강남순환실행_마산항(02.08.05)_마산항(02.08.05)_3.CC-10-2,3_방풍림조성 및 석탄침전조수량산출서" xfId="22128"/>
    <cellStyle name="_인원계획표 _적격 _김천영동1투찰(363)_강남순환실행_마산항(02.08.05)_마산항(02.08.05)_4.CC-10-4_저탄장내배수설비수량산출서" xfId="22129"/>
    <cellStyle name="_인원계획표 _적격 _김천영동1투찰(363)_경춘선3부대의뢰" xfId="22130"/>
    <cellStyle name="_인원계획표 _적격 _김천영동1투찰(363)_경춘선3부대의뢰_3.CC-10-2,3_방풍림조성 및 석탄침전조수량산출서" xfId="22131"/>
    <cellStyle name="_인원계획표 _적격 _김천영동1투찰(363)_경춘선3부대의뢰_4.CC-10-4_저탄장내배수설비수량산출서" xfId="22132"/>
    <cellStyle name="_인원계획표 _적격 _김천영동1투찰(363)_경춘선3부대의뢰_마산항(02.08.05)" xfId="22133"/>
    <cellStyle name="_인원계획표 _적격 _김천영동1투찰(363)_경춘선3부대의뢰_마산항(02.08.05)_3.CC-10-2,3_방풍림조성 및 석탄침전조수량산출서" xfId="22134"/>
    <cellStyle name="_인원계획표 _적격 _김천영동1투찰(363)_경춘선3부대의뢰_마산항(02.08.05)_4.CC-10-4_저탄장내배수설비수량산출서" xfId="22135"/>
    <cellStyle name="_인원계획표 _적격 _김천영동1투찰(363)_경춘선3부대의뢰_마산항(02.08.05)_마산항(02.08.05)" xfId="22136"/>
    <cellStyle name="_인원계획표 _적격 _김천영동1투찰(363)_경춘선3부대의뢰_마산항(02.08.05)_마산항(02.08.05)_3.CC-10-2,3_방풍림조성 및 석탄침전조수량산출서" xfId="22137"/>
    <cellStyle name="_인원계획표 _적격 _김천영동1투찰(363)_경춘선3부대의뢰_마산항(02.08.05)_마산항(02.08.05)_4.CC-10-4_저탄장내배수설비수량산출서" xfId="22138"/>
    <cellStyle name="_인원계획표 _적격 _김천영동1투찰(363)_경춘선3실행추정(당초)" xfId="22139"/>
    <cellStyle name="_인원계획표 _적격 _김천영동1투찰(363)_경춘선3실행추정(당초)_3.CC-10-2,3_방풍림조성 및 석탄침전조수량산출서" xfId="22140"/>
    <cellStyle name="_인원계획표 _적격 _김천영동1투찰(363)_경춘선3실행추정(당초)_4.CC-10-4_저탄장내배수설비수량산출서" xfId="22141"/>
    <cellStyle name="_인원계획표 _적격 _김천영동1투찰(363)_경춘선3실행추정(당초)_마산항(02.08.05)" xfId="22142"/>
    <cellStyle name="_인원계획표 _적격 _김천영동1투찰(363)_경춘선3실행추정(당초)_마산항(02.08.05)_3.CC-10-2,3_방풍림조성 및 석탄침전조수량산출서" xfId="22143"/>
    <cellStyle name="_인원계획표 _적격 _김천영동1투찰(363)_경춘선3실행추정(당초)_마산항(02.08.05)_4.CC-10-4_저탄장내배수설비수량산출서" xfId="22144"/>
    <cellStyle name="_인원계획표 _적격 _김천영동1투찰(363)_경춘선3실행추정(당초)_마산항(02.08.05)_마산항(02.08.05)" xfId="22145"/>
    <cellStyle name="_인원계획표 _적격 _김천영동1투찰(363)_경춘선3실행추정(당초)_마산항(02.08.05)_마산항(02.08.05)_3.CC-10-2,3_방풍림조성 및 석탄침전조수량산출서" xfId="22146"/>
    <cellStyle name="_인원계획표 _적격 _김천영동1투찰(363)_경춘선3실행추정(당초)_마산항(02.08.05)_마산항(02.08.05)_4.CC-10-4_저탄장내배수설비수량산출서" xfId="22147"/>
    <cellStyle name="_인원계획표 _적격 _김천영동1투찰(363)_덕포연하실행추정" xfId="22148"/>
    <cellStyle name="_인원계획표 _적격 _김천영동1투찰(363)_덕포연하실행추정_3.CC-10-2,3_방풍림조성 및 석탄침전조수량산출서" xfId="22149"/>
    <cellStyle name="_인원계획표 _적격 _김천영동1투찰(363)_덕포연하실행추정_4.CC-10-4_저탄장내배수설비수량산출서" xfId="22150"/>
    <cellStyle name="_인원계획표 _적격 _김천영동1투찰(363)_덕포연하실행추정_마산항(02.08.05)" xfId="22151"/>
    <cellStyle name="_인원계획표 _적격 _김천영동1투찰(363)_덕포연하실행추정_마산항(02.08.05)_3.CC-10-2,3_방풍림조성 및 석탄침전조수량산출서" xfId="22152"/>
    <cellStyle name="_인원계획표 _적격 _김천영동1투찰(363)_덕포연하실행추정_마산항(02.08.05)_4.CC-10-4_저탄장내배수설비수량산출서" xfId="22153"/>
    <cellStyle name="_인원계획표 _적격 _김천영동1투찰(363)_덕포연하실행추정_마산항(02.08.05)_마산항(02.08.05)" xfId="22154"/>
    <cellStyle name="_인원계획표 _적격 _김천영동1투찰(363)_덕포연하실행추정_마산항(02.08.05)_마산항(02.08.05)_3.CC-10-2,3_방풍림조성 및 석탄침전조수량산출서" xfId="22155"/>
    <cellStyle name="_인원계획표 _적격 _김천영동1투찰(363)_덕포연하실행추정_마산항(02.08.05)_마산항(02.08.05)_4.CC-10-4_저탄장내배수설비수량산출서" xfId="22156"/>
    <cellStyle name="_인원계획표 _적격 _김천영동1투찰(363)_덕포연하의뢰" xfId="22157"/>
    <cellStyle name="_인원계획표 _적격 _김천영동1투찰(363)_덕포연하의뢰_3.CC-10-2,3_방풍림조성 및 석탄침전조수량산출서" xfId="22158"/>
    <cellStyle name="_인원계획표 _적격 _김천영동1투찰(363)_덕포연하의뢰_4.CC-10-4_저탄장내배수설비수량산출서" xfId="22159"/>
    <cellStyle name="_인원계획표 _적격 _김천영동1투찰(363)_덕포연하의뢰_마산항(02.08.05)" xfId="22160"/>
    <cellStyle name="_인원계획표 _적격 _김천영동1투찰(363)_덕포연하의뢰_마산항(02.08.05)_3.CC-10-2,3_방풍림조성 및 석탄침전조수량산출서" xfId="22161"/>
    <cellStyle name="_인원계획표 _적격 _김천영동1투찰(363)_덕포연하의뢰_마산항(02.08.05)_4.CC-10-4_저탄장내배수설비수량산출서" xfId="22162"/>
    <cellStyle name="_인원계획표 _적격 _김천영동1투찰(363)_덕포연하의뢰_마산항(02.08.05)_마산항(02.08.05)" xfId="22163"/>
    <cellStyle name="_인원계획표 _적격 _김천영동1투찰(363)_덕포연하의뢰_마산항(02.08.05)_마산항(02.08.05)_3.CC-10-2,3_방풍림조성 및 석탄침전조수량산출서" xfId="22164"/>
    <cellStyle name="_인원계획표 _적격 _김천영동1투찰(363)_덕포연하의뢰_마산항(02.08.05)_마산항(02.08.05)_4.CC-10-4_저탄장내배수설비수량산출서" xfId="22165"/>
    <cellStyle name="_인원계획표 _적격 _김천영동1투찰(363)_마산항(02.08.05)" xfId="22166"/>
    <cellStyle name="_인원계획표 _적격 _김천영동1투찰(363)_마산항(02.08.05)_3.CC-10-2,3_방풍림조성 및 석탄침전조수량산출서" xfId="22167"/>
    <cellStyle name="_인원계획표 _적격 _김천영동1투찰(363)_마산항(02.08.05)_4.CC-10-4_저탄장내배수설비수량산출서" xfId="22168"/>
    <cellStyle name="_인원계획표 _적격 _김천영동1투찰(363)_마산항(02.08.05)_마산항(02.08.05)" xfId="22169"/>
    <cellStyle name="_인원계획표 _적격 _김천영동1투찰(363)_마산항(02.08.05)_마산항(02.08.05)_3.CC-10-2,3_방풍림조성 및 석탄침전조수량산출서" xfId="22170"/>
    <cellStyle name="_인원계획표 _적격 _김천영동1투찰(363)_마산항(02.08.05)_마산항(02.08.05)_4.CC-10-4_저탄장내배수설비수량산출서" xfId="22171"/>
    <cellStyle name="_인원계획표 _적격 _김천영동1투찰(363)_현산경3(중앙)" xfId="22172"/>
    <cellStyle name="_인원계획표 _적격 _김천영동1투찰(363)_현산경3(중앙)_3.CC-10-2,3_방풍림조성 및 석탄침전조수량산출서" xfId="22173"/>
    <cellStyle name="_인원계획표 _적격 _김천영동1투찰(363)_현산경3(중앙)_4.CC-10-4_저탄장내배수설비수량산출서" xfId="22174"/>
    <cellStyle name="_인원계획표 _적격 _김천영동1투찰(363)_현산경3(중앙)_마산항(02.08.05)" xfId="22175"/>
    <cellStyle name="_인원계획표 _적격 _김천영동1투찰(363)_현산경3(중앙)_마산항(02.08.05)_3.CC-10-2,3_방풍림조성 및 석탄침전조수량산출서" xfId="22176"/>
    <cellStyle name="_인원계획표 _적격 _김천영동1투찰(363)_현산경3(중앙)_마산항(02.08.05)_4.CC-10-4_저탄장내배수설비수량산출서" xfId="22177"/>
    <cellStyle name="_인원계획표 _적격 _김천영동1투찰(363)_현산경3(중앙)_마산항(02.08.05)_마산항(02.08.05)" xfId="22178"/>
    <cellStyle name="_인원계획표 _적격 _김천영동1투찰(363)_현산경3(중앙)_마산항(02.08.05)_마산항(02.08.05)_3.CC-10-2,3_방풍림조성 및 석탄침전조수량산출서" xfId="22179"/>
    <cellStyle name="_인원계획표 _적격 _김천영동1투찰(363)_현산경3(중앙)_마산항(02.08.05)_마산항(02.08.05)_4.CC-10-4_저탄장내배수설비수량산출서" xfId="22180"/>
    <cellStyle name="_인원계획표 _적격 _난간" xfId="8563"/>
    <cellStyle name="_인원계획표 _적격 _난간_교면방수" xfId="8564"/>
    <cellStyle name="_인원계획표 _적격 _난간_난간" xfId="8565"/>
    <cellStyle name="_인원계획표 _적격 _난간_난간_교면방수" xfId="8566"/>
    <cellStyle name="_인원계획표 _적격 _당진대전1투찰" xfId="22181"/>
    <cellStyle name="_인원계획표 _적격 _당진대전1투찰_3.CC-10-2,3_방풍림조성 및 석탄침전조수량산출서" xfId="22182"/>
    <cellStyle name="_인원계획표 _적격 _당진대전1투찰_4.CC-10-4_저탄장내배수설비수량산출서" xfId="22183"/>
    <cellStyle name="_인원계획표 _적격 _당진대전1투찰_강남순환실행" xfId="22184"/>
    <cellStyle name="_인원계획표 _적격 _당진대전1투찰_강남순환실행_3.CC-10-2,3_방풍림조성 및 석탄침전조수량산출서" xfId="22185"/>
    <cellStyle name="_인원계획표 _적격 _당진대전1투찰_강남순환실행_4.CC-10-4_저탄장내배수설비수량산출서" xfId="22186"/>
    <cellStyle name="_인원계획표 _적격 _당진대전1투찰_강남순환실행_마산항(02.08.05)" xfId="22187"/>
    <cellStyle name="_인원계획표 _적격 _당진대전1투찰_강남순환실행_마산항(02.08.05)_3.CC-10-2,3_방풍림조성 및 석탄침전조수량산출서" xfId="22188"/>
    <cellStyle name="_인원계획표 _적격 _당진대전1투찰_강남순환실행_마산항(02.08.05)_4.CC-10-4_저탄장내배수설비수량산출서" xfId="22189"/>
    <cellStyle name="_인원계획표 _적격 _당진대전1투찰_강남순환실행_마산항(02.08.05)_마산항(02.08.05)" xfId="22190"/>
    <cellStyle name="_인원계획표 _적격 _당진대전1투찰_강남순환실행_마산항(02.08.05)_마산항(02.08.05)_3.CC-10-2,3_방풍림조성 및 석탄침전조수량산출서" xfId="22191"/>
    <cellStyle name="_인원계획표 _적격 _당진대전1투찰_강남순환실행_마산항(02.08.05)_마산항(02.08.05)_4.CC-10-4_저탄장내배수설비수량산출서" xfId="22192"/>
    <cellStyle name="_인원계획표 _적격 _당진대전1투찰_경춘선3부대의뢰" xfId="22193"/>
    <cellStyle name="_인원계획표 _적격 _당진대전1투찰_경춘선3부대의뢰_3.CC-10-2,3_방풍림조성 및 석탄침전조수량산출서" xfId="22194"/>
    <cellStyle name="_인원계획표 _적격 _당진대전1투찰_경춘선3부대의뢰_4.CC-10-4_저탄장내배수설비수량산출서" xfId="22195"/>
    <cellStyle name="_인원계획표 _적격 _당진대전1투찰_경춘선3부대의뢰_마산항(02.08.05)" xfId="22196"/>
    <cellStyle name="_인원계획표 _적격 _당진대전1투찰_경춘선3부대의뢰_마산항(02.08.05)_3.CC-10-2,3_방풍림조성 및 석탄침전조수량산출서" xfId="22197"/>
    <cellStyle name="_인원계획표 _적격 _당진대전1투찰_경춘선3부대의뢰_마산항(02.08.05)_4.CC-10-4_저탄장내배수설비수량산출서" xfId="22198"/>
    <cellStyle name="_인원계획표 _적격 _당진대전1투찰_경춘선3부대의뢰_마산항(02.08.05)_마산항(02.08.05)" xfId="22199"/>
    <cellStyle name="_인원계획표 _적격 _당진대전1투찰_경춘선3부대의뢰_마산항(02.08.05)_마산항(02.08.05)_3.CC-10-2,3_방풍림조성 및 석탄침전조수량산출서" xfId="22200"/>
    <cellStyle name="_인원계획표 _적격 _당진대전1투찰_경춘선3부대의뢰_마산항(02.08.05)_마산항(02.08.05)_4.CC-10-4_저탄장내배수설비수량산출서" xfId="22201"/>
    <cellStyle name="_인원계획표 _적격 _당진대전1투찰_경춘선3실행추정(당초)" xfId="22202"/>
    <cellStyle name="_인원계획표 _적격 _당진대전1투찰_경춘선3실행추정(당초)_3.CC-10-2,3_방풍림조성 및 석탄침전조수량산출서" xfId="22203"/>
    <cellStyle name="_인원계획표 _적격 _당진대전1투찰_경춘선3실행추정(당초)_4.CC-10-4_저탄장내배수설비수량산출서" xfId="22204"/>
    <cellStyle name="_인원계획표 _적격 _당진대전1투찰_경춘선3실행추정(당초)_마산항(02.08.05)" xfId="22205"/>
    <cellStyle name="_인원계획표 _적격 _당진대전1투찰_경춘선3실행추정(당초)_마산항(02.08.05)_3.CC-10-2,3_방풍림조성 및 석탄침전조수량산출서" xfId="22206"/>
    <cellStyle name="_인원계획표 _적격 _당진대전1투찰_경춘선3실행추정(당초)_마산항(02.08.05)_4.CC-10-4_저탄장내배수설비수량산출서" xfId="22207"/>
    <cellStyle name="_인원계획표 _적격 _당진대전1투찰_경춘선3실행추정(당초)_마산항(02.08.05)_마산항(02.08.05)" xfId="22208"/>
    <cellStyle name="_인원계획표 _적격 _당진대전1투찰_경춘선3실행추정(당초)_마산항(02.08.05)_마산항(02.08.05)_3.CC-10-2,3_방풍림조성 및 석탄침전조수량산출서" xfId="22209"/>
    <cellStyle name="_인원계획표 _적격 _당진대전1투찰_경춘선3실행추정(당초)_마산항(02.08.05)_마산항(02.08.05)_4.CC-10-4_저탄장내배수설비수량산출서" xfId="22210"/>
    <cellStyle name="_인원계획표 _적격 _당진대전1투찰_덕포연하실행추정" xfId="22211"/>
    <cellStyle name="_인원계획표 _적격 _당진대전1투찰_덕포연하실행추정_3.CC-10-2,3_방풍림조성 및 석탄침전조수량산출서" xfId="22212"/>
    <cellStyle name="_인원계획표 _적격 _당진대전1투찰_덕포연하실행추정_4.CC-10-4_저탄장내배수설비수량산출서" xfId="22213"/>
    <cellStyle name="_인원계획표 _적격 _당진대전1투찰_덕포연하실행추정_마산항(02.08.05)" xfId="22214"/>
    <cellStyle name="_인원계획표 _적격 _당진대전1투찰_덕포연하실행추정_마산항(02.08.05)_3.CC-10-2,3_방풍림조성 및 석탄침전조수량산출서" xfId="22215"/>
    <cellStyle name="_인원계획표 _적격 _당진대전1투찰_덕포연하실행추정_마산항(02.08.05)_4.CC-10-4_저탄장내배수설비수량산출서" xfId="22216"/>
    <cellStyle name="_인원계획표 _적격 _당진대전1투찰_덕포연하실행추정_마산항(02.08.05)_마산항(02.08.05)" xfId="22217"/>
    <cellStyle name="_인원계획표 _적격 _당진대전1투찰_덕포연하실행추정_마산항(02.08.05)_마산항(02.08.05)_3.CC-10-2,3_방풍림조성 및 석탄침전조수량산출서" xfId="22218"/>
    <cellStyle name="_인원계획표 _적격 _당진대전1투찰_덕포연하실행추정_마산항(02.08.05)_마산항(02.08.05)_4.CC-10-4_저탄장내배수설비수량산출서" xfId="22219"/>
    <cellStyle name="_인원계획표 _적격 _당진대전1투찰_덕포연하의뢰" xfId="22220"/>
    <cellStyle name="_인원계획표 _적격 _당진대전1투찰_덕포연하의뢰_3.CC-10-2,3_방풍림조성 및 석탄침전조수량산출서" xfId="22221"/>
    <cellStyle name="_인원계획표 _적격 _당진대전1투찰_덕포연하의뢰_4.CC-10-4_저탄장내배수설비수량산출서" xfId="22222"/>
    <cellStyle name="_인원계획표 _적격 _당진대전1투찰_덕포연하의뢰_마산항(02.08.05)" xfId="22223"/>
    <cellStyle name="_인원계획표 _적격 _당진대전1투찰_덕포연하의뢰_마산항(02.08.05)_3.CC-10-2,3_방풍림조성 및 석탄침전조수량산출서" xfId="22224"/>
    <cellStyle name="_인원계획표 _적격 _당진대전1투찰_덕포연하의뢰_마산항(02.08.05)_4.CC-10-4_저탄장내배수설비수량산출서" xfId="22225"/>
    <cellStyle name="_인원계획표 _적격 _당진대전1투찰_덕포연하의뢰_마산항(02.08.05)_마산항(02.08.05)" xfId="22226"/>
    <cellStyle name="_인원계획표 _적격 _당진대전1투찰_덕포연하의뢰_마산항(02.08.05)_마산항(02.08.05)_3.CC-10-2,3_방풍림조성 및 석탄침전조수량산출서" xfId="22227"/>
    <cellStyle name="_인원계획표 _적격 _당진대전1투찰_덕포연하의뢰_마산항(02.08.05)_마산항(02.08.05)_4.CC-10-4_저탄장내배수설비수량산출서" xfId="22228"/>
    <cellStyle name="_인원계획표 _적격 _당진대전1투찰_마산항(02.08.05)" xfId="22229"/>
    <cellStyle name="_인원계획표 _적격 _당진대전1투찰_마산항(02.08.05)_3.CC-10-2,3_방풍림조성 및 석탄침전조수량산출서" xfId="22230"/>
    <cellStyle name="_인원계획표 _적격 _당진대전1투찰_마산항(02.08.05)_4.CC-10-4_저탄장내배수설비수량산출서" xfId="22231"/>
    <cellStyle name="_인원계획표 _적격 _당진대전1투찰_마산항(02.08.05)_마산항(02.08.05)" xfId="22232"/>
    <cellStyle name="_인원계획표 _적격 _당진대전1투찰_마산항(02.08.05)_마산항(02.08.05)_3.CC-10-2,3_방풍림조성 및 석탄침전조수량산출서" xfId="22233"/>
    <cellStyle name="_인원계획표 _적격 _당진대전1투찰_마산항(02.08.05)_마산항(02.08.05)_4.CC-10-4_저탄장내배수설비수량산출서" xfId="22234"/>
    <cellStyle name="_인원계획표 _적격 _당진대전1투찰_현산경3(중앙)" xfId="22235"/>
    <cellStyle name="_인원계획표 _적격 _당진대전1투찰_현산경3(중앙)_3.CC-10-2,3_방풍림조성 및 석탄침전조수량산출서" xfId="22236"/>
    <cellStyle name="_인원계획표 _적격 _당진대전1투찰_현산경3(중앙)_4.CC-10-4_저탄장내배수설비수량산출서" xfId="22237"/>
    <cellStyle name="_인원계획표 _적격 _당진대전1투찰_현산경3(중앙)_마산항(02.08.05)" xfId="22238"/>
    <cellStyle name="_인원계획표 _적격 _당진대전1투찰_현산경3(중앙)_마산항(02.08.05)_3.CC-10-2,3_방풍림조성 및 석탄침전조수량산출서" xfId="22239"/>
    <cellStyle name="_인원계획표 _적격 _당진대전1투찰_현산경3(중앙)_마산항(02.08.05)_4.CC-10-4_저탄장내배수설비수량산출서" xfId="22240"/>
    <cellStyle name="_인원계획표 _적격 _당진대전1투찰_현산경3(중앙)_마산항(02.08.05)_마산항(02.08.05)" xfId="22241"/>
    <cellStyle name="_인원계획표 _적격 _당진대전1투찰_현산경3(중앙)_마산항(02.08.05)_마산항(02.08.05)_3.CC-10-2,3_방풍림조성 및 석탄침전조수량산출서" xfId="22242"/>
    <cellStyle name="_인원계획표 _적격 _당진대전1투찰_현산경3(중앙)_마산항(02.08.05)_마산항(02.08.05)_4.CC-10-4_저탄장내배수설비수량산출서" xfId="22243"/>
    <cellStyle name="_인원계획표 _적격 _덕포연하실행추정" xfId="22244"/>
    <cellStyle name="_인원계획표 _적격 _덕포연하실행추정_3.CC-10-2,3_방풍림조성 및 석탄침전조수량산출서" xfId="22245"/>
    <cellStyle name="_인원계획표 _적격 _덕포연하실행추정_4.CC-10-4_저탄장내배수설비수량산출서" xfId="22246"/>
    <cellStyle name="_인원계획표 _적격 _덕포연하실행추정_마산항(02.08.05)" xfId="22247"/>
    <cellStyle name="_인원계획표 _적격 _덕포연하실행추정_마산항(02.08.05)_3.CC-10-2,3_방풍림조성 및 석탄침전조수량산출서" xfId="22248"/>
    <cellStyle name="_인원계획표 _적격 _덕포연하실행추정_마산항(02.08.05)_4.CC-10-4_저탄장내배수설비수량산출서" xfId="22249"/>
    <cellStyle name="_인원계획표 _적격 _덕포연하실행추정_마산항(02.08.05)_마산항(02.08.05)" xfId="22250"/>
    <cellStyle name="_인원계획표 _적격 _덕포연하실행추정_마산항(02.08.05)_마산항(02.08.05)_3.CC-10-2,3_방풍림조성 및 석탄침전조수량산출서" xfId="22251"/>
    <cellStyle name="_인원계획표 _적격 _덕포연하실행추정_마산항(02.08.05)_마산항(02.08.05)_4.CC-10-4_저탄장내배수설비수량산출서" xfId="22252"/>
    <cellStyle name="_인원계획표 _적격 _덕포연하의뢰" xfId="22253"/>
    <cellStyle name="_인원계획표 _적격 _덕포연하의뢰_3.CC-10-2,3_방풍림조성 및 석탄침전조수량산출서" xfId="22254"/>
    <cellStyle name="_인원계획표 _적격 _덕포연하의뢰_4.CC-10-4_저탄장내배수설비수량산출서" xfId="22255"/>
    <cellStyle name="_인원계획표 _적격 _덕포연하의뢰_마산항(02.08.05)" xfId="22256"/>
    <cellStyle name="_인원계획표 _적격 _덕포연하의뢰_마산항(02.08.05)_3.CC-10-2,3_방풍림조성 및 석탄침전조수량산출서" xfId="22257"/>
    <cellStyle name="_인원계획표 _적격 _덕포연하의뢰_마산항(02.08.05)_4.CC-10-4_저탄장내배수설비수량산출서" xfId="22258"/>
    <cellStyle name="_인원계획표 _적격 _덕포연하의뢰_마산항(02.08.05)_마산항(02.08.05)" xfId="22259"/>
    <cellStyle name="_인원계획표 _적격 _덕포연하의뢰_마산항(02.08.05)_마산항(02.08.05)_3.CC-10-2,3_방풍림조성 및 석탄침전조수량산출서" xfId="22260"/>
    <cellStyle name="_인원계획표 _적격 _덕포연하의뢰_마산항(02.08.05)_마산항(02.08.05)_4.CC-10-4_저탄장내배수설비수량산출서" xfId="22261"/>
    <cellStyle name="_인원계획표 _적격 _마산항(02.08.05)" xfId="22262"/>
    <cellStyle name="_인원계획표 _적격 _마산항(02.08.05)_3.CC-10-2,3_방풍림조성 및 석탄침전조수량산출서" xfId="22263"/>
    <cellStyle name="_인원계획표 _적격 _마산항(02.08.05)_4.CC-10-4_저탄장내배수설비수량산출서" xfId="22264"/>
    <cellStyle name="_인원계획표 _적격 _마산항(02.08.05)_마산항(02.08.05)" xfId="22265"/>
    <cellStyle name="_인원계획표 _적격 _마산항(02.08.05)_마산항(02.08.05)_3.CC-10-2,3_방풍림조성 및 석탄침전조수량산출서" xfId="22266"/>
    <cellStyle name="_인원계획표 _적격 _마산항(02.08.05)_마산항(02.08.05)_4.CC-10-4_저탄장내배수설비수량산출서" xfId="22267"/>
    <cellStyle name="_인원계획표 _적격 _방음벽" xfId="8567"/>
    <cellStyle name="_인원계획표 _적격 _방음벽_방음벽" xfId="8568"/>
    <cellStyle name="_인원계획표 _적격 _부대입찰특별조건및내역송부(최저가)" xfId="8569"/>
    <cellStyle name="_인원계획표 _적격 _부대입찰특별조건및내역송부(최저가)_공사현황(현장03월)" xfId="8570"/>
    <cellStyle name="_인원계획표 _적격 _부대입찰특별조건및내역송부(최저가)_공사현황(현장03월본사수정)" xfId="8571"/>
    <cellStyle name="_인원계획표 _적격 _부대입찰특별조건및내역송부(최저가)_공정표양식" xfId="8572"/>
    <cellStyle name="_인원계획표 _적격 _부대입찰특별조건및내역송부(최저가)_공정표양식_07.실행예산서(도급분시행결의서)sample2" xfId="8573"/>
    <cellStyle name="_인원계획표 _적격 _사본 - 침매함제작장조성개략공사비10.29(낙찰율92.02%)" xfId="8574"/>
    <cellStyle name="_인원계획표 _적격 _사본 - 침매함제작장조성개략공사비10.29(낙찰율92.02%)_임시적출장(3.25)" xfId="8575"/>
    <cellStyle name="_인원계획표 _적격 _선진포항1" xfId="22268"/>
    <cellStyle name="_인원계획표 _적격 _선진포항1_3.CC-10-2,3_방풍림조성 및 석탄침전조수량산출서" xfId="22269"/>
    <cellStyle name="_인원계획표 _적격 _선진포항1_4.CC-10-4_저탄장내배수설비수량산출서" xfId="22270"/>
    <cellStyle name="_인원계획표 _적격 _선진포항1_흥우내역서산출" xfId="22271"/>
    <cellStyle name="_인원계획표 _적격 _선진포항1_흥우내역서산출_3.CC-10-2,3_방풍림조성 및 석탄침전조수량산출서" xfId="22272"/>
    <cellStyle name="_인원계획표 _적격 _선진포항1_흥우내역서산출_4.CC-10-4_저탄장내배수설비수량산출서" xfId="22273"/>
    <cellStyle name="_인원계획표 _적격 _선진포항1_흥우내역서산출_흥우내역서산출" xfId="22274"/>
    <cellStyle name="_인원계획표 _적격 _선진포항1_흥우내역서산출_흥우내역서산출_3.CC-10-2,3_방풍림조성 및 석탄침전조수량산출서" xfId="22275"/>
    <cellStyle name="_인원계획표 _적격 _선진포항1_흥우내역서산출_흥우내역서산출_4.CC-10-4_저탄장내배수설비수량산출서" xfId="22276"/>
    <cellStyle name="_인원계획표 _적격 _설계변경(최종)" xfId="42370"/>
    <cellStyle name="_인원계획표 _적격 _심층취배수 전체개략공사비(검토1020)(수량수정)" xfId="8576"/>
    <cellStyle name="_인원계획표 _적격 _심층취배수 전체개략공사비(검토1020)(수량수정)_임시적출장(3.25)" xfId="8577"/>
    <cellStyle name="_인원계획표 _적격 _심층취배수 전체개략공사비(검토1109)" xfId="8578"/>
    <cellStyle name="_인원계획표 _적격 _심층취배수 전체개략공사비(검토1109)_임시적출장(3.25)" xfId="8579"/>
    <cellStyle name="_인원계획표 _적격 _염소 주입실 신축공사" xfId="42371"/>
    <cellStyle name="_인원계획표 _적격 _임시적출장(3.25)" xfId="8580"/>
    <cellStyle name="_인원계획표 _적격 _전체4차변경(정산)" xfId="8581"/>
    <cellStyle name="_인원계획표 _적격 _전체4차변경(정산)_교면방수" xfId="8582"/>
    <cellStyle name="_인원계획표 _적격 _전체4차변경(정산)_난간" xfId="8583"/>
    <cellStyle name="_인원계획표 _적격 _전체4차변경(정산)_난간_교면방수" xfId="8584"/>
    <cellStyle name="_인원계획표 _적격 _제작장공사비(12.27)" xfId="8585"/>
    <cellStyle name="_인원계획표 _적격 _제작장공사비(12.27)_임시적출장(3.25)" xfId="8586"/>
    <cellStyle name="_인원계획표 _적격 _중분대가드레일" xfId="8587"/>
    <cellStyle name="_인원계획표 _적격 _중분대가드레일_중분대가드레일" xfId="8588"/>
    <cellStyle name="_인원계획표 _적격 _집행 (93)" xfId="8589"/>
    <cellStyle name="_인원계획표 _적격 _집행 (93)_'05 안전관리계획서" xfId="8590"/>
    <cellStyle name="_인원계획표 _적격 _집행 (93)_'05 안전관리계획서_품질시험계획(060828)" xfId="8591"/>
    <cellStyle name="_인원계획표 _적격 _집행 (93)_품질시험계획(060828)" xfId="8592"/>
    <cellStyle name="_인원계획표 _적격 _침매함설치 개략공사비" xfId="8593"/>
    <cellStyle name="_인원계획표 _적격 _침매함설치 개략공사비 (수정050623)" xfId="8594"/>
    <cellStyle name="_인원계획표 _적격 _침매함설치 개략공사비 (수정050623)_사본 - 침매함제작장조성개략공사비10.29(낙찰율92.02%)" xfId="8595"/>
    <cellStyle name="_인원계획표 _적격 _침매함설치 개략공사비 (수정050623)_사본 - 침매함제작장조성개략공사비10.29(낙찰율92.02%)_임시적출장(3.25)" xfId="8596"/>
    <cellStyle name="_인원계획표 _적격 _침매함설치 개략공사비 (수정050623)_심층취배수 전체개략공사비(검토1012)" xfId="8597"/>
    <cellStyle name="_인원계획표 _적격 _침매함설치 개략공사비 (수정050623)_심층취배수 전체개략공사비(검토1012)_임시적출장(3.25)" xfId="8598"/>
    <cellStyle name="_인원계획표 _적격 _침매함설치 개략공사비 (수정050623)_심층취배수 전체개략공사비(검토1017)" xfId="8599"/>
    <cellStyle name="_인원계획표 _적격 _침매함설치 개략공사비 (수정050623)_심층취배수 전체개략공사비(검토1017)_임시적출장(3.25)" xfId="8600"/>
    <cellStyle name="_인원계획표 _적격 _침매함설치 개략공사비 (수정050623)_심층취배수 전체개략공사비(검토1020)(수량수정)" xfId="8601"/>
    <cellStyle name="_인원계획표 _적격 _침매함설치 개략공사비 (수정050623)_심층취배수 전체개략공사비(검토1020)(수량수정)_임시적출장(3.25)" xfId="8602"/>
    <cellStyle name="_인원계획표 _적격 _침매함설치 개략공사비 (수정050623)_심층취배수 전체개략공사비(검토1109)" xfId="8603"/>
    <cellStyle name="_인원계획표 _적격 _침매함설치 개략공사비 (수정050623)_심층취배수 전체개략공사비(검토1109)_임시적출장(3.25)" xfId="8604"/>
    <cellStyle name="_인원계획표 _적격 _침매함설치 개략공사비 (수정050623)_임시적출장(3.25)" xfId="8605"/>
    <cellStyle name="_인원계획표 _적격 _침매함설치 개략공사비 (수정050623)_제작장공사비(12.27)" xfId="8606"/>
    <cellStyle name="_인원계획표 _적격 _침매함설치 개략공사비 (수정050623)_제작장공사비(12.27)_임시적출장(3.25)" xfId="8607"/>
    <cellStyle name="_인원계획표 _적격 _침매함설치 개략공사비 (수정050623)_침매함제작장조성개략공사비" xfId="8608"/>
    <cellStyle name="_인원계획표 _적격 _침매함설치 개략공사비 (수정050623)_침매함제작장조성개략공사비(11.21)" xfId="8609"/>
    <cellStyle name="_인원계획표 _적격 _침매함설치 개략공사비 (수정050623)_침매함제작장조성개략공사비(11.21)_임시적출장(3.25)" xfId="8610"/>
    <cellStyle name="_인원계획표 _적격 _침매함설치 개략공사비 (수정050623)_침매함제작장조성개략공사비_임시적출장(3.25)" xfId="8611"/>
    <cellStyle name="_인원계획표 _적격 _침매함설치 개략공사비 (수정050623)_침매함제작장조성개략공사비10.29" xfId="8612"/>
    <cellStyle name="_인원계획표 _적격 _침매함설치 개략공사비 (수정050623)_침매함제작장조성개략공사비10.29_임시적출장(3.25)" xfId="8613"/>
    <cellStyle name="_인원계획표 _적격 _침매함설치 개략공사비_사본 - 침매함제작장조성개략공사비10.29(낙찰율92.02%)" xfId="8614"/>
    <cellStyle name="_인원계획표 _적격 _침매함설치 개략공사비_사본 - 침매함제작장조성개략공사비10.29(낙찰율92.02%)_임시적출장(3.25)" xfId="8615"/>
    <cellStyle name="_인원계획표 _적격 _침매함설치 개략공사비_심층취배수 전체개략공사비(검토1012)" xfId="8616"/>
    <cellStyle name="_인원계획표 _적격 _침매함설치 개략공사비_심층취배수 전체개략공사비(검토1012)_임시적출장(3.25)" xfId="8617"/>
    <cellStyle name="_인원계획표 _적격 _침매함설치 개략공사비_심층취배수 전체개략공사비(검토1017)" xfId="8618"/>
    <cellStyle name="_인원계획표 _적격 _침매함설치 개략공사비_심층취배수 전체개략공사비(검토1017)_임시적출장(3.25)" xfId="8619"/>
    <cellStyle name="_인원계획표 _적격 _침매함설치 개략공사비_심층취배수 전체개략공사비(검토1020)(수량수정)" xfId="8620"/>
    <cellStyle name="_인원계획표 _적격 _침매함설치 개략공사비_심층취배수 전체개략공사비(검토1020)(수량수정)_임시적출장(3.25)" xfId="8621"/>
    <cellStyle name="_인원계획표 _적격 _침매함설치 개략공사비_심층취배수 전체개략공사비(검토1109)" xfId="8622"/>
    <cellStyle name="_인원계획표 _적격 _침매함설치 개략공사비_심층취배수 전체개략공사비(검토1109)_임시적출장(3.25)" xfId="8623"/>
    <cellStyle name="_인원계획표 _적격 _침매함설치 개략공사비_임시적출장(3.25)" xfId="8624"/>
    <cellStyle name="_인원계획표 _적격 _침매함설치 개략공사비_제작장공사비(12.27)" xfId="8625"/>
    <cellStyle name="_인원계획표 _적격 _침매함설치 개략공사비_제작장공사비(12.27)_임시적출장(3.25)" xfId="8626"/>
    <cellStyle name="_인원계획표 _적격 _침매함설치 개략공사비_침매함제작장조성개략공사비" xfId="8627"/>
    <cellStyle name="_인원계획표 _적격 _침매함설치 개략공사비_침매함제작장조성개략공사비(11.21)" xfId="8628"/>
    <cellStyle name="_인원계획표 _적격 _침매함설치 개략공사비_침매함제작장조성개략공사비(11.21)_임시적출장(3.25)" xfId="8629"/>
    <cellStyle name="_인원계획표 _적격 _침매함설치 개략공사비_침매함제작장조성개략공사비_임시적출장(3.25)" xfId="8630"/>
    <cellStyle name="_인원계획표 _적격 _침매함설치 개략공사비_침매함제작장조성개략공사비10.29" xfId="8631"/>
    <cellStyle name="_인원계획표 _적격 _침매함설치 개략공사비_침매함제작장조성개략공사비10.29_임시적출장(3.25)" xfId="8632"/>
    <cellStyle name="_인원계획표 _적격 _침매함설치개략공사비" xfId="8633"/>
    <cellStyle name="_인원계획표 _적격 _침매함설치개략공사비_사본 - 침매함제작장조성개략공사비10.29(낙찰율92.02%)" xfId="8634"/>
    <cellStyle name="_인원계획표 _적격 _침매함설치개략공사비_사본 - 침매함제작장조성개략공사비10.29(낙찰율92.02%)_임시적출장(3.25)" xfId="8635"/>
    <cellStyle name="_인원계획표 _적격 _침매함설치개략공사비_심층취배수 전체개략공사비(검토1012)" xfId="8636"/>
    <cellStyle name="_인원계획표 _적격 _침매함설치개략공사비_심층취배수 전체개략공사비(검토1012)_임시적출장(3.25)" xfId="8637"/>
    <cellStyle name="_인원계획표 _적격 _침매함설치개략공사비_심층취배수 전체개략공사비(검토1017)" xfId="8638"/>
    <cellStyle name="_인원계획표 _적격 _침매함설치개략공사비_심층취배수 전체개략공사비(검토1017)_임시적출장(3.25)" xfId="8639"/>
    <cellStyle name="_인원계획표 _적격 _침매함설치개략공사비_심층취배수 전체개략공사비(검토1020)(수량수정)" xfId="8640"/>
    <cellStyle name="_인원계획표 _적격 _침매함설치개략공사비_심층취배수 전체개략공사비(검토1020)(수량수정)_임시적출장(3.25)" xfId="8641"/>
    <cellStyle name="_인원계획표 _적격 _침매함설치개략공사비_심층취배수 전체개략공사비(검토1109)" xfId="8642"/>
    <cellStyle name="_인원계획표 _적격 _침매함설치개략공사비_심층취배수 전체개략공사비(검토1109)_임시적출장(3.25)" xfId="8643"/>
    <cellStyle name="_인원계획표 _적격 _침매함설치개략공사비_임시적출장(3.25)" xfId="8644"/>
    <cellStyle name="_인원계획표 _적격 _침매함설치개략공사비_제작장공사비(12.27)" xfId="8645"/>
    <cellStyle name="_인원계획표 _적격 _침매함설치개략공사비_제작장공사비(12.27)_임시적출장(3.25)" xfId="8646"/>
    <cellStyle name="_인원계획표 _적격 _침매함설치개략공사비_침매함제작장조성개략공사비" xfId="8647"/>
    <cellStyle name="_인원계획표 _적격 _침매함설치개략공사비_침매함제작장조성개략공사비(11.21)" xfId="8648"/>
    <cellStyle name="_인원계획표 _적격 _침매함설치개략공사비_침매함제작장조성개략공사비(11.21)_임시적출장(3.25)" xfId="8649"/>
    <cellStyle name="_인원계획표 _적격 _침매함설치개략공사비_침매함제작장조성개략공사비_임시적출장(3.25)" xfId="8650"/>
    <cellStyle name="_인원계획표 _적격 _침매함설치개략공사비_침매함제작장조성개략공사비10.29" xfId="8651"/>
    <cellStyle name="_인원계획표 _적격 _침매함설치개략공사비_침매함제작장조성개략공사비10.29_임시적출장(3.25)" xfId="8652"/>
    <cellStyle name="_인원계획표 _적격 _침매함제작장조성개략공사비" xfId="8653"/>
    <cellStyle name="_인원계획표 _적격 _침매함제작장조성개략공사비(11.21)" xfId="8654"/>
    <cellStyle name="_인원계획표 _적격 _침매함제작장조성개략공사비(11.21)_임시적출장(3.25)" xfId="8655"/>
    <cellStyle name="_인원계획표 _적격 _침매함제작장조성개략공사비_임시적출장(3.25)" xfId="8656"/>
    <cellStyle name="_인원계획표 _적격 _침매함제작장조성개략공사비10.29" xfId="8657"/>
    <cellStyle name="_인원계획표 _적격 _침매함제작장조성개략공사비10.29_임시적출장(3.25)" xfId="8658"/>
    <cellStyle name="_인원계획표 _적격 _투찰(14-1)" xfId="8659"/>
    <cellStyle name="_인원계획표 _적격 _투찰(14-1)_공사현황(현장03월)" xfId="8660"/>
    <cellStyle name="_인원계획표 _적격 _투찰(14-1)_공사현황(현장03월본사수정)" xfId="8661"/>
    <cellStyle name="_인원계획표 _적격 _투찰(14-1)_공정표양식" xfId="8662"/>
    <cellStyle name="_인원계획표 _적격 _투찰(14-1)_공정표양식_07.실행예산서(도급분시행결의서)sample2" xfId="8663"/>
    <cellStyle name="_인원계획표 _적격 _투찰(14-1)_실행내역서" xfId="8664"/>
    <cellStyle name="_인원계획표 _적격 _투찰(14-1)_실행내역서_공사현황(현장03월)" xfId="8665"/>
    <cellStyle name="_인원계획표 _적격 _투찰(14-1)_실행내역서_공사현황(현장03월본사수정)" xfId="8666"/>
    <cellStyle name="_인원계획표 _적격 _투찰(14-1)_실행내역서_공정표양식" xfId="8667"/>
    <cellStyle name="_인원계획표 _적격 _투찰(14-1)_실행내역서_공정표양식_07.실행예산서(도급분시행결의서)sample2" xfId="8668"/>
    <cellStyle name="_인원계획표 _적격 _투찰(고철10-4)" xfId="8669"/>
    <cellStyle name="_인원계획표 _적격 _투찰(고철10-4)_공사현황(현장03월)" xfId="8670"/>
    <cellStyle name="_인원계획표 _적격 _투찰(고철10-4)_공사현황(현장03월본사수정)" xfId="8671"/>
    <cellStyle name="_인원계획표 _적격 _투찰(고철10-4)_공정표양식" xfId="8672"/>
    <cellStyle name="_인원계획표 _적격 _투찰(고철10-4)_공정표양식_07.실행예산서(도급분시행결의서)sample2" xfId="8673"/>
    <cellStyle name="_인원계획표 _적격 _투찰(고철10-4)_실행내역서" xfId="8674"/>
    <cellStyle name="_인원계획표 _적격 _투찰(고철10-4)_실행내역서_공사현황(현장03월)" xfId="8675"/>
    <cellStyle name="_인원계획표 _적격 _투찰(고철10-4)_실행내역서_공사현황(현장03월본사수정)" xfId="8676"/>
    <cellStyle name="_인원계획표 _적격 _투찰(고철10-4)_실행내역서_공정표양식" xfId="8677"/>
    <cellStyle name="_인원계획표 _적격 _투찰(고철10-4)_실행내역서_공정표양식_07.실행예산서(도급분시행결의서)sample2" xfId="8678"/>
    <cellStyle name="_인원계획표 _적격 _투찰(무안광주3공구)" xfId="8679"/>
    <cellStyle name="_인원계획표 _적격 _투찰(무안광주3공구)_공사현황(현장03월)" xfId="8680"/>
    <cellStyle name="_인원계획표 _적격 _투찰(무안광주3공구)_공사현황(현장03월본사수정)" xfId="8681"/>
    <cellStyle name="_인원계획표 _적격 _투찰(무안광주3공구)_공정표양식" xfId="8682"/>
    <cellStyle name="_인원계획표 _적격 _투찰(무안광주3공구)_공정표양식_07.실행예산서(도급분시행결의서)sample2" xfId="8683"/>
    <cellStyle name="_인원계획표 _적격 _투찰(무안광주3공구)_실행내역서" xfId="8684"/>
    <cellStyle name="_인원계획표 _적격 _투찰(무안광주3공구)_실행내역서_공사현황(현장03월)" xfId="8685"/>
    <cellStyle name="_인원계획표 _적격 _투찰(무안광주3공구)_실행내역서_공사현황(현장03월본사수정)" xfId="8686"/>
    <cellStyle name="_인원계획표 _적격 _투찰(무안광주3공구)_실행내역서_공정표양식" xfId="8687"/>
    <cellStyle name="_인원계획표 _적격 _투찰(무안광주3공구)_실행내역서_공정표양식_07.실행예산서(도급분시행결의서)sample2" xfId="8688"/>
    <cellStyle name="_인원계획표 _적격 _품질시험계획(060828)" xfId="8689"/>
    <cellStyle name="_인원계획표 _적격 _현산경3(중앙)" xfId="22277"/>
    <cellStyle name="_인원계획표 _적격 _현산경3(중앙)_3.CC-10-2,3_방풍림조성 및 석탄침전조수량산출서" xfId="22278"/>
    <cellStyle name="_인원계획표 _적격 _현산경3(중앙)_4.CC-10-4_저탄장내배수설비수량산출서" xfId="22279"/>
    <cellStyle name="_인원계획표 _적격 _현산경3(중앙)_마산항(02.08.05)" xfId="22280"/>
    <cellStyle name="_인원계획표 _적격 _현산경3(중앙)_마산항(02.08.05)_3.CC-10-2,3_방풍림조성 및 석탄침전조수량산출서" xfId="22281"/>
    <cellStyle name="_인원계획표 _적격 _현산경3(중앙)_마산항(02.08.05)_4.CC-10-4_저탄장내배수설비수량산출서" xfId="22282"/>
    <cellStyle name="_인원계획표 _적격 _현산경3(중앙)_마산항(02.08.05)_마산항(02.08.05)" xfId="22283"/>
    <cellStyle name="_인원계획표 _적격 _현산경3(중앙)_마산항(02.08.05)_마산항(02.08.05)_3.CC-10-2,3_방풍림조성 및 석탄침전조수량산출서" xfId="22284"/>
    <cellStyle name="_인원계획표 _적격 _현산경3(중앙)_마산항(02.08.05)_마산항(02.08.05)_4.CC-10-4_저탄장내배수설비수량산출서" xfId="22285"/>
    <cellStyle name="_인원계획표 _적격 _흥우내역서산출" xfId="22286"/>
    <cellStyle name="_인원계획표 _적격 _흥우내역서산출_3.CC-10-2,3_방풍림조성 및 석탄침전조수량산출서" xfId="22287"/>
    <cellStyle name="_인원계획표 _적격 _흥우내역서산출_4.CC-10-4_저탄장내배수설비수량산출서" xfId="22288"/>
    <cellStyle name="_인원계획표 _적격 _흥우내역서산출_흥우내역서산출" xfId="22289"/>
    <cellStyle name="_인원계획표 _적격 _흥우내역서산출_흥우내역서산출_3.CC-10-2,3_방풍림조성 및 석탄침전조수량산출서" xfId="22290"/>
    <cellStyle name="_인원계획표 _적격 _흥우내역서산출_흥우내역서산출_4.CC-10-4_저탄장내배수설비수량산출서" xfId="22291"/>
    <cellStyle name="_인원계획표 _전체4차변경(정산)" xfId="8702"/>
    <cellStyle name="_인원계획표 _전체4차변경(정산)_교면방수" xfId="8703"/>
    <cellStyle name="_인원계획표 _전체4차변경(정산)_난간" xfId="8704"/>
    <cellStyle name="_인원계획표 _전체4차변경(정산)_난간_교면방수" xfId="8705"/>
    <cellStyle name="_인원계획표 _제작장공사비(12.27)" xfId="8706"/>
    <cellStyle name="_인원계획표 _제작장공사비(12.27)_임시적출장(3.25)" xfId="8707"/>
    <cellStyle name="_인원계획표 _중분대가드레일" xfId="8708"/>
    <cellStyle name="_인원계획표 _중분대가드레일_중분대가드레일" xfId="8709"/>
    <cellStyle name="_인원계획표 _집행 (93)" xfId="8710"/>
    <cellStyle name="_인원계획표 _집행 (93)_'05 안전관리계획서" xfId="8711"/>
    <cellStyle name="_인원계획표 _집행 (93)_'05 안전관리계획서_품질시험계획(060828)" xfId="8712"/>
    <cellStyle name="_인원계획표 _집행 (93)_품질시험계획(060828)" xfId="8713"/>
    <cellStyle name="_인원계획표 _침매함설치 개략공사비" xfId="8714"/>
    <cellStyle name="_인원계획표 _침매함설치 개략공사비 (수정050623)" xfId="8715"/>
    <cellStyle name="_인원계획표 _침매함설치 개략공사비 (수정050623)_사본 - 침매함제작장조성개략공사비10.29(낙찰율92.02%)" xfId="8716"/>
    <cellStyle name="_인원계획표 _침매함설치 개략공사비 (수정050623)_사본 - 침매함제작장조성개략공사비10.29(낙찰율92.02%)_임시적출장(3.25)" xfId="8717"/>
    <cellStyle name="_인원계획표 _침매함설치 개략공사비 (수정050623)_심층취배수 전체개략공사비(검토1012)" xfId="8718"/>
    <cellStyle name="_인원계획표 _침매함설치 개략공사비 (수정050623)_심층취배수 전체개략공사비(검토1012)_임시적출장(3.25)" xfId="8719"/>
    <cellStyle name="_인원계획표 _침매함설치 개략공사비 (수정050623)_심층취배수 전체개략공사비(검토1017)" xfId="8720"/>
    <cellStyle name="_인원계획표 _침매함설치 개략공사비 (수정050623)_심층취배수 전체개략공사비(검토1017)_임시적출장(3.25)" xfId="8721"/>
    <cellStyle name="_인원계획표 _침매함설치 개략공사비 (수정050623)_심층취배수 전체개략공사비(검토1020)(수량수정)" xfId="8722"/>
    <cellStyle name="_인원계획표 _침매함설치 개략공사비 (수정050623)_심층취배수 전체개략공사비(검토1020)(수량수정)_임시적출장(3.25)" xfId="8723"/>
    <cellStyle name="_인원계획표 _침매함설치 개략공사비 (수정050623)_심층취배수 전체개략공사비(검토1109)" xfId="8724"/>
    <cellStyle name="_인원계획표 _침매함설치 개략공사비 (수정050623)_심층취배수 전체개략공사비(검토1109)_임시적출장(3.25)" xfId="8725"/>
    <cellStyle name="_인원계획표 _침매함설치 개략공사비 (수정050623)_임시적출장(3.25)" xfId="8726"/>
    <cellStyle name="_인원계획표 _침매함설치 개략공사비 (수정050623)_제작장공사비(12.27)" xfId="8727"/>
    <cellStyle name="_인원계획표 _침매함설치 개략공사비 (수정050623)_제작장공사비(12.27)_임시적출장(3.25)" xfId="8728"/>
    <cellStyle name="_인원계획표 _침매함설치 개략공사비 (수정050623)_침매함제작장조성개략공사비" xfId="8729"/>
    <cellStyle name="_인원계획표 _침매함설치 개략공사비 (수정050623)_침매함제작장조성개략공사비(11.21)" xfId="8730"/>
    <cellStyle name="_인원계획표 _침매함설치 개략공사비 (수정050623)_침매함제작장조성개략공사비(11.21)_임시적출장(3.25)" xfId="8731"/>
    <cellStyle name="_인원계획표 _침매함설치 개략공사비 (수정050623)_침매함제작장조성개략공사비_임시적출장(3.25)" xfId="8732"/>
    <cellStyle name="_인원계획표 _침매함설치 개략공사비 (수정050623)_침매함제작장조성개략공사비10.29" xfId="8733"/>
    <cellStyle name="_인원계획표 _침매함설치 개략공사비 (수정050623)_침매함제작장조성개략공사비10.29_임시적출장(3.25)" xfId="8734"/>
    <cellStyle name="_인원계획표 _침매함설치 개략공사비_사본 - 침매함제작장조성개략공사비10.29(낙찰율92.02%)" xfId="8735"/>
    <cellStyle name="_인원계획표 _침매함설치 개략공사비_사본 - 침매함제작장조성개략공사비10.29(낙찰율92.02%)_임시적출장(3.25)" xfId="8736"/>
    <cellStyle name="_인원계획표 _침매함설치 개략공사비_심층취배수 전체개략공사비(검토1012)" xfId="8737"/>
    <cellStyle name="_인원계획표 _침매함설치 개략공사비_심층취배수 전체개략공사비(검토1012)_임시적출장(3.25)" xfId="8738"/>
    <cellStyle name="_인원계획표 _침매함설치 개략공사비_심층취배수 전체개략공사비(검토1017)" xfId="8739"/>
    <cellStyle name="_인원계획표 _침매함설치 개략공사비_심층취배수 전체개략공사비(검토1017)_임시적출장(3.25)" xfId="8740"/>
    <cellStyle name="_인원계획표 _침매함설치 개략공사비_심층취배수 전체개략공사비(검토1020)(수량수정)" xfId="8741"/>
    <cellStyle name="_인원계획표 _침매함설치 개략공사비_심층취배수 전체개략공사비(검토1020)(수량수정)_임시적출장(3.25)" xfId="8742"/>
    <cellStyle name="_인원계획표 _침매함설치 개략공사비_심층취배수 전체개략공사비(검토1109)" xfId="8743"/>
    <cellStyle name="_인원계획표 _침매함설치 개략공사비_심층취배수 전체개략공사비(검토1109)_임시적출장(3.25)" xfId="8744"/>
    <cellStyle name="_인원계획표 _침매함설치 개략공사비_임시적출장(3.25)" xfId="8745"/>
    <cellStyle name="_인원계획표 _침매함설치 개략공사비_제작장공사비(12.27)" xfId="8746"/>
    <cellStyle name="_인원계획표 _침매함설치 개략공사비_제작장공사비(12.27)_임시적출장(3.25)" xfId="8747"/>
    <cellStyle name="_인원계획표 _침매함설치 개략공사비_침매함제작장조성개략공사비" xfId="8748"/>
    <cellStyle name="_인원계획표 _침매함설치 개략공사비_침매함제작장조성개략공사비(11.21)" xfId="8749"/>
    <cellStyle name="_인원계획표 _침매함설치 개략공사비_침매함제작장조성개략공사비(11.21)_임시적출장(3.25)" xfId="8750"/>
    <cellStyle name="_인원계획표 _침매함설치 개략공사비_침매함제작장조성개략공사비_임시적출장(3.25)" xfId="8751"/>
    <cellStyle name="_인원계획표 _침매함설치 개략공사비_침매함제작장조성개략공사비10.29" xfId="8752"/>
    <cellStyle name="_인원계획표 _침매함설치 개략공사비_침매함제작장조성개략공사비10.29_임시적출장(3.25)" xfId="8753"/>
    <cellStyle name="_인원계획표 _침매함설치개략공사비" xfId="8754"/>
    <cellStyle name="_인원계획표 _침매함설치개략공사비_사본 - 침매함제작장조성개략공사비10.29(낙찰율92.02%)" xfId="8755"/>
    <cellStyle name="_인원계획표 _침매함설치개략공사비_사본 - 침매함제작장조성개략공사비10.29(낙찰율92.02%)_임시적출장(3.25)" xfId="8756"/>
    <cellStyle name="_인원계획표 _침매함설치개략공사비_심층취배수 전체개략공사비(검토1012)" xfId="8757"/>
    <cellStyle name="_인원계획표 _침매함설치개략공사비_심층취배수 전체개략공사비(검토1012)_임시적출장(3.25)" xfId="8758"/>
    <cellStyle name="_인원계획표 _침매함설치개략공사비_심층취배수 전체개략공사비(검토1017)" xfId="8759"/>
    <cellStyle name="_인원계획표 _침매함설치개략공사비_심층취배수 전체개략공사비(검토1017)_임시적출장(3.25)" xfId="8760"/>
    <cellStyle name="_인원계획표 _침매함설치개략공사비_심층취배수 전체개략공사비(검토1020)(수량수정)" xfId="8761"/>
    <cellStyle name="_인원계획표 _침매함설치개략공사비_심층취배수 전체개략공사비(검토1020)(수량수정)_임시적출장(3.25)" xfId="8762"/>
    <cellStyle name="_인원계획표 _침매함설치개략공사비_심층취배수 전체개략공사비(검토1109)" xfId="8763"/>
    <cellStyle name="_인원계획표 _침매함설치개략공사비_심층취배수 전체개략공사비(검토1109)_임시적출장(3.25)" xfId="8764"/>
    <cellStyle name="_인원계획표 _침매함설치개략공사비_임시적출장(3.25)" xfId="8765"/>
    <cellStyle name="_인원계획표 _침매함설치개략공사비_제작장공사비(12.27)" xfId="8766"/>
    <cellStyle name="_인원계획표 _침매함설치개략공사비_제작장공사비(12.27)_임시적출장(3.25)" xfId="8767"/>
    <cellStyle name="_인원계획표 _침매함설치개략공사비_침매함제작장조성개략공사비" xfId="8768"/>
    <cellStyle name="_인원계획표 _침매함설치개략공사비_침매함제작장조성개략공사비(11.21)" xfId="8769"/>
    <cellStyle name="_인원계획표 _침매함설치개략공사비_침매함제작장조성개략공사비(11.21)_임시적출장(3.25)" xfId="8770"/>
    <cellStyle name="_인원계획표 _침매함설치개략공사비_침매함제작장조성개략공사비_임시적출장(3.25)" xfId="8771"/>
    <cellStyle name="_인원계획표 _침매함설치개략공사비_침매함제작장조성개략공사비10.29" xfId="8772"/>
    <cellStyle name="_인원계획표 _침매함설치개략공사비_침매함제작장조성개략공사비10.29_임시적출장(3.25)" xfId="8773"/>
    <cellStyle name="_인원계획표 _침매함제작장조성개략공사비" xfId="8774"/>
    <cellStyle name="_인원계획표 _침매함제작장조성개략공사비(11.21)" xfId="8775"/>
    <cellStyle name="_인원계획표 _침매함제작장조성개략공사비(11.21)_임시적출장(3.25)" xfId="8776"/>
    <cellStyle name="_인원계획표 _침매함제작장조성개략공사비_임시적출장(3.25)" xfId="8777"/>
    <cellStyle name="_인원계획표 _침매함제작장조성개략공사비10.29" xfId="8778"/>
    <cellStyle name="_인원계획표 _침매함제작장조성개략공사비10.29_임시적출장(3.25)" xfId="8779"/>
    <cellStyle name="_인원계획표 _탐진댐간접비" xfId="22292"/>
    <cellStyle name="_인원계획표 _탐진댐간접비_3.CC-10-2,3_방풍림조성 및 석탄침전조수량산출서" xfId="22293"/>
    <cellStyle name="_인원계획표 _탐진댐간접비_4.CC-10-4_저탄장내배수설비수량산출서" xfId="22294"/>
    <cellStyle name="_인원계획표 _탐진댐간접비_흥우내역서산출" xfId="22295"/>
    <cellStyle name="_인원계획표 _탐진댐간접비_흥우내역서산출_3.CC-10-2,3_방풍림조성 및 석탄침전조수량산출서" xfId="22296"/>
    <cellStyle name="_인원계획표 _탐진댐간접비_흥우내역서산출_4.CC-10-4_저탄장내배수설비수량산출서" xfId="22297"/>
    <cellStyle name="_인원계획표 _탐진댐간접비_흥우내역서산출_흥우내역서산출" xfId="22298"/>
    <cellStyle name="_인원계획표 _탐진댐간접비_흥우내역서산출_흥우내역서산출_3.CC-10-2,3_방풍림조성 및 석탄침전조수량산출서" xfId="22299"/>
    <cellStyle name="_인원계획표 _탐진댐간접비_흥우내역서산출_흥우내역서산출_4.CC-10-4_저탄장내배수설비수량산출서" xfId="22300"/>
    <cellStyle name="_인원계획표 _투찰(14-1)" xfId="8780"/>
    <cellStyle name="_인원계획표 _투찰(14-1)_공사현황(현장03월)" xfId="8781"/>
    <cellStyle name="_인원계획표 _투찰(14-1)_공사현황(현장03월본사수정)" xfId="8782"/>
    <cellStyle name="_인원계획표 _투찰(14-1)_공정표양식" xfId="8783"/>
    <cellStyle name="_인원계획표 _투찰(14-1)_공정표양식_07.실행예산서(도급분시행결의서)sample2" xfId="8784"/>
    <cellStyle name="_인원계획표 _투찰(14-1)_실행내역서" xfId="8785"/>
    <cellStyle name="_인원계획표 _투찰(14-1)_실행내역서_공사현황(현장03월)" xfId="8786"/>
    <cellStyle name="_인원계획표 _투찰(14-1)_실행내역서_공사현황(현장03월본사수정)" xfId="8787"/>
    <cellStyle name="_인원계획표 _투찰(14-1)_실행내역서_공정표양식" xfId="8788"/>
    <cellStyle name="_인원계획표 _투찰(14-1)_실행내역서_공정표양식_07.실행예산서(도급분시행결의서)sample2" xfId="8789"/>
    <cellStyle name="_인원계획표 _투찰(고철10-4)" xfId="8790"/>
    <cellStyle name="_인원계획표 _투찰(고철10-4)_공사현황(현장03월)" xfId="8791"/>
    <cellStyle name="_인원계획표 _투찰(고철10-4)_공사현황(현장03월본사수정)" xfId="8792"/>
    <cellStyle name="_인원계획표 _투찰(고철10-4)_공정표양식" xfId="8793"/>
    <cellStyle name="_인원계획표 _투찰(고철10-4)_공정표양식_07.실행예산서(도급분시행결의서)sample2" xfId="8794"/>
    <cellStyle name="_인원계획표 _투찰(고철10-4)_실행내역서" xfId="8795"/>
    <cellStyle name="_인원계획표 _투찰(고철10-4)_실행내역서_공사현황(현장03월)" xfId="8796"/>
    <cellStyle name="_인원계획표 _투찰(고철10-4)_실행내역서_공사현황(현장03월본사수정)" xfId="8797"/>
    <cellStyle name="_인원계획표 _투찰(고철10-4)_실행내역서_공정표양식" xfId="8798"/>
    <cellStyle name="_인원계획표 _투찰(고철10-4)_실행내역서_공정표양식_07.실행예산서(도급분시행결의서)sample2" xfId="8799"/>
    <cellStyle name="_인원계획표 _투찰(무안광주3공구)" xfId="8800"/>
    <cellStyle name="_인원계획표 _투찰(무안광주3공구)_공사현황(현장03월)" xfId="8801"/>
    <cellStyle name="_인원계획표 _투찰(무안광주3공구)_공사현황(현장03월본사수정)" xfId="8802"/>
    <cellStyle name="_인원계획표 _투찰(무안광주3공구)_공정표양식" xfId="8803"/>
    <cellStyle name="_인원계획표 _투찰(무안광주3공구)_공정표양식_07.실행예산서(도급분시행결의서)sample2" xfId="8804"/>
    <cellStyle name="_인원계획표 _투찰(무안광주3공구)_실행내역서" xfId="8805"/>
    <cellStyle name="_인원계획표 _투찰(무안광주3공구)_실행내역서_공사현황(현장03월)" xfId="8806"/>
    <cellStyle name="_인원계획표 _투찰(무안광주3공구)_실행내역서_공사현황(현장03월본사수정)" xfId="8807"/>
    <cellStyle name="_인원계획표 _투찰(무안광주3공구)_실행내역서_공정표양식" xfId="8808"/>
    <cellStyle name="_인원계획표 _투찰(무안광주3공구)_실행내역서_공정표양식_07.실행예산서(도급분시행결의서)sample2" xfId="8809"/>
    <cellStyle name="_인원계획표 _품질시험계획(060828)" xfId="8810"/>
    <cellStyle name="_인원계획표 _현산경3(중앙)" xfId="22301"/>
    <cellStyle name="_인원계획표 _현산경3(중앙)_3.CC-10-2,3_방풍림조성 및 석탄침전조수량산출서" xfId="22302"/>
    <cellStyle name="_인원계획표 _현산경3(중앙)_4.CC-10-4_저탄장내배수설비수량산출서" xfId="22303"/>
    <cellStyle name="_인원계획표 _현산경3(중앙)_마산항(02.08.05)" xfId="22304"/>
    <cellStyle name="_인원계획표 _현산경3(중앙)_마산항(02.08.05)_3.CC-10-2,3_방풍림조성 및 석탄침전조수량산출서" xfId="22305"/>
    <cellStyle name="_인원계획표 _현산경3(중앙)_마산항(02.08.05)_4.CC-10-4_저탄장내배수설비수량산출서" xfId="22306"/>
    <cellStyle name="_인원계획표 _현산경3(중앙)_마산항(02.08.05)_마산항(02.08.05)" xfId="22307"/>
    <cellStyle name="_인원계획표 _현산경3(중앙)_마산항(02.08.05)_마산항(02.08.05)_3.CC-10-2,3_방풍림조성 및 석탄침전조수량산출서" xfId="22308"/>
    <cellStyle name="_인원계획표 _현산경3(중앙)_마산항(02.08.05)_마산항(02.08.05)_4.CC-10-4_저탄장내배수설비수량산출서" xfId="22309"/>
    <cellStyle name="_인원계획표 _흥우내역서산출" xfId="22310"/>
    <cellStyle name="_인원계획표 _흥우내역서산출_3.CC-10-2,3_방풍림조성 및 석탄침전조수량산출서" xfId="22311"/>
    <cellStyle name="_인원계획표 _흥우내역서산출_4.CC-10-4_저탄장내배수설비수량산출서" xfId="22312"/>
    <cellStyle name="_인원계획표 _흥우내역서산출_흥우내역서산출" xfId="22313"/>
    <cellStyle name="_인원계획표 _흥우내역서산출_흥우내역서산출_3.CC-10-2,3_방풍림조성 및 석탄침전조수량산출서" xfId="22314"/>
    <cellStyle name="_인원계획표 _흥우내역서산출_흥우내역서산출_4.CC-10-4_저탄장내배수설비수량산출서" xfId="22315"/>
    <cellStyle name="_인천복합2_종합창고공사설계서(난방배관)_070903" xfId="35339"/>
    <cellStyle name="_인천복합2_종합창고공사설계서(소방배관)_070903" xfId="35340"/>
    <cellStyle name="_인천복합2_종합창고공사설계서(위생배관)_070903" xfId="35341"/>
    <cellStyle name="_인천북항관공선부두(수정내역)" xfId="35342"/>
    <cellStyle name="_입찰내역서(+0.00%)" xfId="9111"/>
    <cellStyle name="_입찰표지 " xfId="9112"/>
    <cellStyle name="_입찰표지 _01.집행" xfId="9113"/>
    <cellStyle name="_입찰표지 _01.집행_'05 안전관리계획서" xfId="9114"/>
    <cellStyle name="_입찰표지 _01.집행_'05 안전관리계획서_품질시험계획(060828)" xfId="9115"/>
    <cellStyle name="_입찰표지 _01.집행_품질시험계획(060828)" xfId="9116"/>
    <cellStyle name="_입찰표지 _02.집행" xfId="9117"/>
    <cellStyle name="_입찰표지 _02.집행_'05 안전관리계획서" xfId="9118"/>
    <cellStyle name="_입찰표지 _02.집행_'05 안전관리계획서_품질시험계획(060828)" xfId="9119"/>
    <cellStyle name="_입찰표지 _02.집행_품질시험계획(060828)" xfId="9120"/>
    <cellStyle name="_입찰표지 _'05 안전관리계획서" xfId="9121"/>
    <cellStyle name="_입찰표지 _'05 안전관리계획서_품질시험계획(060828)" xfId="9122"/>
    <cellStyle name="_입찰표지 _3.CC-10-2,3_방풍림조성 및 석탄침전조수량산출서" xfId="22316"/>
    <cellStyle name="_입찰표지 _4.CC-10-4_저탄장내배수설비수량산출서" xfId="22317"/>
    <cellStyle name="_입찰표지 _buip (2)" xfId="9277"/>
    <cellStyle name="_입찰표지 _buip (2)_'05 안전관리계획서" xfId="9278"/>
    <cellStyle name="_입찰표지 _buip (2)_'05 안전관리계획서_품질시험계획(060828)" xfId="9279"/>
    <cellStyle name="_입찰표지 _buip (2)_품질시험계획(060828)" xfId="9280"/>
    <cellStyle name="_입찰표지 _ESC관련 공정표" xfId="9281"/>
    <cellStyle name="_입찰표지 _ESC관련 공정표(변경진)" xfId="9282"/>
    <cellStyle name="_입찰표지 _ESC관련 공정표(변경진)_'05 안전관리계획서" xfId="9283"/>
    <cellStyle name="_입찰표지 _ESC관련 공정표(변경진)_'05 안전관리계획서_품질시험계획(060828)" xfId="9284"/>
    <cellStyle name="_입찰표지 _ESC관련 공정표(변경진)_1차변경갑지(전체12.10)" xfId="9285"/>
    <cellStyle name="_입찰표지 _ESC관련 공정표(변경진)_1차변경갑지(전체12.10)_'05 안전관리계획서" xfId="9286"/>
    <cellStyle name="_입찰표지 _ESC관련 공정표(변경진)_1차변경갑지(전체12.10)_'05 안전관리계획서_품질시험계획(060828)" xfId="9287"/>
    <cellStyle name="_입찰표지 _ESC관련 공정표(변경진)_1차변경갑지(전체12.10)_발주갑지(3차분" xfId="9288"/>
    <cellStyle name="_입찰표지 _ESC관련 공정표(변경진)_1차변경갑지(전체12.10)_발주갑지(3차분_'05 안전관리계획서" xfId="9289"/>
    <cellStyle name="_입찰표지 _ESC관련 공정표(변경진)_1차변경갑지(전체12.10)_발주갑지(3차분_'05 안전관리계획서_품질시험계획(060828)" xfId="9290"/>
    <cellStyle name="_입찰표지 _ESC관련 공정표(변경진)_1차변경갑지(전체12.10)_발주갑지(3차분_발주갑지(3차분1.08)" xfId="9291"/>
    <cellStyle name="_입찰표지 _ESC관련 공정표(변경진)_1차변경갑지(전체12.10)_발주갑지(3차분_발주갑지(3차분1.08)_'05 안전관리계획서" xfId="9292"/>
    <cellStyle name="_입찰표지 _ESC관련 공정표(변경진)_1차변경갑지(전체12.10)_발주갑지(3차분_발주갑지(3차분1.08)_'05 안전관리계획서_품질시험계획(060828)" xfId="9293"/>
    <cellStyle name="_입찰표지 _ESC관련 공정표(변경진)_1차변경갑지(전체12.10)_발주갑지(3차분_발주갑지(3차분1.08)_품질시험계획(060828)" xfId="9294"/>
    <cellStyle name="_입찰표지 _ESC관련 공정표(변경진)_1차변경갑지(전체12.10)_발주갑지(3차분_품질시험계획(060828)" xfId="9295"/>
    <cellStyle name="_입찰표지 _ESC관련 공정표(변경진)_1차변경갑지(전체12.10)_발주갑지(3차분1.08)" xfId="9296"/>
    <cellStyle name="_입찰표지 _ESC관련 공정표(변경진)_1차변경갑지(전체12.10)_발주갑지(3차분1.08)_'05 안전관리계획서" xfId="9297"/>
    <cellStyle name="_입찰표지 _ESC관련 공정표(변경진)_1차변경갑지(전체12.10)_발주갑지(3차분1.08)_'05 안전관리계획서_품질시험계획(060828)" xfId="9298"/>
    <cellStyle name="_입찰표지 _ESC관련 공정표(변경진)_1차변경갑지(전체12.10)_발주갑지(3차분1.08)_발주갑지(3차분1.08)" xfId="9299"/>
    <cellStyle name="_입찰표지 _ESC관련 공정표(변경진)_1차변경갑지(전체12.10)_발주갑지(3차분1.08)_발주갑지(3차분1.08)_'05 안전관리계획서" xfId="9300"/>
    <cellStyle name="_입찰표지 _ESC관련 공정표(변경진)_1차변경갑지(전체12.10)_발주갑지(3차분1.08)_발주갑지(3차분1.08)_'05 안전관리계획서_품질시험계획(060828)" xfId="9301"/>
    <cellStyle name="_입찰표지 _ESC관련 공정표(변경진)_1차변경갑지(전체12.10)_발주갑지(3차분1.08)_발주갑지(3차분1.08)_품질시험계획(060828)" xfId="9302"/>
    <cellStyle name="_입찰표지 _ESC관련 공정표(변경진)_1차변경갑지(전체12.10)_발주갑지(3차분1.08)_품질시험계획(060828)" xfId="9303"/>
    <cellStyle name="_입찰표지 _ESC관련 공정표(변경진)_1차변경갑지(전체12.10)_품질시험계획(060828)" xfId="9304"/>
    <cellStyle name="_입찰표지 _ESC관련 공정표(변경진)_1차변경갑지(전체12.10진)" xfId="9305"/>
    <cellStyle name="_입찰표지 _ESC관련 공정표(변경진)_1차변경갑지(전체12.10진)_'05 안전관리계획서" xfId="9306"/>
    <cellStyle name="_입찰표지 _ESC관련 공정표(변경진)_1차변경갑지(전체12.10진)_'05 안전관리계획서_품질시험계획(060828)" xfId="9307"/>
    <cellStyle name="_입찰표지 _ESC관련 공정표(변경진)_1차변경갑지(전체12.10진)_발주갑지(3차분" xfId="9308"/>
    <cellStyle name="_입찰표지 _ESC관련 공정표(변경진)_1차변경갑지(전체12.10진)_발주갑지(3차분_'05 안전관리계획서" xfId="9309"/>
    <cellStyle name="_입찰표지 _ESC관련 공정표(변경진)_1차변경갑지(전체12.10진)_발주갑지(3차분_'05 안전관리계획서_품질시험계획(060828)" xfId="9310"/>
    <cellStyle name="_입찰표지 _ESC관련 공정표(변경진)_1차변경갑지(전체12.10진)_발주갑지(3차분_발주갑지(3차분1.08)" xfId="9311"/>
    <cellStyle name="_입찰표지 _ESC관련 공정표(변경진)_1차변경갑지(전체12.10진)_발주갑지(3차분_발주갑지(3차분1.08)_'05 안전관리계획서" xfId="9312"/>
    <cellStyle name="_입찰표지 _ESC관련 공정표(변경진)_1차변경갑지(전체12.10진)_발주갑지(3차분_발주갑지(3차분1.08)_'05 안전관리계획서_품질시험계획(060828)" xfId="9313"/>
    <cellStyle name="_입찰표지 _ESC관련 공정표(변경진)_1차변경갑지(전체12.10진)_발주갑지(3차분_발주갑지(3차분1.08)_품질시험계획(060828)" xfId="9314"/>
    <cellStyle name="_입찰표지 _ESC관련 공정표(변경진)_1차변경갑지(전체12.10진)_발주갑지(3차분_품질시험계획(060828)" xfId="9315"/>
    <cellStyle name="_입찰표지 _ESC관련 공정표(변경진)_1차변경갑지(전체12.10진)_발주갑지(3차분1.08)" xfId="9316"/>
    <cellStyle name="_입찰표지 _ESC관련 공정표(변경진)_1차변경갑지(전체12.10진)_발주갑지(3차분1.08)_'05 안전관리계획서" xfId="9317"/>
    <cellStyle name="_입찰표지 _ESC관련 공정표(변경진)_1차변경갑지(전체12.10진)_발주갑지(3차분1.08)_'05 안전관리계획서_품질시험계획(060828)" xfId="9318"/>
    <cellStyle name="_입찰표지 _ESC관련 공정표(변경진)_1차변경갑지(전체12.10진)_발주갑지(3차분1.08)_발주갑지(3차분1.08)" xfId="9319"/>
    <cellStyle name="_입찰표지 _ESC관련 공정표(변경진)_1차변경갑지(전체12.10진)_발주갑지(3차분1.08)_발주갑지(3차분1.08)_'05 안전관리계획서" xfId="9320"/>
    <cellStyle name="_입찰표지 _ESC관련 공정표(변경진)_1차변경갑지(전체12.10진)_발주갑지(3차분1.08)_발주갑지(3차분1.08)_'05 안전관리계획서_품질시험계획(060828)" xfId="9321"/>
    <cellStyle name="_입찰표지 _ESC관련 공정표(변경진)_1차변경갑지(전체12.10진)_발주갑지(3차분1.08)_발주갑지(3차분1.08)_품질시험계획(060828)" xfId="9322"/>
    <cellStyle name="_입찰표지 _ESC관련 공정표(변경진)_1차변경갑지(전체12.10진)_발주갑지(3차분1.08)_품질시험계획(060828)" xfId="9323"/>
    <cellStyle name="_입찰표지 _ESC관련 공정표(변경진)_1차변경갑지(전체12.10진)_품질시험계획(060828)" xfId="9324"/>
    <cellStyle name="_입찰표지 _ESC관련 공정표(변경진)_2회설변공정표" xfId="9325"/>
    <cellStyle name="_입찰표지 _ESC관련 공정표(변경진)_2회설변공정표_'05 안전관리계획서" xfId="9326"/>
    <cellStyle name="_입찰표지 _ESC관련 공정표(변경진)_2회설변공정표_'05 안전관리계획서_품질시험계획(060828)" xfId="9327"/>
    <cellStyle name="_입찰표지 _ESC관련 공정표(변경진)_2회설변공정표_발주갑지(3차분" xfId="9328"/>
    <cellStyle name="_입찰표지 _ESC관련 공정표(변경진)_2회설변공정표_발주갑지(3차분_'05 안전관리계획서" xfId="9329"/>
    <cellStyle name="_입찰표지 _ESC관련 공정표(변경진)_2회설변공정표_발주갑지(3차분_'05 안전관리계획서_품질시험계획(060828)" xfId="9330"/>
    <cellStyle name="_입찰표지 _ESC관련 공정표(변경진)_2회설변공정표_발주갑지(3차분_발주갑지(3차분1.08)" xfId="9331"/>
    <cellStyle name="_입찰표지 _ESC관련 공정표(변경진)_2회설변공정표_발주갑지(3차분_발주갑지(3차분1.08)_'05 안전관리계획서" xfId="9332"/>
    <cellStyle name="_입찰표지 _ESC관련 공정표(변경진)_2회설변공정표_발주갑지(3차분_발주갑지(3차분1.08)_'05 안전관리계획서_품질시험계획(060828)" xfId="9333"/>
    <cellStyle name="_입찰표지 _ESC관련 공정표(변경진)_2회설변공정표_발주갑지(3차분_발주갑지(3차분1.08)_품질시험계획(060828)" xfId="9334"/>
    <cellStyle name="_입찰표지 _ESC관련 공정표(변경진)_2회설변공정표_발주갑지(3차분_품질시험계획(060828)" xfId="9335"/>
    <cellStyle name="_입찰표지 _ESC관련 공정표(변경진)_2회설변공정표_발주갑지(3차분1.08)" xfId="9336"/>
    <cellStyle name="_입찰표지 _ESC관련 공정표(변경진)_2회설변공정표_발주갑지(3차분1.08)_'05 안전관리계획서" xfId="9337"/>
    <cellStyle name="_입찰표지 _ESC관련 공정표(변경진)_2회설변공정표_발주갑지(3차분1.08)_'05 안전관리계획서_품질시험계획(060828)" xfId="9338"/>
    <cellStyle name="_입찰표지 _ESC관련 공정표(변경진)_2회설변공정표_발주갑지(3차분1.08)_발주갑지(3차분1.08)" xfId="9339"/>
    <cellStyle name="_입찰표지 _ESC관련 공정표(변경진)_2회설변공정표_발주갑지(3차분1.08)_발주갑지(3차분1.08)_'05 안전관리계획서" xfId="9340"/>
    <cellStyle name="_입찰표지 _ESC관련 공정표(변경진)_2회설변공정표_발주갑지(3차분1.08)_발주갑지(3차분1.08)_'05 안전관리계획서_품질시험계획(060828)" xfId="9341"/>
    <cellStyle name="_입찰표지 _ESC관련 공정표(변경진)_2회설변공정표_발주갑지(3차분1.08)_발주갑지(3차분1.08)_품질시험계획(060828)" xfId="9342"/>
    <cellStyle name="_입찰표지 _ESC관련 공정표(변경진)_2회설변공정표_발주갑지(3차분1.08)_품질시험계획(060828)" xfId="9343"/>
    <cellStyle name="_입찰표지 _ESC관련 공정표(변경진)_2회설변공정표_품질시험계획(060828)" xfId="9344"/>
    <cellStyle name="_입찰표지 _ESC관련 공정표(변경진)_발주갑지(3차분" xfId="9345"/>
    <cellStyle name="_입찰표지 _ESC관련 공정표(변경진)_발주갑지(3차분_'05 안전관리계획서" xfId="9346"/>
    <cellStyle name="_입찰표지 _ESC관련 공정표(변경진)_발주갑지(3차분_'05 안전관리계획서_품질시험계획(060828)" xfId="9347"/>
    <cellStyle name="_입찰표지 _ESC관련 공정표(변경진)_발주갑지(3차분_발주갑지(3차분1.08)" xfId="9348"/>
    <cellStyle name="_입찰표지 _ESC관련 공정표(변경진)_발주갑지(3차분_발주갑지(3차분1.08)_'05 안전관리계획서" xfId="9349"/>
    <cellStyle name="_입찰표지 _ESC관련 공정표(변경진)_발주갑지(3차분_발주갑지(3차분1.08)_'05 안전관리계획서_품질시험계획(060828)" xfId="9350"/>
    <cellStyle name="_입찰표지 _ESC관련 공정표(변경진)_발주갑지(3차분_발주갑지(3차분1.08)_품질시험계획(060828)" xfId="9351"/>
    <cellStyle name="_입찰표지 _ESC관련 공정표(변경진)_발주갑지(3차분_품질시험계획(060828)" xfId="9352"/>
    <cellStyle name="_입찰표지 _ESC관련 공정표(변경진)_발주갑지(3차분1.08)" xfId="9353"/>
    <cellStyle name="_입찰표지 _ESC관련 공정표(변경진)_발주갑지(3차분1.08)_'05 안전관리계획서" xfId="9354"/>
    <cellStyle name="_입찰표지 _ESC관련 공정표(변경진)_발주갑지(3차분1.08)_'05 안전관리계획서_품질시험계획(060828)" xfId="9355"/>
    <cellStyle name="_입찰표지 _ESC관련 공정표(변경진)_발주갑지(3차분1.08)_발주갑지(3차분1.08)" xfId="9356"/>
    <cellStyle name="_입찰표지 _ESC관련 공정표(변경진)_발주갑지(3차분1.08)_발주갑지(3차분1.08)_'05 안전관리계획서" xfId="9357"/>
    <cellStyle name="_입찰표지 _ESC관련 공정표(변경진)_발주갑지(3차분1.08)_발주갑지(3차분1.08)_'05 안전관리계획서_품질시험계획(060828)" xfId="9358"/>
    <cellStyle name="_입찰표지 _ESC관련 공정표(변경진)_발주갑지(3차분1.08)_발주갑지(3차분1.08)_품질시험계획(060828)" xfId="9359"/>
    <cellStyle name="_입찰표지 _ESC관련 공정표(변경진)_발주갑지(3차분1.08)_품질시험계획(060828)" xfId="9360"/>
    <cellStyle name="_입찰표지 _ESC관련 공정표(변경진)_예정공정표(2003년분)" xfId="9361"/>
    <cellStyle name="_입찰표지 _ESC관련 공정표(변경진)_예정공정표(2003년분)_'05 안전관리계획서" xfId="9362"/>
    <cellStyle name="_입찰표지 _ESC관련 공정표(변경진)_예정공정표(2003년분)_'05 안전관리계획서_품질시험계획(060828)" xfId="9363"/>
    <cellStyle name="_입찰표지 _ESC관련 공정표(변경진)_예정공정표(2003년분)_발주갑지(3차분" xfId="9364"/>
    <cellStyle name="_입찰표지 _ESC관련 공정표(변경진)_예정공정표(2003년분)_발주갑지(3차분_'05 안전관리계획서" xfId="9365"/>
    <cellStyle name="_입찰표지 _ESC관련 공정표(변경진)_예정공정표(2003년분)_발주갑지(3차분_'05 안전관리계획서_품질시험계획(060828)" xfId="9366"/>
    <cellStyle name="_입찰표지 _ESC관련 공정표(변경진)_예정공정표(2003년분)_발주갑지(3차분_발주갑지(3차분1.08)" xfId="9367"/>
    <cellStyle name="_입찰표지 _ESC관련 공정표(변경진)_예정공정표(2003년분)_발주갑지(3차분_발주갑지(3차분1.08)_'05 안전관리계획서" xfId="9368"/>
    <cellStyle name="_입찰표지 _ESC관련 공정표(변경진)_예정공정표(2003년분)_발주갑지(3차분_발주갑지(3차분1.08)_'05 안전관리계획서_품질시험계획(060828)" xfId="9369"/>
    <cellStyle name="_입찰표지 _ESC관련 공정표(변경진)_예정공정표(2003년분)_발주갑지(3차분_발주갑지(3차분1.08)_품질시험계획(060828)" xfId="9370"/>
    <cellStyle name="_입찰표지 _ESC관련 공정표(변경진)_예정공정표(2003년분)_발주갑지(3차분_품질시험계획(060828)" xfId="9371"/>
    <cellStyle name="_입찰표지 _ESC관련 공정표(변경진)_예정공정표(2003년분)_발주갑지(3차분1.08)" xfId="9372"/>
    <cellStyle name="_입찰표지 _ESC관련 공정표(변경진)_예정공정표(2003년분)_발주갑지(3차분1.08)_'05 안전관리계획서" xfId="9373"/>
    <cellStyle name="_입찰표지 _ESC관련 공정표(변경진)_예정공정표(2003년분)_발주갑지(3차분1.08)_'05 안전관리계획서_품질시험계획(060828)" xfId="9374"/>
    <cellStyle name="_입찰표지 _ESC관련 공정표(변경진)_예정공정표(2003년분)_발주갑지(3차분1.08)_발주갑지(3차분1.08)" xfId="9375"/>
    <cellStyle name="_입찰표지 _ESC관련 공정표(변경진)_예정공정표(2003년분)_발주갑지(3차분1.08)_발주갑지(3차분1.08)_'05 안전관리계획서" xfId="9376"/>
    <cellStyle name="_입찰표지 _ESC관련 공정표(변경진)_예정공정표(2003년분)_발주갑지(3차분1.08)_발주갑지(3차분1.08)_'05 안전관리계획서_품질시험계획(060828)" xfId="9377"/>
    <cellStyle name="_입찰표지 _ESC관련 공정표(변경진)_예정공정표(2003년분)_발주갑지(3차분1.08)_발주갑지(3차분1.08)_품질시험계획(060828)" xfId="9378"/>
    <cellStyle name="_입찰표지 _ESC관련 공정표(변경진)_예정공정표(2003년분)_발주갑지(3차분1.08)_품질시험계획(060828)" xfId="9379"/>
    <cellStyle name="_입찰표지 _ESC관련 공정표(변경진)_예정공정표(2003년분)_품질시험계획(060828)" xfId="9380"/>
    <cellStyle name="_입찰표지 _ESC관련 공정표(변경진)_전체4회변경예정공정표" xfId="9381"/>
    <cellStyle name="_입찰표지 _ESC관련 공정표(변경진)_전체4회변경예정공정표_'05 안전관리계획서" xfId="9382"/>
    <cellStyle name="_입찰표지 _ESC관련 공정표(변경진)_전체4회변경예정공정표_'05 안전관리계획서_품질시험계획(060828)" xfId="9383"/>
    <cellStyle name="_입찰표지 _ESC관련 공정표(변경진)_전체4회변경예정공정표_품질시험계획(060828)" xfId="9384"/>
    <cellStyle name="_입찰표지 _ESC관련 공정표(변경진)_전체변경3회" xfId="9385"/>
    <cellStyle name="_입찰표지 _ESC관련 공정표(변경진)_전체변경3회_'05 안전관리계획서" xfId="9386"/>
    <cellStyle name="_입찰표지 _ESC관련 공정표(변경진)_전체변경3회_'05 안전관리계획서_품질시험계획(060828)" xfId="9387"/>
    <cellStyle name="_입찰표지 _ESC관련 공정표(변경진)_전체변경3회_품질시험계획(060828)" xfId="9388"/>
    <cellStyle name="_입찰표지 _ESC관련 공정표(변경진)_품질시험계획(060828)" xfId="9389"/>
    <cellStyle name="_입찰표지 _ESC관련 공정표_'05 안전관리계획서" xfId="9390"/>
    <cellStyle name="_입찰표지 _ESC관련 공정표_'05 안전관리계획서_품질시험계획(060828)" xfId="9391"/>
    <cellStyle name="_입찰표지 _ESC관련 공정표_1차변경갑지(전체12.10)" xfId="9392"/>
    <cellStyle name="_입찰표지 _ESC관련 공정표_1차변경갑지(전체12.10)_'05 안전관리계획서" xfId="9393"/>
    <cellStyle name="_입찰표지 _ESC관련 공정표_1차변경갑지(전체12.10)_'05 안전관리계획서_품질시험계획(060828)" xfId="9394"/>
    <cellStyle name="_입찰표지 _ESC관련 공정표_1차변경갑지(전체12.10)_발주갑지(3차분" xfId="9395"/>
    <cellStyle name="_입찰표지 _ESC관련 공정표_1차변경갑지(전체12.10)_발주갑지(3차분_'05 안전관리계획서" xfId="9396"/>
    <cellStyle name="_입찰표지 _ESC관련 공정표_1차변경갑지(전체12.10)_발주갑지(3차분_'05 안전관리계획서_품질시험계획(060828)" xfId="9397"/>
    <cellStyle name="_입찰표지 _ESC관련 공정표_1차변경갑지(전체12.10)_발주갑지(3차분_발주갑지(3차분1.08)" xfId="9398"/>
    <cellStyle name="_입찰표지 _ESC관련 공정표_1차변경갑지(전체12.10)_발주갑지(3차분_발주갑지(3차분1.08)_'05 안전관리계획서" xfId="9399"/>
    <cellStyle name="_입찰표지 _ESC관련 공정표_1차변경갑지(전체12.10)_발주갑지(3차분_발주갑지(3차분1.08)_'05 안전관리계획서_품질시험계획(060828)" xfId="9400"/>
    <cellStyle name="_입찰표지 _ESC관련 공정표_1차변경갑지(전체12.10)_발주갑지(3차분_발주갑지(3차분1.08)_품질시험계획(060828)" xfId="9401"/>
    <cellStyle name="_입찰표지 _ESC관련 공정표_1차변경갑지(전체12.10)_발주갑지(3차분_품질시험계획(060828)" xfId="9402"/>
    <cellStyle name="_입찰표지 _ESC관련 공정표_1차변경갑지(전체12.10)_발주갑지(3차분1.08)" xfId="9403"/>
    <cellStyle name="_입찰표지 _ESC관련 공정표_1차변경갑지(전체12.10)_발주갑지(3차분1.08)_'05 안전관리계획서" xfId="9404"/>
    <cellStyle name="_입찰표지 _ESC관련 공정표_1차변경갑지(전체12.10)_발주갑지(3차분1.08)_'05 안전관리계획서_품질시험계획(060828)" xfId="9405"/>
    <cellStyle name="_입찰표지 _ESC관련 공정표_1차변경갑지(전체12.10)_발주갑지(3차분1.08)_발주갑지(3차분1.08)" xfId="9406"/>
    <cellStyle name="_입찰표지 _ESC관련 공정표_1차변경갑지(전체12.10)_발주갑지(3차분1.08)_발주갑지(3차분1.08)_'05 안전관리계획서" xfId="9407"/>
    <cellStyle name="_입찰표지 _ESC관련 공정표_1차변경갑지(전체12.10)_발주갑지(3차분1.08)_발주갑지(3차분1.08)_'05 안전관리계획서_품질시험계획(060828)" xfId="9408"/>
    <cellStyle name="_입찰표지 _ESC관련 공정표_1차변경갑지(전체12.10)_발주갑지(3차분1.08)_발주갑지(3차분1.08)_품질시험계획(060828)" xfId="9409"/>
    <cellStyle name="_입찰표지 _ESC관련 공정표_1차변경갑지(전체12.10)_발주갑지(3차분1.08)_품질시험계획(060828)" xfId="9410"/>
    <cellStyle name="_입찰표지 _ESC관련 공정표_1차변경갑지(전체12.10)_품질시험계획(060828)" xfId="9411"/>
    <cellStyle name="_입찰표지 _ESC관련 공정표_1차변경갑지(전체12.10진)" xfId="9412"/>
    <cellStyle name="_입찰표지 _ESC관련 공정표_1차변경갑지(전체12.10진)_'05 안전관리계획서" xfId="9413"/>
    <cellStyle name="_입찰표지 _ESC관련 공정표_1차변경갑지(전체12.10진)_'05 안전관리계획서_품질시험계획(060828)" xfId="9414"/>
    <cellStyle name="_입찰표지 _ESC관련 공정표_1차변경갑지(전체12.10진)_발주갑지(3차분" xfId="9415"/>
    <cellStyle name="_입찰표지 _ESC관련 공정표_1차변경갑지(전체12.10진)_발주갑지(3차분_'05 안전관리계획서" xfId="9416"/>
    <cellStyle name="_입찰표지 _ESC관련 공정표_1차변경갑지(전체12.10진)_발주갑지(3차분_'05 안전관리계획서_품질시험계획(060828)" xfId="9417"/>
    <cellStyle name="_입찰표지 _ESC관련 공정표_1차변경갑지(전체12.10진)_발주갑지(3차분_발주갑지(3차분1.08)" xfId="9418"/>
    <cellStyle name="_입찰표지 _ESC관련 공정표_1차변경갑지(전체12.10진)_발주갑지(3차분_발주갑지(3차분1.08)_'05 안전관리계획서" xfId="9419"/>
    <cellStyle name="_입찰표지 _ESC관련 공정표_1차변경갑지(전체12.10진)_발주갑지(3차분_발주갑지(3차분1.08)_'05 안전관리계획서_품질시험계획(060828)" xfId="9420"/>
    <cellStyle name="_입찰표지 _ESC관련 공정표_1차변경갑지(전체12.10진)_발주갑지(3차분_발주갑지(3차분1.08)_품질시험계획(060828)" xfId="9421"/>
    <cellStyle name="_입찰표지 _ESC관련 공정표_1차변경갑지(전체12.10진)_발주갑지(3차분_품질시험계획(060828)" xfId="9422"/>
    <cellStyle name="_입찰표지 _ESC관련 공정표_1차변경갑지(전체12.10진)_발주갑지(3차분1.08)" xfId="9423"/>
    <cellStyle name="_입찰표지 _ESC관련 공정표_1차변경갑지(전체12.10진)_발주갑지(3차분1.08)_'05 안전관리계획서" xfId="9424"/>
    <cellStyle name="_입찰표지 _ESC관련 공정표_1차변경갑지(전체12.10진)_발주갑지(3차분1.08)_'05 안전관리계획서_품질시험계획(060828)" xfId="9425"/>
    <cellStyle name="_입찰표지 _ESC관련 공정표_1차변경갑지(전체12.10진)_발주갑지(3차분1.08)_발주갑지(3차분1.08)" xfId="9426"/>
    <cellStyle name="_입찰표지 _ESC관련 공정표_1차변경갑지(전체12.10진)_발주갑지(3차분1.08)_발주갑지(3차분1.08)_'05 안전관리계획서" xfId="9427"/>
    <cellStyle name="_입찰표지 _ESC관련 공정표_1차변경갑지(전체12.10진)_발주갑지(3차분1.08)_발주갑지(3차분1.08)_'05 안전관리계획서_품질시험계획(060828)" xfId="9428"/>
    <cellStyle name="_입찰표지 _ESC관련 공정표_1차변경갑지(전체12.10진)_발주갑지(3차분1.08)_발주갑지(3차분1.08)_품질시험계획(060828)" xfId="9429"/>
    <cellStyle name="_입찰표지 _ESC관련 공정표_1차변경갑지(전체12.10진)_발주갑지(3차분1.08)_품질시험계획(060828)" xfId="9430"/>
    <cellStyle name="_입찰표지 _ESC관련 공정표_1차변경갑지(전체12.10진)_품질시험계획(060828)" xfId="9431"/>
    <cellStyle name="_입찰표지 _ESC관련 공정표_발주갑지(3차분" xfId="9432"/>
    <cellStyle name="_입찰표지 _ESC관련 공정표_발주갑지(3차분_'05 안전관리계획서" xfId="9433"/>
    <cellStyle name="_입찰표지 _ESC관련 공정표_발주갑지(3차분_'05 안전관리계획서_품질시험계획(060828)" xfId="9434"/>
    <cellStyle name="_입찰표지 _ESC관련 공정표_발주갑지(3차분_발주갑지(3차분1.08)" xfId="9435"/>
    <cellStyle name="_입찰표지 _ESC관련 공정표_발주갑지(3차분_발주갑지(3차분1.08)_'05 안전관리계획서" xfId="9436"/>
    <cellStyle name="_입찰표지 _ESC관련 공정표_발주갑지(3차분_발주갑지(3차분1.08)_'05 안전관리계획서_품질시험계획(060828)" xfId="9437"/>
    <cellStyle name="_입찰표지 _ESC관련 공정표_발주갑지(3차분_발주갑지(3차분1.08)_품질시험계획(060828)" xfId="9438"/>
    <cellStyle name="_입찰표지 _ESC관련 공정표_발주갑지(3차분_품질시험계획(060828)" xfId="9439"/>
    <cellStyle name="_입찰표지 _ESC관련 공정표_발주갑지(3차분1.08)" xfId="9440"/>
    <cellStyle name="_입찰표지 _ESC관련 공정표_발주갑지(3차분1.08)_'05 안전관리계획서" xfId="9441"/>
    <cellStyle name="_입찰표지 _ESC관련 공정표_발주갑지(3차분1.08)_'05 안전관리계획서_품질시험계획(060828)" xfId="9442"/>
    <cellStyle name="_입찰표지 _ESC관련 공정표_발주갑지(3차분1.08)_발주갑지(3차분1.08)" xfId="9443"/>
    <cellStyle name="_입찰표지 _ESC관련 공정표_발주갑지(3차분1.08)_발주갑지(3차분1.08)_'05 안전관리계획서" xfId="9444"/>
    <cellStyle name="_입찰표지 _ESC관련 공정표_발주갑지(3차분1.08)_발주갑지(3차분1.08)_'05 안전관리계획서_품질시험계획(060828)" xfId="9445"/>
    <cellStyle name="_입찰표지 _ESC관련 공정표_발주갑지(3차분1.08)_발주갑지(3차분1.08)_품질시험계획(060828)" xfId="9446"/>
    <cellStyle name="_입찰표지 _ESC관련 공정표_발주갑지(3차분1.08)_품질시험계획(060828)" xfId="9447"/>
    <cellStyle name="_입찰표지 _ESC관련 공정표_예정공정표(2003년분)" xfId="9448"/>
    <cellStyle name="_입찰표지 _ESC관련 공정표_예정공정표(2003년분)_'05 안전관리계획서" xfId="9449"/>
    <cellStyle name="_입찰표지 _ESC관련 공정표_예정공정표(2003년분)_'05 안전관리계획서_품질시험계획(060828)" xfId="9450"/>
    <cellStyle name="_입찰표지 _ESC관련 공정표_예정공정표(2003년분)_발주갑지(3차분" xfId="9451"/>
    <cellStyle name="_입찰표지 _ESC관련 공정표_예정공정표(2003년분)_발주갑지(3차분_'05 안전관리계획서" xfId="9452"/>
    <cellStyle name="_입찰표지 _ESC관련 공정표_예정공정표(2003년분)_발주갑지(3차분_'05 안전관리계획서_품질시험계획(060828)" xfId="9453"/>
    <cellStyle name="_입찰표지 _ESC관련 공정표_예정공정표(2003년분)_발주갑지(3차분_발주갑지(3차분1.08)" xfId="9454"/>
    <cellStyle name="_입찰표지 _ESC관련 공정표_예정공정표(2003년분)_발주갑지(3차분_발주갑지(3차분1.08)_'05 안전관리계획서" xfId="9455"/>
    <cellStyle name="_입찰표지 _ESC관련 공정표_예정공정표(2003년분)_발주갑지(3차분_발주갑지(3차분1.08)_'05 안전관리계획서_품질시험계획(060828)" xfId="9456"/>
    <cellStyle name="_입찰표지 _ESC관련 공정표_예정공정표(2003년분)_발주갑지(3차분_발주갑지(3차분1.08)_품질시험계획(060828)" xfId="9457"/>
    <cellStyle name="_입찰표지 _ESC관련 공정표_예정공정표(2003년분)_발주갑지(3차분_품질시험계획(060828)" xfId="9458"/>
    <cellStyle name="_입찰표지 _ESC관련 공정표_예정공정표(2003년분)_발주갑지(3차분1.08)" xfId="9459"/>
    <cellStyle name="_입찰표지 _ESC관련 공정표_예정공정표(2003년분)_발주갑지(3차분1.08)_'05 안전관리계획서" xfId="9460"/>
    <cellStyle name="_입찰표지 _ESC관련 공정표_예정공정표(2003년분)_발주갑지(3차분1.08)_'05 안전관리계획서_품질시험계획(060828)" xfId="9461"/>
    <cellStyle name="_입찰표지 _ESC관련 공정표_예정공정표(2003년분)_발주갑지(3차분1.08)_발주갑지(3차분1.08)" xfId="9462"/>
    <cellStyle name="_입찰표지 _ESC관련 공정표_예정공정표(2003년분)_발주갑지(3차분1.08)_발주갑지(3차분1.08)_'05 안전관리계획서" xfId="9463"/>
    <cellStyle name="_입찰표지 _ESC관련 공정표_예정공정표(2003년분)_발주갑지(3차분1.08)_발주갑지(3차분1.08)_'05 안전관리계획서_품질시험계획(060828)" xfId="9464"/>
    <cellStyle name="_입찰표지 _ESC관련 공정표_예정공정표(2003년분)_발주갑지(3차분1.08)_발주갑지(3차분1.08)_품질시험계획(060828)" xfId="9465"/>
    <cellStyle name="_입찰표지 _ESC관련 공정표_예정공정표(2003년분)_발주갑지(3차분1.08)_품질시험계획(060828)" xfId="9466"/>
    <cellStyle name="_입찰표지 _ESC관련 공정표_예정공정표(2003년분)_품질시험계획(060828)" xfId="9467"/>
    <cellStyle name="_입찰표지 _ESC관련 공정표_전체4회변경예정공정표" xfId="9468"/>
    <cellStyle name="_입찰표지 _ESC관련 공정표_전체4회변경예정공정표_'05 안전관리계획서" xfId="9469"/>
    <cellStyle name="_입찰표지 _ESC관련 공정표_전체4회변경예정공정표_'05 안전관리계획서_품질시험계획(060828)" xfId="9470"/>
    <cellStyle name="_입찰표지 _ESC관련 공정표_전체4회변경예정공정표_품질시험계획(060828)" xfId="9471"/>
    <cellStyle name="_입찰표지 _ESC관련 공정표_전체변경3회" xfId="9472"/>
    <cellStyle name="_입찰표지 _ESC관련 공정표_전체변경3회_'05 안전관리계획서" xfId="9473"/>
    <cellStyle name="_입찰표지 _ESC관련 공정표_전체변경3회_'05 안전관리계획서_품질시험계획(060828)" xfId="9474"/>
    <cellStyle name="_입찰표지 _ESC관련 공정표_전체변경3회_품질시험계획(060828)" xfId="9475"/>
    <cellStyle name="_입찰표지 _ESC관련 공정표_품질시험계획(060828)" xfId="9476"/>
    <cellStyle name="_입찰표지 _ESC관련 공정표11월18일" xfId="9477"/>
    <cellStyle name="_입찰표지 _ESC관련 공정표11월18일_'05 안전관리계획서" xfId="9478"/>
    <cellStyle name="_입찰표지 _ESC관련 공정표11월18일_'05 안전관리계획서_품질시험계획(060828)" xfId="9479"/>
    <cellStyle name="_입찰표지 _ESC관련 공정표11월18일_1차변경갑지(전체12.10)" xfId="9480"/>
    <cellStyle name="_입찰표지 _ESC관련 공정표11월18일_1차변경갑지(전체12.10)_'05 안전관리계획서" xfId="9481"/>
    <cellStyle name="_입찰표지 _ESC관련 공정표11월18일_1차변경갑지(전체12.10)_'05 안전관리계획서_품질시험계획(060828)" xfId="9482"/>
    <cellStyle name="_입찰표지 _ESC관련 공정표11월18일_1차변경갑지(전체12.10)_발주갑지(3차분" xfId="9483"/>
    <cellStyle name="_입찰표지 _ESC관련 공정표11월18일_1차변경갑지(전체12.10)_발주갑지(3차분_'05 안전관리계획서" xfId="9484"/>
    <cellStyle name="_입찰표지 _ESC관련 공정표11월18일_1차변경갑지(전체12.10)_발주갑지(3차분_'05 안전관리계획서_품질시험계획(060828)" xfId="9485"/>
    <cellStyle name="_입찰표지 _ESC관련 공정표11월18일_1차변경갑지(전체12.10)_발주갑지(3차분_발주갑지(3차분1.08)" xfId="9486"/>
    <cellStyle name="_입찰표지 _ESC관련 공정표11월18일_1차변경갑지(전체12.10)_발주갑지(3차분_발주갑지(3차분1.08)_'05 안전관리계획서" xfId="9487"/>
    <cellStyle name="_입찰표지 _ESC관련 공정표11월18일_1차변경갑지(전체12.10)_발주갑지(3차분_발주갑지(3차분1.08)_'05 안전관리계획서_품질시험계획(060828)" xfId="9488"/>
    <cellStyle name="_입찰표지 _ESC관련 공정표11월18일_1차변경갑지(전체12.10)_발주갑지(3차분_발주갑지(3차분1.08)_품질시험계획(060828)" xfId="9489"/>
    <cellStyle name="_입찰표지 _ESC관련 공정표11월18일_1차변경갑지(전체12.10)_발주갑지(3차분_품질시험계획(060828)" xfId="9490"/>
    <cellStyle name="_입찰표지 _ESC관련 공정표11월18일_1차변경갑지(전체12.10)_발주갑지(3차분1.08)" xfId="9491"/>
    <cellStyle name="_입찰표지 _ESC관련 공정표11월18일_1차변경갑지(전체12.10)_발주갑지(3차분1.08)_'05 안전관리계획서" xfId="9492"/>
    <cellStyle name="_입찰표지 _ESC관련 공정표11월18일_1차변경갑지(전체12.10)_발주갑지(3차분1.08)_'05 안전관리계획서_품질시험계획(060828)" xfId="9493"/>
    <cellStyle name="_입찰표지 _ESC관련 공정표11월18일_1차변경갑지(전체12.10)_발주갑지(3차분1.08)_발주갑지(3차분1.08)" xfId="9494"/>
    <cellStyle name="_입찰표지 _ESC관련 공정표11월18일_1차변경갑지(전체12.10)_발주갑지(3차분1.08)_발주갑지(3차분1.08)_'05 안전관리계획서" xfId="9495"/>
    <cellStyle name="_입찰표지 _ESC관련 공정표11월18일_1차변경갑지(전체12.10)_발주갑지(3차분1.08)_발주갑지(3차분1.08)_'05 안전관리계획서_품질시험계획(060828)" xfId="9496"/>
    <cellStyle name="_입찰표지 _ESC관련 공정표11월18일_1차변경갑지(전체12.10)_발주갑지(3차분1.08)_발주갑지(3차분1.08)_품질시험계획(060828)" xfId="9497"/>
    <cellStyle name="_입찰표지 _ESC관련 공정표11월18일_1차변경갑지(전체12.10)_발주갑지(3차분1.08)_품질시험계획(060828)" xfId="9498"/>
    <cellStyle name="_입찰표지 _ESC관련 공정표11월18일_1차변경갑지(전체12.10)_품질시험계획(060828)" xfId="9499"/>
    <cellStyle name="_입찰표지 _ESC관련 공정표11월18일_1차변경갑지(전체12.10진)" xfId="9500"/>
    <cellStyle name="_입찰표지 _ESC관련 공정표11월18일_1차변경갑지(전체12.10진)_'05 안전관리계획서" xfId="9501"/>
    <cellStyle name="_입찰표지 _ESC관련 공정표11월18일_1차변경갑지(전체12.10진)_'05 안전관리계획서_품질시험계획(060828)" xfId="9502"/>
    <cellStyle name="_입찰표지 _ESC관련 공정표11월18일_1차변경갑지(전체12.10진)_발주갑지(3차분" xfId="9503"/>
    <cellStyle name="_입찰표지 _ESC관련 공정표11월18일_1차변경갑지(전체12.10진)_발주갑지(3차분_'05 안전관리계획서" xfId="9504"/>
    <cellStyle name="_입찰표지 _ESC관련 공정표11월18일_1차변경갑지(전체12.10진)_발주갑지(3차분_'05 안전관리계획서_품질시험계획(060828)" xfId="9505"/>
    <cellStyle name="_입찰표지 _ESC관련 공정표11월18일_1차변경갑지(전체12.10진)_발주갑지(3차분_발주갑지(3차분1.08)" xfId="9506"/>
    <cellStyle name="_입찰표지 _ESC관련 공정표11월18일_1차변경갑지(전체12.10진)_발주갑지(3차분_발주갑지(3차분1.08)_'05 안전관리계획서" xfId="9507"/>
    <cellStyle name="_입찰표지 _ESC관련 공정표11월18일_1차변경갑지(전체12.10진)_발주갑지(3차분_발주갑지(3차분1.08)_'05 안전관리계획서_품질시험계획(060828)" xfId="9508"/>
    <cellStyle name="_입찰표지 _ESC관련 공정표11월18일_1차변경갑지(전체12.10진)_발주갑지(3차분_발주갑지(3차분1.08)_품질시험계획(060828)" xfId="9509"/>
    <cellStyle name="_입찰표지 _ESC관련 공정표11월18일_1차변경갑지(전체12.10진)_발주갑지(3차분_품질시험계획(060828)" xfId="9510"/>
    <cellStyle name="_입찰표지 _ESC관련 공정표11월18일_1차변경갑지(전체12.10진)_발주갑지(3차분1.08)" xfId="9511"/>
    <cellStyle name="_입찰표지 _ESC관련 공정표11월18일_1차변경갑지(전체12.10진)_발주갑지(3차분1.08)_'05 안전관리계획서" xfId="9512"/>
    <cellStyle name="_입찰표지 _ESC관련 공정표11월18일_1차변경갑지(전체12.10진)_발주갑지(3차분1.08)_'05 안전관리계획서_품질시험계획(060828)" xfId="9513"/>
    <cellStyle name="_입찰표지 _ESC관련 공정표11월18일_1차변경갑지(전체12.10진)_발주갑지(3차분1.08)_발주갑지(3차분1.08)" xfId="9514"/>
    <cellStyle name="_입찰표지 _ESC관련 공정표11월18일_1차변경갑지(전체12.10진)_발주갑지(3차분1.08)_발주갑지(3차분1.08)_'05 안전관리계획서" xfId="9515"/>
    <cellStyle name="_입찰표지 _ESC관련 공정표11월18일_1차변경갑지(전체12.10진)_발주갑지(3차분1.08)_발주갑지(3차분1.08)_'05 안전관리계획서_품질시험계획(060828)" xfId="9516"/>
    <cellStyle name="_입찰표지 _ESC관련 공정표11월18일_1차변경갑지(전체12.10진)_발주갑지(3차분1.08)_발주갑지(3차분1.08)_품질시험계획(060828)" xfId="9517"/>
    <cellStyle name="_입찰표지 _ESC관련 공정표11월18일_1차변경갑지(전체12.10진)_발주갑지(3차분1.08)_품질시험계획(060828)" xfId="9518"/>
    <cellStyle name="_입찰표지 _ESC관련 공정표11월18일_1차변경갑지(전체12.10진)_품질시험계획(060828)" xfId="9519"/>
    <cellStyle name="_입찰표지 _ESC관련 공정표11월18일_발주갑지(3차분" xfId="9520"/>
    <cellStyle name="_입찰표지 _ESC관련 공정표11월18일_발주갑지(3차분_'05 안전관리계획서" xfId="9521"/>
    <cellStyle name="_입찰표지 _ESC관련 공정표11월18일_발주갑지(3차분_'05 안전관리계획서_품질시험계획(060828)" xfId="9522"/>
    <cellStyle name="_입찰표지 _ESC관련 공정표11월18일_발주갑지(3차분_발주갑지(3차분1.08)" xfId="9523"/>
    <cellStyle name="_입찰표지 _ESC관련 공정표11월18일_발주갑지(3차분_발주갑지(3차분1.08)_'05 안전관리계획서" xfId="9524"/>
    <cellStyle name="_입찰표지 _ESC관련 공정표11월18일_발주갑지(3차분_발주갑지(3차분1.08)_'05 안전관리계획서_품질시험계획(060828)" xfId="9525"/>
    <cellStyle name="_입찰표지 _ESC관련 공정표11월18일_발주갑지(3차분_발주갑지(3차분1.08)_품질시험계획(060828)" xfId="9526"/>
    <cellStyle name="_입찰표지 _ESC관련 공정표11월18일_발주갑지(3차분_품질시험계획(060828)" xfId="9527"/>
    <cellStyle name="_입찰표지 _ESC관련 공정표11월18일_발주갑지(3차분1.08)" xfId="9528"/>
    <cellStyle name="_입찰표지 _ESC관련 공정표11월18일_발주갑지(3차분1.08)_'05 안전관리계획서" xfId="9529"/>
    <cellStyle name="_입찰표지 _ESC관련 공정표11월18일_발주갑지(3차분1.08)_'05 안전관리계획서_품질시험계획(060828)" xfId="9530"/>
    <cellStyle name="_입찰표지 _ESC관련 공정표11월18일_발주갑지(3차분1.08)_발주갑지(3차분1.08)" xfId="9531"/>
    <cellStyle name="_입찰표지 _ESC관련 공정표11월18일_발주갑지(3차분1.08)_발주갑지(3차분1.08)_'05 안전관리계획서" xfId="9532"/>
    <cellStyle name="_입찰표지 _ESC관련 공정표11월18일_발주갑지(3차분1.08)_발주갑지(3차분1.08)_'05 안전관리계획서_품질시험계획(060828)" xfId="9533"/>
    <cellStyle name="_입찰표지 _ESC관련 공정표11월18일_발주갑지(3차분1.08)_발주갑지(3차분1.08)_품질시험계획(060828)" xfId="9534"/>
    <cellStyle name="_입찰표지 _ESC관련 공정표11월18일_발주갑지(3차분1.08)_품질시험계획(060828)" xfId="9535"/>
    <cellStyle name="_입찰표지 _ESC관련 공정표11월18일_예정공정표(2003년분)" xfId="9536"/>
    <cellStyle name="_입찰표지 _ESC관련 공정표11월18일_예정공정표(2003년분)_'05 안전관리계획서" xfId="9537"/>
    <cellStyle name="_입찰표지 _ESC관련 공정표11월18일_예정공정표(2003년분)_'05 안전관리계획서_품질시험계획(060828)" xfId="9538"/>
    <cellStyle name="_입찰표지 _ESC관련 공정표11월18일_예정공정표(2003년분)_발주갑지(3차분" xfId="9539"/>
    <cellStyle name="_입찰표지 _ESC관련 공정표11월18일_예정공정표(2003년분)_발주갑지(3차분_'05 안전관리계획서" xfId="9540"/>
    <cellStyle name="_입찰표지 _ESC관련 공정표11월18일_예정공정표(2003년분)_발주갑지(3차분_'05 안전관리계획서_품질시험계획(060828)" xfId="9541"/>
    <cellStyle name="_입찰표지 _ESC관련 공정표11월18일_예정공정표(2003년분)_발주갑지(3차분_발주갑지(3차분1.08)" xfId="9542"/>
    <cellStyle name="_입찰표지 _ESC관련 공정표11월18일_예정공정표(2003년분)_발주갑지(3차분_발주갑지(3차분1.08)_'05 안전관리계획서" xfId="9543"/>
    <cellStyle name="_입찰표지 _ESC관련 공정표11월18일_예정공정표(2003년분)_발주갑지(3차분_발주갑지(3차분1.08)_'05 안전관리계획서_품질시험계획(060828)" xfId="9544"/>
    <cellStyle name="_입찰표지 _ESC관련 공정표11월18일_예정공정표(2003년분)_발주갑지(3차분_발주갑지(3차분1.08)_품질시험계획(060828)" xfId="9545"/>
    <cellStyle name="_입찰표지 _ESC관련 공정표11월18일_예정공정표(2003년분)_발주갑지(3차분_품질시험계획(060828)" xfId="9546"/>
    <cellStyle name="_입찰표지 _ESC관련 공정표11월18일_예정공정표(2003년분)_발주갑지(3차분1.08)" xfId="9547"/>
    <cellStyle name="_입찰표지 _ESC관련 공정표11월18일_예정공정표(2003년분)_발주갑지(3차분1.08)_'05 안전관리계획서" xfId="9548"/>
    <cellStyle name="_입찰표지 _ESC관련 공정표11월18일_예정공정표(2003년분)_발주갑지(3차분1.08)_'05 안전관리계획서_품질시험계획(060828)" xfId="9549"/>
    <cellStyle name="_입찰표지 _가실행 및 총괄(5공구)" xfId="22318"/>
    <cellStyle name="_입찰표지 _가실행 및 총괄(5공구)_3.CC-10-2,3_방풍림조성 및 석탄침전조수량산출서" xfId="22319"/>
    <cellStyle name="_입찰표지 _가실행 및 총괄(5공구)_4.CC-10-4_저탄장내배수설비수량산출서" xfId="22320"/>
    <cellStyle name="_입찰표지 _가실행 및 총괄(5공구)_가실행 및 총괄(선진포항)" xfId="22321"/>
    <cellStyle name="_입찰표지 _가실행 및 총괄(5공구)_가실행 및 총괄(선진포항)_3.CC-10-2,3_방풍림조성 및 석탄침전조수량산출서" xfId="22322"/>
    <cellStyle name="_입찰표지 _가실행 및 총괄(5공구)_가실행 및 총괄(선진포항)_4.CC-10-4_저탄장내배수설비수량산출서" xfId="22323"/>
    <cellStyle name="_입찰표지 _가실행 및 총괄(5공구)_가실행 및 총괄(선진포항)_흥우내역서산출" xfId="22324"/>
    <cellStyle name="_입찰표지 _가실행 및 총괄(5공구)_가실행 및 총괄(선진포항)_흥우내역서산출_3.CC-10-2,3_방풍림조성 및 석탄침전조수량산출서" xfId="22325"/>
    <cellStyle name="_입찰표지 _가실행 및 총괄(5공구)_가실행 및 총괄(선진포항)_흥우내역서산출_4.CC-10-4_저탄장내배수설비수량산출서" xfId="22326"/>
    <cellStyle name="_입찰표지 _가실행 및 총괄(5공구)_가실행 및 총괄(선진포항)_흥우내역서산출_흥우내역서산출" xfId="22327"/>
    <cellStyle name="_입찰표지 _가실행 및 총괄(5공구)_가실행 및 총괄(선진포항)_흥우내역서산출_흥우내역서산출_3.CC-10-2,3_방풍림조성 및 석탄침전조수량산출서" xfId="22328"/>
    <cellStyle name="_입찰표지 _가실행 및 총괄(5공구)_가실행 및 총괄(선진포항)_흥우내역서산출_흥우내역서산출_4.CC-10-4_저탄장내배수설비수량산출서" xfId="22329"/>
    <cellStyle name="_입찰표지 _가실행 및 총괄(5공구)_선진포항1" xfId="22330"/>
    <cellStyle name="_입찰표지 _가실행 및 총괄(5공구)_선진포항1_3.CC-10-2,3_방풍림조성 및 석탄침전조수량산출서" xfId="22331"/>
    <cellStyle name="_입찰표지 _가실행 및 총괄(5공구)_선진포항1_4.CC-10-4_저탄장내배수설비수량산출서" xfId="22332"/>
    <cellStyle name="_입찰표지 _가실행 및 총괄(5공구)_선진포항1_흥우내역서산출" xfId="22333"/>
    <cellStyle name="_입찰표지 _가실행 및 총괄(5공구)_선진포항1_흥우내역서산출_3.CC-10-2,3_방풍림조성 및 석탄침전조수량산출서" xfId="22334"/>
    <cellStyle name="_입찰표지 _가실행 및 총괄(5공구)_선진포항1_흥우내역서산출_4.CC-10-4_저탄장내배수설비수량산출서" xfId="22335"/>
    <cellStyle name="_입찰표지 _가실행 및 총괄(5공구)_선진포항1_흥우내역서산출_흥우내역서산출" xfId="22336"/>
    <cellStyle name="_입찰표지 _가실행 및 총괄(5공구)_선진포항1_흥우내역서산출_흥우내역서산출_3.CC-10-2,3_방풍림조성 및 석탄침전조수량산출서" xfId="22337"/>
    <cellStyle name="_입찰표지 _가실행 및 총괄(5공구)_선진포항1_흥우내역서산출_흥우내역서산출_4.CC-10-4_저탄장내배수설비수량산출서" xfId="22338"/>
    <cellStyle name="_입찰표지 _가실행 및 총괄(5공구)_흥우내역서산출" xfId="22339"/>
    <cellStyle name="_입찰표지 _가실행 및 총괄(5공구)_흥우내역서산출_3.CC-10-2,3_방풍림조성 및 석탄침전조수량산출서" xfId="22340"/>
    <cellStyle name="_입찰표지 _가실행 및 총괄(5공구)_흥우내역서산출_4.CC-10-4_저탄장내배수설비수량산출서" xfId="22341"/>
    <cellStyle name="_입찰표지 _가실행 및 총괄(5공구)_흥우내역서산출_흥우내역서산출" xfId="22342"/>
    <cellStyle name="_입찰표지 _가실행 및 총괄(5공구)_흥우내역서산출_흥우내역서산출_3.CC-10-2,3_방풍림조성 및 석탄침전조수량산출서" xfId="22343"/>
    <cellStyle name="_입찰표지 _가실행 및 총괄(5공구)_흥우내역서산출_흥우내역서산출_4.CC-10-4_저탄장내배수설비수량산출서" xfId="22344"/>
    <cellStyle name="_입찰표지 _가실행 및 총괄(고서담양2공구)" xfId="22345"/>
    <cellStyle name="_입찰표지 _가실행 및 총괄(고서담양2공구)_3.CC-10-2,3_방풍림조성 및 석탄침전조수량산출서" xfId="22346"/>
    <cellStyle name="_입찰표지 _가실행 및 총괄(고서담양2공구)_4.CC-10-4_저탄장내배수설비수량산출서" xfId="22347"/>
    <cellStyle name="_입찰표지 _가실행 및 총괄(고서담양2공구)_가실행 및 총괄(선진포항)" xfId="22348"/>
    <cellStyle name="_입찰표지 _가실행 및 총괄(고서담양2공구)_가실행 및 총괄(선진포항)_3.CC-10-2,3_방풍림조성 및 석탄침전조수량산출서" xfId="22349"/>
    <cellStyle name="_입찰표지 _가실행 및 총괄(고서담양2공구)_가실행 및 총괄(선진포항)_4.CC-10-4_저탄장내배수설비수량산출서" xfId="22350"/>
    <cellStyle name="_입찰표지 _가실행 및 총괄(고서담양2공구)_가실행 및 총괄(선진포항)_흥우내역서산출" xfId="22351"/>
    <cellStyle name="_입찰표지 _가실행 및 총괄(고서담양2공구)_가실행 및 총괄(선진포항)_흥우내역서산출_3.CC-10-2,3_방풍림조성 및 석탄침전조수량산출서" xfId="22352"/>
    <cellStyle name="_입찰표지 _가실행 및 총괄(고서담양2공구)_가실행 및 총괄(선진포항)_흥우내역서산출_4.CC-10-4_저탄장내배수설비수량산출서" xfId="22353"/>
    <cellStyle name="_입찰표지 _가실행 및 총괄(고서담양2공구)_가실행 및 총괄(선진포항)_흥우내역서산출_흥우내역서산출" xfId="22354"/>
    <cellStyle name="_입찰표지 _가실행 및 총괄(고서담양2공구)_가실행 및 총괄(선진포항)_흥우내역서산출_흥우내역서산출_3.CC-10-2,3_방풍림조성 및 석탄침전조수량산출서" xfId="22355"/>
    <cellStyle name="_입찰표지 _가실행 및 총괄(고서담양2공구)_가실행 및 총괄(선진포항)_흥우내역서산출_흥우내역서산출_4.CC-10-4_저탄장내배수설비수량산출서" xfId="22356"/>
    <cellStyle name="_입찰표지 _가실행 및 총괄(고서담양2공구)_흥우내역서산출" xfId="22357"/>
    <cellStyle name="_입찰표지 _가실행 및 총괄(고서담양2공구)_흥우내역서산출_3.CC-10-2,3_방풍림조성 및 석탄침전조수량산출서" xfId="22358"/>
    <cellStyle name="_입찰표지 _가실행 및 총괄(고서담양2공구)_흥우내역서산출_4.CC-10-4_저탄장내배수설비수량산출서" xfId="22359"/>
    <cellStyle name="_입찰표지 _가실행 및 총괄(고서담양2공구)_흥우내역서산출_흥우내역서산출" xfId="22360"/>
    <cellStyle name="_입찰표지 _가실행 및 총괄(고서담양2공구)_흥우내역서산출_흥우내역서산출_3.CC-10-2,3_방풍림조성 및 석탄침전조수량산출서" xfId="22361"/>
    <cellStyle name="_입찰표지 _가실행 및 총괄(고서담양2공구)_흥우내역서산출_흥우내역서산출_4.CC-10-4_저탄장내배수설비수량산출서" xfId="22362"/>
    <cellStyle name="_입찰표지 _가실행 및 총괄(선진포항)" xfId="22363"/>
    <cellStyle name="_입찰표지 _가실행 및 총괄(선진포항)_3.CC-10-2,3_방풍림조성 및 석탄침전조수량산출서" xfId="22364"/>
    <cellStyle name="_입찰표지 _가실행 및 총괄(선진포항)_4.CC-10-4_저탄장내배수설비수량산출서" xfId="22365"/>
    <cellStyle name="_입찰표지 _가실행 및 총괄(선진포항)_가실행 및 총괄(선진포항)" xfId="22366"/>
    <cellStyle name="_입찰표지 _가실행 및 총괄(선진포항)_가실행 및 총괄(선진포항)_3.CC-10-2,3_방풍림조성 및 석탄침전조수량산출서" xfId="22367"/>
    <cellStyle name="_입찰표지 _가실행 및 총괄(선진포항)_가실행 및 총괄(선진포항)_4.CC-10-4_저탄장내배수설비수량산출서" xfId="22368"/>
    <cellStyle name="_입찰표지 _가실행 및 총괄(선진포항)_가실행 및 총괄(선진포항)_흥우내역서산출" xfId="22369"/>
    <cellStyle name="_입찰표지 _가실행 및 총괄(선진포항)_가실행 및 총괄(선진포항)_흥우내역서산출_3.CC-10-2,3_방풍림조성 및 석탄침전조수량산출서" xfId="22370"/>
    <cellStyle name="_입찰표지 _가실행 및 총괄(선진포항)_가실행 및 총괄(선진포항)_흥우내역서산출_4.CC-10-4_저탄장내배수설비수량산출서" xfId="22371"/>
    <cellStyle name="_입찰표지 _가실행 및 총괄(선진포항)_가실행 및 총괄(선진포항)_흥우내역서산출_흥우내역서산출" xfId="22372"/>
    <cellStyle name="_입찰표지 _가실행 및 총괄(선진포항)_가실행 및 총괄(선진포항)_흥우내역서산출_흥우내역서산출_3.CC-10-2,3_방풍림조성 및 석탄침전조수량산출서" xfId="22373"/>
    <cellStyle name="_입찰표지 _가실행 및 총괄(선진포항)_가실행 및 총괄(선진포항)_흥우내역서산출_흥우내역서산출_4.CC-10-4_저탄장내배수설비수량산출서" xfId="22374"/>
    <cellStyle name="_입찰표지 _가실행 및 총괄(선진포항)_선진포항1" xfId="22375"/>
    <cellStyle name="_입찰표지 _가실행 및 총괄(선진포항)_선진포항1_3.CC-10-2,3_방풍림조성 및 석탄침전조수량산출서" xfId="22376"/>
    <cellStyle name="_입찰표지 _가실행 및 총괄(선진포항)_선진포항1_4.CC-10-4_저탄장내배수설비수량산출서" xfId="22377"/>
    <cellStyle name="_입찰표지 _가실행 및 총괄(선진포항)_선진포항1_흥우내역서산출" xfId="22378"/>
    <cellStyle name="_입찰표지 _가실행 및 총괄(선진포항)_선진포항1_흥우내역서산출_3.CC-10-2,3_방풍림조성 및 석탄침전조수량산출서" xfId="22379"/>
    <cellStyle name="_입찰표지 _가실행 및 총괄(선진포항)_선진포항1_흥우내역서산출_4.CC-10-4_저탄장내배수설비수량산출서" xfId="22380"/>
    <cellStyle name="_입찰표지 _가실행 및 총괄(선진포항)_선진포항1_흥우내역서산출_흥우내역서산출" xfId="22381"/>
    <cellStyle name="_입찰표지 _가실행 및 총괄(선진포항)_선진포항1_흥우내역서산출_흥우내역서산출_3.CC-10-2,3_방풍림조성 및 석탄침전조수량산출서" xfId="22382"/>
    <cellStyle name="_입찰표지 _가실행 및 총괄(선진포항)_선진포항1_흥우내역서산출_흥우내역서산출_4.CC-10-4_저탄장내배수설비수량산출서" xfId="22383"/>
    <cellStyle name="_입찰표지 _가실행 및 총괄(선진포항)_흥우내역서산출" xfId="22384"/>
    <cellStyle name="_입찰표지 _가실행 및 총괄(선진포항)_흥우내역서산출_3.CC-10-2,3_방풍림조성 및 석탄침전조수량산출서" xfId="22385"/>
    <cellStyle name="_입찰표지 _가실행 및 총괄(선진포항)_흥우내역서산출_4.CC-10-4_저탄장내배수설비수량산출서" xfId="22386"/>
    <cellStyle name="_입찰표지 _가실행 및 총괄(선진포항)_흥우내역서산출_흥우내역서산출" xfId="22387"/>
    <cellStyle name="_입찰표지 _가실행 및 총괄(선진포항)_흥우내역서산출_흥우내역서산출_3.CC-10-2,3_방풍림조성 및 석탄침전조수량산출서" xfId="22388"/>
    <cellStyle name="_입찰표지 _가실행 및 총괄(선진포항)_흥우내역서산출_흥우내역서산출_4.CC-10-4_저탄장내배수설비수량산출서" xfId="22389"/>
    <cellStyle name="_입찰표지 _가실행(평화)" xfId="22390"/>
    <cellStyle name="_입찰표지 _가실행(평화)_3.CC-10-2,3_방풍림조성 및 석탄침전조수량산출서" xfId="22391"/>
    <cellStyle name="_입찰표지 _가실행(평화)_4.CC-10-4_저탄장내배수설비수량산출서" xfId="22392"/>
    <cellStyle name="_입찰표지 _가실행(평화)_흥우내역서산출" xfId="22393"/>
    <cellStyle name="_입찰표지 _가실행(평화)_흥우내역서산출_3.CC-10-2,3_방풍림조성 및 석탄침전조수량산출서" xfId="22394"/>
    <cellStyle name="_입찰표지 _가실행(평화)_흥우내역서산출_4.CC-10-4_저탄장내배수설비수량산출서" xfId="22395"/>
    <cellStyle name="_입찰표지 _가실행(평화)_흥우내역서산출_흥우내역서산출" xfId="22396"/>
    <cellStyle name="_입찰표지 _가실행(평화)_흥우내역서산출_흥우내역서산출_3.CC-10-2,3_방풍림조성 및 석탄침전조수량산출서" xfId="22397"/>
    <cellStyle name="_입찰표지 _가실행(평화)_흥우내역서산출_흥우내역서산출_4.CC-10-4_저탄장내배수설비수량산출서" xfId="22398"/>
    <cellStyle name="_입찰표지 _강남순환실행" xfId="22399"/>
    <cellStyle name="_입찰표지 _강남순환실행_3.CC-10-2,3_방풍림조성 및 석탄침전조수량산출서" xfId="22400"/>
    <cellStyle name="_입찰표지 _강남순환실행_4.CC-10-4_저탄장내배수설비수량산출서" xfId="22401"/>
    <cellStyle name="_입찰표지 _강남순환실행_마산항(02.08.05)" xfId="22402"/>
    <cellStyle name="_입찰표지 _강남순환실행_마산항(02.08.05)_3.CC-10-2,3_방풍림조성 및 석탄침전조수량산출서" xfId="22403"/>
    <cellStyle name="_입찰표지 _강남순환실행_마산항(02.08.05)_4.CC-10-4_저탄장내배수설비수량산출서" xfId="22404"/>
    <cellStyle name="_입찰표지 _강남순환실행_마산항(02.08.05)_마산항(02.08.05)" xfId="22405"/>
    <cellStyle name="_입찰표지 _강남순환실행_마산항(02.08.05)_마산항(02.08.05)_3.CC-10-2,3_방풍림조성 및 석탄침전조수량산출서" xfId="22406"/>
    <cellStyle name="_입찰표지 _강남순환실행_마산항(02.08.05)_마산항(02.08.05)_4.CC-10-4_저탄장내배수설비수량산출서" xfId="22407"/>
    <cellStyle name="_입찰표지 _경춘선3부대의뢰" xfId="22408"/>
    <cellStyle name="_입찰표지 _경춘선3부대의뢰_3.CC-10-2,3_방풍림조성 및 석탄침전조수량산출서" xfId="22409"/>
    <cellStyle name="_입찰표지 _경춘선3부대의뢰_4.CC-10-4_저탄장내배수설비수량산출서" xfId="22410"/>
    <cellStyle name="_입찰표지 _경춘선3부대의뢰_마산항(02.08.05)" xfId="22411"/>
    <cellStyle name="_입찰표지 _경춘선3부대의뢰_마산항(02.08.05)_3.CC-10-2,3_방풍림조성 및 석탄침전조수량산출서" xfId="22412"/>
    <cellStyle name="_입찰표지 _경춘선3부대의뢰_마산항(02.08.05)_4.CC-10-4_저탄장내배수설비수량산출서" xfId="22413"/>
    <cellStyle name="_입찰표지 _경춘선3부대의뢰_마산항(02.08.05)_마산항(02.08.05)" xfId="22414"/>
    <cellStyle name="_입찰표지 _경춘선3부대의뢰_마산항(02.08.05)_마산항(02.08.05)_3.CC-10-2,3_방풍림조성 및 석탄침전조수량산출서" xfId="22415"/>
    <cellStyle name="_입찰표지 _경춘선3부대의뢰_마산항(02.08.05)_마산항(02.08.05)_4.CC-10-4_저탄장내배수설비수량산출서" xfId="22416"/>
    <cellStyle name="_입찰표지 _경춘선3실행추정(당초)" xfId="22417"/>
    <cellStyle name="_입찰표지 _경춘선3실행추정(당초)_3.CC-10-2,3_방풍림조성 및 석탄침전조수량산출서" xfId="22418"/>
    <cellStyle name="_입찰표지 _경춘선3실행추정(당초)_4.CC-10-4_저탄장내배수설비수량산출서" xfId="22419"/>
    <cellStyle name="_입찰표지 _경춘선3실행추정(당초)_마산항(02.08.05)" xfId="22420"/>
    <cellStyle name="_입찰표지 _경춘선3실행추정(당초)_마산항(02.08.05)_3.CC-10-2,3_방풍림조성 및 석탄침전조수량산출서" xfId="22421"/>
    <cellStyle name="_입찰표지 _경춘선3실행추정(당초)_마산항(02.08.05)_4.CC-10-4_저탄장내배수설비수량산출서" xfId="22422"/>
    <cellStyle name="_입찰표지 _경춘선3실행추정(당초)_마산항(02.08.05)_마산항(02.08.05)" xfId="22423"/>
    <cellStyle name="_입찰표지 _경춘선3실행추정(당초)_마산항(02.08.05)_마산항(02.08.05)_3.CC-10-2,3_방풍림조성 및 석탄침전조수량산출서" xfId="22424"/>
    <cellStyle name="_입찰표지 _경춘선3실행추정(당초)_마산항(02.08.05)_마산항(02.08.05)_4.CC-10-4_저탄장내배수설비수량산출서" xfId="22425"/>
    <cellStyle name="_입찰표지 _공문" xfId="9123"/>
    <cellStyle name="_입찰표지 _공문_'05 안전관리계획서" xfId="9124"/>
    <cellStyle name="_입찰표지 _공문_'05 안전관리계획서_품질시험계획(060828)" xfId="9125"/>
    <cellStyle name="_입찰표지 _공문_품질시험계획(060828)" xfId="9126"/>
    <cellStyle name="_입찰표지 _공사비변경결재완료(설계변경)내역서" xfId="9127"/>
    <cellStyle name="_입찰표지 _공사비변경결재완료(설계변경)내역서_임시적출장(3.25)" xfId="9128"/>
    <cellStyle name="_입찰표지 _공사현황(현장03월)" xfId="9129"/>
    <cellStyle name="_입찰표지 _공사현황(현장03월본사수정)" xfId="9130"/>
    <cellStyle name="_입찰표지 _공정표양식" xfId="9131"/>
    <cellStyle name="_입찰표지 _공정표양식_07.실행예산서(도급분시행결의서)sample2" xfId="9132"/>
    <cellStyle name="_입찰표지 _교면방수" xfId="9133"/>
    <cellStyle name="_입찰표지 _김천영동1투찰(363)" xfId="22426"/>
    <cellStyle name="_입찰표지 _김천영동1투찰(363)_3.CC-10-2,3_방풍림조성 및 석탄침전조수량산출서" xfId="22427"/>
    <cellStyle name="_입찰표지 _김천영동1투찰(363)_4.CC-10-4_저탄장내배수설비수량산출서" xfId="22428"/>
    <cellStyle name="_입찰표지 _김천영동1투찰(363)_강남순환실행" xfId="22429"/>
    <cellStyle name="_입찰표지 _김천영동1투찰(363)_강남순환실행_3.CC-10-2,3_방풍림조성 및 석탄침전조수량산출서" xfId="22430"/>
    <cellStyle name="_입찰표지 _김천영동1투찰(363)_강남순환실행_4.CC-10-4_저탄장내배수설비수량산출서" xfId="22431"/>
    <cellStyle name="_입찰표지 _김천영동1투찰(363)_강남순환실행_마산항(02.08.05)" xfId="22432"/>
    <cellStyle name="_입찰표지 _김천영동1투찰(363)_강남순환실행_마산항(02.08.05)_3.CC-10-2,3_방풍림조성 및 석탄침전조수량산출서" xfId="22433"/>
    <cellStyle name="_입찰표지 _김천영동1투찰(363)_강남순환실행_마산항(02.08.05)_4.CC-10-4_저탄장내배수설비수량산출서" xfId="22434"/>
    <cellStyle name="_입찰표지 _김천영동1투찰(363)_강남순환실행_마산항(02.08.05)_마산항(02.08.05)" xfId="22435"/>
    <cellStyle name="_입찰표지 _김천영동1투찰(363)_강남순환실행_마산항(02.08.05)_마산항(02.08.05)_3.CC-10-2,3_방풍림조성 및 석탄침전조수량산출서" xfId="22436"/>
    <cellStyle name="_입찰표지 _김천영동1투찰(363)_강남순환실행_마산항(02.08.05)_마산항(02.08.05)_4.CC-10-4_저탄장내배수설비수량산출서" xfId="22437"/>
    <cellStyle name="_입찰표지 _김천영동1투찰(363)_경춘선3부대의뢰" xfId="22438"/>
    <cellStyle name="_입찰표지 _김천영동1투찰(363)_경춘선3부대의뢰_3.CC-10-2,3_방풍림조성 및 석탄침전조수량산출서" xfId="22439"/>
    <cellStyle name="_입찰표지 _김천영동1투찰(363)_경춘선3부대의뢰_4.CC-10-4_저탄장내배수설비수량산출서" xfId="22440"/>
    <cellStyle name="_입찰표지 _김천영동1투찰(363)_경춘선3부대의뢰_마산항(02.08.05)" xfId="22441"/>
    <cellStyle name="_입찰표지 _김천영동1투찰(363)_경춘선3부대의뢰_마산항(02.08.05)_3.CC-10-2,3_방풍림조성 및 석탄침전조수량산출서" xfId="22442"/>
    <cellStyle name="_입찰표지 _김천영동1투찰(363)_경춘선3부대의뢰_마산항(02.08.05)_4.CC-10-4_저탄장내배수설비수량산출서" xfId="22443"/>
    <cellStyle name="_입찰표지 _김천영동1투찰(363)_경춘선3부대의뢰_마산항(02.08.05)_마산항(02.08.05)" xfId="22444"/>
    <cellStyle name="_입찰표지 _김천영동1투찰(363)_경춘선3부대의뢰_마산항(02.08.05)_마산항(02.08.05)_3.CC-10-2,3_방풍림조성 및 석탄침전조수량산출서" xfId="22445"/>
    <cellStyle name="_입찰표지 _김천영동1투찰(363)_경춘선3부대의뢰_마산항(02.08.05)_마산항(02.08.05)_4.CC-10-4_저탄장내배수설비수량산출서" xfId="22446"/>
    <cellStyle name="_입찰표지 _김천영동1투찰(363)_경춘선3실행추정(당초)" xfId="22447"/>
    <cellStyle name="_입찰표지 _김천영동1투찰(363)_경춘선3실행추정(당초)_3.CC-10-2,3_방풍림조성 및 석탄침전조수량산출서" xfId="22448"/>
    <cellStyle name="_입찰표지 _김천영동1투찰(363)_경춘선3실행추정(당초)_4.CC-10-4_저탄장내배수설비수량산출서" xfId="22449"/>
    <cellStyle name="_입찰표지 _김천영동1투찰(363)_경춘선3실행추정(당초)_마산항(02.08.05)" xfId="22450"/>
    <cellStyle name="_입찰표지 _김천영동1투찰(363)_경춘선3실행추정(당초)_마산항(02.08.05)_3.CC-10-2,3_방풍림조성 및 석탄침전조수량산출서" xfId="22451"/>
    <cellStyle name="_입찰표지 _김천영동1투찰(363)_경춘선3실행추정(당초)_마산항(02.08.05)_4.CC-10-4_저탄장내배수설비수량산출서" xfId="22452"/>
    <cellStyle name="_입찰표지 _김천영동1투찰(363)_경춘선3실행추정(당초)_마산항(02.08.05)_마산항(02.08.05)" xfId="22453"/>
    <cellStyle name="_입찰표지 _김천영동1투찰(363)_경춘선3실행추정(당초)_마산항(02.08.05)_마산항(02.08.05)_3.CC-10-2,3_방풍림조성 및 석탄침전조수량산출서" xfId="22454"/>
    <cellStyle name="_입찰표지 _김천영동1투찰(363)_경춘선3실행추정(당초)_마산항(02.08.05)_마산항(02.08.05)_4.CC-10-4_저탄장내배수설비수량산출서" xfId="22455"/>
    <cellStyle name="_입찰표지 _김천영동1투찰(363)_덕포연하실행추정" xfId="22456"/>
    <cellStyle name="_입찰표지 _김천영동1투찰(363)_덕포연하실행추정_3.CC-10-2,3_방풍림조성 및 석탄침전조수량산출서" xfId="22457"/>
    <cellStyle name="_입찰표지 _김천영동1투찰(363)_덕포연하실행추정_4.CC-10-4_저탄장내배수설비수량산출서" xfId="22458"/>
    <cellStyle name="_입찰표지 _김천영동1투찰(363)_덕포연하실행추정_마산항(02.08.05)" xfId="22459"/>
    <cellStyle name="_입찰표지 _김천영동1투찰(363)_덕포연하실행추정_마산항(02.08.05)_3.CC-10-2,3_방풍림조성 및 석탄침전조수량산출서" xfId="22460"/>
    <cellStyle name="_입찰표지 _김천영동1투찰(363)_덕포연하실행추정_마산항(02.08.05)_4.CC-10-4_저탄장내배수설비수량산출서" xfId="22461"/>
    <cellStyle name="_입찰표지 _김천영동1투찰(363)_덕포연하실행추정_마산항(02.08.05)_마산항(02.08.05)" xfId="22462"/>
    <cellStyle name="_입찰표지 _김천영동1투찰(363)_덕포연하실행추정_마산항(02.08.05)_마산항(02.08.05)_3.CC-10-2,3_방풍림조성 및 석탄침전조수량산출서" xfId="22463"/>
    <cellStyle name="_입찰표지 _김천영동1투찰(363)_덕포연하실행추정_마산항(02.08.05)_마산항(02.08.05)_4.CC-10-4_저탄장내배수설비수량산출서" xfId="22464"/>
    <cellStyle name="_입찰표지 _김천영동1투찰(363)_덕포연하의뢰" xfId="22465"/>
    <cellStyle name="_입찰표지 _김천영동1투찰(363)_덕포연하의뢰_3.CC-10-2,3_방풍림조성 및 석탄침전조수량산출서" xfId="22466"/>
    <cellStyle name="_입찰표지 _김천영동1투찰(363)_덕포연하의뢰_4.CC-10-4_저탄장내배수설비수량산출서" xfId="22467"/>
    <cellStyle name="_입찰표지 _김천영동1투찰(363)_덕포연하의뢰_마산항(02.08.05)" xfId="22468"/>
    <cellStyle name="_입찰표지 _김천영동1투찰(363)_덕포연하의뢰_마산항(02.08.05)_3.CC-10-2,3_방풍림조성 및 석탄침전조수량산출서" xfId="22469"/>
    <cellStyle name="_입찰표지 _김천영동1투찰(363)_덕포연하의뢰_마산항(02.08.05)_4.CC-10-4_저탄장내배수설비수량산출서" xfId="22470"/>
    <cellStyle name="_입찰표지 _김천영동1투찰(363)_덕포연하의뢰_마산항(02.08.05)_마산항(02.08.05)" xfId="22471"/>
    <cellStyle name="_입찰표지 _김천영동1투찰(363)_덕포연하의뢰_마산항(02.08.05)_마산항(02.08.05)_3.CC-10-2,3_방풍림조성 및 석탄침전조수량산출서" xfId="22472"/>
    <cellStyle name="_입찰표지 _김천영동1투찰(363)_덕포연하의뢰_마산항(02.08.05)_마산항(02.08.05)_4.CC-10-4_저탄장내배수설비수량산출서" xfId="22473"/>
    <cellStyle name="_입찰표지 _김천영동1투찰(363)_마산항(02.08.05)" xfId="22474"/>
    <cellStyle name="_입찰표지 _김천영동1투찰(363)_마산항(02.08.05)_3.CC-10-2,3_방풍림조성 및 석탄침전조수량산출서" xfId="22475"/>
    <cellStyle name="_입찰표지 _김천영동1투찰(363)_마산항(02.08.05)_4.CC-10-4_저탄장내배수설비수량산출서" xfId="22476"/>
    <cellStyle name="_입찰표지 _김천영동1투찰(363)_마산항(02.08.05)_마산항(02.08.05)" xfId="22477"/>
    <cellStyle name="_입찰표지 _김천영동1투찰(363)_마산항(02.08.05)_마산항(02.08.05)_3.CC-10-2,3_방풍림조성 및 석탄침전조수량산출서" xfId="22478"/>
    <cellStyle name="_입찰표지 _김천영동1투찰(363)_마산항(02.08.05)_마산항(02.08.05)_4.CC-10-4_저탄장내배수설비수량산출서" xfId="22479"/>
    <cellStyle name="_입찰표지 _김천영동1투찰(363)_현산경3(중앙)" xfId="22480"/>
    <cellStyle name="_입찰표지 _김천영동1투찰(363)_현산경3(중앙)_3.CC-10-2,3_방풍림조성 및 석탄침전조수량산출서" xfId="22481"/>
    <cellStyle name="_입찰표지 _김천영동1투찰(363)_현산경3(중앙)_4.CC-10-4_저탄장내배수설비수량산출서" xfId="22482"/>
    <cellStyle name="_입찰표지 _김천영동1투찰(363)_현산경3(중앙)_마산항(02.08.05)" xfId="22483"/>
    <cellStyle name="_입찰표지 _김천영동1투찰(363)_현산경3(중앙)_마산항(02.08.05)_3.CC-10-2,3_방풍림조성 및 석탄침전조수량산출서" xfId="22484"/>
    <cellStyle name="_입찰표지 _김천영동1투찰(363)_현산경3(중앙)_마산항(02.08.05)_4.CC-10-4_저탄장내배수설비수량산출서" xfId="22485"/>
    <cellStyle name="_입찰표지 _김천영동1투찰(363)_현산경3(중앙)_마산항(02.08.05)_마산항(02.08.05)" xfId="22486"/>
    <cellStyle name="_입찰표지 _김천영동1투찰(363)_현산경3(중앙)_마산항(02.08.05)_마산항(02.08.05)_3.CC-10-2,3_방풍림조성 및 석탄침전조수량산출서" xfId="22487"/>
    <cellStyle name="_입찰표지 _김천영동1투찰(363)_현산경3(중앙)_마산항(02.08.05)_마산항(02.08.05)_4.CC-10-4_저탄장내배수설비수량산출서" xfId="22488"/>
    <cellStyle name="_입찰표지 _난간" xfId="9134"/>
    <cellStyle name="_입찰표지 _난간_교면방수" xfId="9135"/>
    <cellStyle name="_입찰표지 _난간_난간" xfId="9136"/>
    <cellStyle name="_입찰표지 _난간_난간_교면방수" xfId="9137"/>
    <cellStyle name="_입찰표지 _당진대전1투찰" xfId="22489"/>
    <cellStyle name="_입찰표지 _당진대전1투찰_3.CC-10-2,3_방풍림조성 및 석탄침전조수량산출서" xfId="22490"/>
    <cellStyle name="_입찰표지 _당진대전1투찰_4.CC-10-4_저탄장내배수설비수량산출서" xfId="22491"/>
    <cellStyle name="_입찰표지 _당진대전1투찰_강남순환실행" xfId="22492"/>
    <cellStyle name="_입찰표지 _당진대전1투찰_강남순환실행_3.CC-10-2,3_방풍림조성 및 석탄침전조수량산출서" xfId="22493"/>
    <cellStyle name="_입찰표지 _당진대전1투찰_강남순환실행_4.CC-10-4_저탄장내배수설비수량산출서" xfId="22494"/>
    <cellStyle name="_입찰표지 _당진대전1투찰_강남순환실행_마산항(02.08.05)" xfId="22495"/>
    <cellStyle name="_입찰표지 _당진대전1투찰_강남순환실행_마산항(02.08.05)_3.CC-10-2,3_방풍림조성 및 석탄침전조수량산출서" xfId="22496"/>
    <cellStyle name="_입찰표지 _당진대전1투찰_강남순환실행_마산항(02.08.05)_4.CC-10-4_저탄장내배수설비수량산출서" xfId="22497"/>
    <cellStyle name="_입찰표지 _당진대전1투찰_강남순환실행_마산항(02.08.05)_마산항(02.08.05)" xfId="22498"/>
    <cellStyle name="_입찰표지 _당진대전1투찰_강남순환실행_마산항(02.08.05)_마산항(02.08.05)_3.CC-10-2,3_방풍림조성 및 석탄침전조수량산출서" xfId="22499"/>
    <cellStyle name="_입찰표지 _당진대전1투찰_강남순환실행_마산항(02.08.05)_마산항(02.08.05)_4.CC-10-4_저탄장내배수설비수량산출서" xfId="22500"/>
    <cellStyle name="_입찰표지 _당진대전1투찰_경춘선3부대의뢰" xfId="22501"/>
    <cellStyle name="_입찰표지 _당진대전1투찰_경춘선3부대의뢰_3.CC-10-2,3_방풍림조성 및 석탄침전조수량산출서" xfId="22502"/>
    <cellStyle name="_입찰표지 _당진대전1투찰_경춘선3부대의뢰_4.CC-10-4_저탄장내배수설비수량산출서" xfId="22503"/>
    <cellStyle name="_입찰표지 _당진대전1투찰_경춘선3부대의뢰_마산항(02.08.05)" xfId="22504"/>
    <cellStyle name="_입찰표지 _당진대전1투찰_경춘선3부대의뢰_마산항(02.08.05)_3.CC-10-2,3_방풍림조성 및 석탄침전조수량산출서" xfId="22505"/>
    <cellStyle name="_입찰표지 _당진대전1투찰_경춘선3부대의뢰_마산항(02.08.05)_4.CC-10-4_저탄장내배수설비수량산출서" xfId="22506"/>
    <cellStyle name="_입찰표지 _당진대전1투찰_경춘선3부대의뢰_마산항(02.08.05)_마산항(02.08.05)" xfId="22507"/>
    <cellStyle name="_입찰표지 _당진대전1투찰_경춘선3부대의뢰_마산항(02.08.05)_마산항(02.08.05)_3.CC-10-2,3_방풍림조성 및 석탄침전조수량산출서" xfId="22508"/>
    <cellStyle name="_입찰표지 _당진대전1투찰_경춘선3부대의뢰_마산항(02.08.05)_마산항(02.08.05)_4.CC-10-4_저탄장내배수설비수량산출서" xfId="22509"/>
    <cellStyle name="_입찰표지 _당진대전1투찰_경춘선3실행추정(당초)" xfId="22510"/>
    <cellStyle name="_입찰표지 _당진대전1투찰_경춘선3실행추정(당초)_3.CC-10-2,3_방풍림조성 및 석탄침전조수량산출서" xfId="22511"/>
    <cellStyle name="_입찰표지 _당진대전1투찰_경춘선3실행추정(당초)_4.CC-10-4_저탄장내배수설비수량산출서" xfId="22512"/>
    <cellStyle name="_입찰표지 _당진대전1투찰_경춘선3실행추정(당초)_마산항(02.08.05)" xfId="22513"/>
    <cellStyle name="_입찰표지 _당진대전1투찰_경춘선3실행추정(당초)_마산항(02.08.05)_3.CC-10-2,3_방풍림조성 및 석탄침전조수량산출서" xfId="22514"/>
    <cellStyle name="_입찰표지 _당진대전1투찰_경춘선3실행추정(당초)_마산항(02.08.05)_4.CC-10-4_저탄장내배수설비수량산출서" xfId="22515"/>
    <cellStyle name="_입찰표지 _당진대전1투찰_경춘선3실행추정(당초)_마산항(02.08.05)_마산항(02.08.05)" xfId="22516"/>
    <cellStyle name="_입찰표지 _당진대전1투찰_경춘선3실행추정(당초)_마산항(02.08.05)_마산항(02.08.05)_3.CC-10-2,3_방풍림조성 및 석탄침전조수량산출서" xfId="22517"/>
    <cellStyle name="_입찰표지 _당진대전1투찰_경춘선3실행추정(당초)_마산항(02.08.05)_마산항(02.08.05)_4.CC-10-4_저탄장내배수설비수량산출서" xfId="22518"/>
    <cellStyle name="_입찰표지 _당진대전1투찰_덕포연하실행추정" xfId="22519"/>
    <cellStyle name="_입찰표지 _당진대전1투찰_덕포연하실행추정_3.CC-10-2,3_방풍림조성 및 석탄침전조수량산출서" xfId="22520"/>
    <cellStyle name="_입찰표지 _당진대전1투찰_덕포연하실행추정_4.CC-10-4_저탄장내배수설비수량산출서" xfId="22521"/>
    <cellStyle name="_입찰표지 _당진대전1투찰_덕포연하실행추정_마산항(02.08.05)" xfId="22522"/>
    <cellStyle name="_입찰표지 _당진대전1투찰_덕포연하실행추정_마산항(02.08.05)_3.CC-10-2,3_방풍림조성 및 석탄침전조수량산출서" xfId="22523"/>
    <cellStyle name="_입찰표지 _당진대전1투찰_덕포연하실행추정_마산항(02.08.05)_4.CC-10-4_저탄장내배수설비수량산출서" xfId="22524"/>
    <cellStyle name="_입찰표지 _당진대전1투찰_덕포연하실행추정_마산항(02.08.05)_마산항(02.08.05)" xfId="22525"/>
    <cellStyle name="_입찰표지 _당진대전1투찰_덕포연하실행추정_마산항(02.08.05)_마산항(02.08.05)_3.CC-10-2,3_방풍림조성 및 석탄침전조수량산출서" xfId="22526"/>
    <cellStyle name="_입찰표지 _당진대전1투찰_덕포연하실행추정_마산항(02.08.05)_마산항(02.08.05)_4.CC-10-4_저탄장내배수설비수량산출서" xfId="22527"/>
    <cellStyle name="_입찰표지 _당진대전1투찰_덕포연하의뢰" xfId="22528"/>
    <cellStyle name="_입찰표지 _당진대전1투찰_덕포연하의뢰_3.CC-10-2,3_방풍림조성 및 석탄침전조수량산출서" xfId="22529"/>
    <cellStyle name="_입찰표지 _당진대전1투찰_덕포연하의뢰_4.CC-10-4_저탄장내배수설비수량산출서" xfId="22530"/>
    <cellStyle name="_입찰표지 _당진대전1투찰_덕포연하의뢰_마산항(02.08.05)" xfId="22531"/>
    <cellStyle name="_입찰표지 _당진대전1투찰_덕포연하의뢰_마산항(02.08.05)_3.CC-10-2,3_방풍림조성 및 석탄침전조수량산출서" xfId="22532"/>
    <cellStyle name="_입찰표지 _당진대전1투찰_덕포연하의뢰_마산항(02.08.05)_4.CC-10-4_저탄장내배수설비수량산출서" xfId="22533"/>
    <cellStyle name="_입찰표지 _당진대전1투찰_덕포연하의뢰_마산항(02.08.05)_마산항(02.08.05)" xfId="22534"/>
    <cellStyle name="_입찰표지 _당진대전1투찰_덕포연하의뢰_마산항(02.08.05)_마산항(02.08.05)_3.CC-10-2,3_방풍림조성 및 석탄침전조수량산출서" xfId="22535"/>
    <cellStyle name="_입찰표지 _당진대전1투찰_덕포연하의뢰_마산항(02.08.05)_마산항(02.08.05)_4.CC-10-4_저탄장내배수설비수량산출서" xfId="22536"/>
    <cellStyle name="_입찰표지 _당진대전1투찰_마산항(02.08.05)" xfId="22537"/>
    <cellStyle name="_입찰표지 _당진대전1투찰_마산항(02.08.05)_3.CC-10-2,3_방풍림조성 및 석탄침전조수량산출서" xfId="22538"/>
    <cellStyle name="_입찰표지 _당진대전1투찰_마산항(02.08.05)_4.CC-10-4_저탄장내배수설비수량산출서" xfId="22539"/>
    <cellStyle name="_입찰표지 _당진대전1투찰_마산항(02.08.05)_마산항(02.08.05)" xfId="22540"/>
    <cellStyle name="_입찰표지 _당진대전1투찰_마산항(02.08.05)_마산항(02.08.05)_3.CC-10-2,3_방풍림조성 및 석탄침전조수량산출서" xfId="22541"/>
    <cellStyle name="_입찰표지 _당진대전1투찰_마산항(02.08.05)_마산항(02.08.05)_4.CC-10-4_저탄장내배수설비수량산출서" xfId="22542"/>
    <cellStyle name="_입찰표지 _당진대전1투찰_현산경3(중앙)" xfId="22543"/>
    <cellStyle name="_입찰표지 _당진대전1투찰_현산경3(중앙)_3.CC-10-2,3_방풍림조성 및 석탄침전조수량산출서" xfId="22544"/>
    <cellStyle name="_입찰표지 _당진대전1투찰_현산경3(중앙)_4.CC-10-4_저탄장내배수설비수량산출서" xfId="22545"/>
    <cellStyle name="_입찰표지 _당진대전1투찰_현산경3(중앙)_마산항(02.08.05)" xfId="22546"/>
    <cellStyle name="_입찰표지 _당진대전1투찰_현산경3(중앙)_마산항(02.08.05)_3.CC-10-2,3_방풍림조성 및 석탄침전조수량산출서" xfId="22547"/>
    <cellStyle name="_입찰표지 _당진대전1투찰_현산경3(중앙)_마산항(02.08.05)_4.CC-10-4_저탄장내배수설비수량산출서" xfId="22548"/>
    <cellStyle name="_입찰표지 _당진대전1투찰_현산경3(중앙)_마산항(02.08.05)_마산항(02.08.05)" xfId="22549"/>
    <cellStyle name="_입찰표지 _당진대전1투찰_현산경3(중앙)_마산항(02.08.05)_마산항(02.08.05)_3.CC-10-2,3_방풍림조성 및 석탄침전조수량산출서" xfId="22550"/>
    <cellStyle name="_입찰표지 _당진대전1투찰_현산경3(중앙)_마산항(02.08.05)_마산항(02.08.05)_4.CC-10-4_저탄장내배수설비수량산출서" xfId="22551"/>
    <cellStyle name="_입찰표지 _덕포연하실행추정" xfId="22552"/>
    <cellStyle name="_입찰표지 _덕포연하실행추정_3.CC-10-2,3_방풍림조성 및 석탄침전조수량산출서" xfId="22553"/>
    <cellStyle name="_입찰표지 _덕포연하실행추정_4.CC-10-4_저탄장내배수설비수량산출서" xfId="22554"/>
    <cellStyle name="_입찰표지 _덕포연하실행추정_마산항(02.08.05)" xfId="22555"/>
    <cellStyle name="_입찰표지 _덕포연하실행추정_마산항(02.08.05)_3.CC-10-2,3_방풍림조성 및 석탄침전조수량산출서" xfId="22556"/>
    <cellStyle name="_입찰표지 _덕포연하실행추정_마산항(02.08.05)_4.CC-10-4_저탄장내배수설비수량산출서" xfId="22557"/>
    <cellStyle name="_입찰표지 _덕포연하실행추정_마산항(02.08.05)_마산항(02.08.05)" xfId="22558"/>
    <cellStyle name="_입찰표지 _덕포연하실행추정_마산항(02.08.05)_마산항(02.08.05)_3.CC-10-2,3_방풍림조성 및 석탄침전조수량산출서" xfId="22559"/>
    <cellStyle name="_입찰표지 _덕포연하실행추정_마산항(02.08.05)_마산항(02.08.05)_4.CC-10-4_저탄장내배수설비수량산출서" xfId="22560"/>
    <cellStyle name="_입찰표지 _덕포연하의뢰" xfId="22561"/>
    <cellStyle name="_입찰표지 _덕포연하의뢰_3.CC-10-2,3_방풍림조성 및 석탄침전조수량산출서" xfId="22562"/>
    <cellStyle name="_입찰표지 _덕포연하의뢰_4.CC-10-4_저탄장내배수설비수량산출서" xfId="22563"/>
    <cellStyle name="_입찰표지 _덕포연하의뢰_마산항(02.08.05)" xfId="22564"/>
    <cellStyle name="_입찰표지 _덕포연하의뢰_마산항(02.08.05)_3.CC-10-2,3_방풍림조성 및 석탄침전조수량산출서" xfId="22565"/>
    <cellStyle name="_입찰표지 _덕포연하의뢰_마산항(02.08.05)_4.CC-10-4_저탄장내배수설비수량산출서" xfId="22566"/>
    <cellStyle name="_입찰표지 _덕포연하의뢰_마산항(02.08.05)_마산항(02.08.05)" xfId="22567"/>
    <cellStyle name="_입찰표지 _덕포연하의뢰_마산항(02.08.05)_마산항(02.08.05)_3.CC-10-2,3_방풍림조성 및 석탄침전조수량산출서" xfId="22568"/>
    <cellStyle name="_입찰표지 _덕포연하의뢰_마산항(02.08.05)_마산항(02.08.05)_4.CC-10-4_저탄장내배수설비수량산출서" xfId="22569"/>
    <cellStyle name="_입찰표지 _마산항(02.08.05)" xfId="22570"/>
    <cellStyle name="_입찰표지 _마산항(02.08.05)_3.CC-10-2,3_방풍림조성 및 석탄침전조수량산출서" xfId="22571"/>
    <cellStyle name="_입찰표지 _마산항(02.08.05)_4.CC-10-4_저탄장내배수설비수량산출서" xfId="22572"/>
    <cellStyle name="_입찰표지 _마산항(02.08.05)_마산항(02.08.05)" xfId="22573"/>
    <cellStyle name="_입찰표지 _마산항(02.08.05)_마산항(02.08.05)_3.CC-10-2,3_방풍림조성 및 석탄침전조수량산출서" xfId="22574"/>
    <cellStyle name="_입찰표지 _마산항(02.08.05)_마산항(02.08.05)_4.CC-10-4_저탄장내배수설비수량산출서" xfId="22575"/>
    <cellStyle name="_입찰표지 _발주갑지(3차분" xfId="9138"/>
    <cellStyle name="_입찰표지 _발주갑지(3차분_'05 안전관리계획서" xfId="9139"/>
    <cellStyle name="_입찰표지 _발주갑지(3차분_'05 안전관리계획서_품질시험계획(060828)" xfId="9140"/>
    <cellStyle name="_입찰표지 _발주갑지(3차분_발주갑지(3차분1.08)" xfId="9141"/>
    <cellStyle name="_입찰표지 _발주갑지(3차분_발주갑지(3차분1.08)_'05 안전관리계획서" xfId="9142"/>
    <cellStyle name="_입찰표지 _발주갑지(3차분_발주갑지(3차분1.08)_'05 안전관리계획서_품질시험계획(060828)" xfId="9143"/>
    <cellStyle name="_입찰표지 _발주갑지(3차분_발주갑지(3차분1.08)_품질시험계획(060828)" xfId="9144"/>
    <cellStyle name="_입찰표지 _발주갑지(3차분_품질시험계획(060828)" xfId="9145"/>
    <cellStyle name="_입찰표지 _발주갑지(3차분1.08)" xfId="9146"/>
    <cellStyle name="_입찰표지 _발주갑지(3차분1.08)_'05 안전관리계획서" xfId="9147"/>
    <cellStyle name="_입찰표지 _발주갑지(3차분1.08)_'05 안전관리계획서_품질시험계획(060828)" xfId="9148"/>
    <cellStyle name="_입찰표지 _발주갑지(3차분1.08)_발주갑지(3차분1.08)" xfId="9149"/>
    <cellStyle name="_입찰표지 _발주갑지(3차분1.08)_발주갑지(3차분1.08)_'05 안전관리계획서" xfId="9150"/>
    <cellStyle name="_입찰표지 _발주갑지(3차분1.08)_발주갑지(3차분1.08)_'05 안전관리계획서_품질시험계획(060828)" xfId="9151"/>
    <cellStyle name="_입찰표지 _발주갑지(3차분1.08)_발주갑지(3차분1.08)_품질시험계획(060828)" xfId="9152"/>
    <cellStyle name="_입찰표지 _발주갑지(3차분1.08)_품질시험계획(060828)" xfId="9153"/>
    <cellStyle name="_입찰표지 _방음벽" xfId="9154"/>
    <cellStyle name="_입찰표지 _방음벽_방음벽" xfId="9155"/>
    <cellStyle name="_입찰표지 _부대입찰사선정품의" xfId="22576"/>
    <cellStyle name="_입찰표지 _부대입찰사선정품의_3.CC-10-2,3_방풍림조성 및 석탄침전조수량산출서" xfId="22577"/>
    <cellStyle name="_입찰표지 _부대입찰사선정품의_4.CC-10-4_저탄장내배수설비수량산출서" xfId="22578"/>
    <cellStyle name="_입찰표지 _부대입찰사선정품의_가실행 및 총괄(선진포항)" xfId="22579"/>
    <cellStyle name="_입찰표지 _부대입찰사선정품의_가실행 및 총괄(선진포항)_3.CC-10-2,3_방풍림조성 및 석탄침전조수량산출서" xfId="22580"/>
    <cellStyle name="_입찰표지 _부대입찰사선정품의_가실행 및 총괄(선진포항)_4.CC-10-4_저탄장내배수설비수량산출서" xfId="22581"/>
    <cellStyle name="_입찰표지 _부대입찰사선정품의_가실행 및 총괄(선진포항)_흥우내역서산출" xfId="22582"/>
    <cellStyle name="_입찰표지 _부대입찰사선정품의_가실행 및 총괄(선진포항)_흥우내역서산출_3.CC-10-2,3_방풍림조성 및 석탄침전조수량산출서" xfId="22583"/>
    <cellStyle name="_입찰표지 _부대입찰사선정품의_가실행 및 총괄(선진포항)_흥우내역서산출_4.CC-10-4_저탄장내배수설비수량산출서" xfId="22584"/>
    <cellStyle name="_입찰표지 _부대입찰사선정품의_가실행 및 총괄(선진포항)_흥우내역서산출_흥우내역서산출" xfId="22585"/>
    <cellStyle name="_입찰표지 _부대입찰사선정품의_가실행 및 총괄(선진포항)_흥우내역서산출_흥우내역서산출_3.CC-10-2,3_방풍림조성 및 석탄침전조수량산출서" xfId="22586"/>
    <cellStyle name="_입찰표지 _부대입찰사선정품의_가실행 및 총괄(선진포항)_흥우내역서산출_흥우내역서산출_4.CC-10-4_저탄장내배수설비수량산출서" xfId="22587"/>
    <cellStyle name="_입찰표지 _부대입찰사선정품의_흥우내역서산출" xfId="22588"/>
    <cellStyle name="_입찰표지 _부대입찰사선정품의_흥우내역서산출_3.CC-10-2,3_방풍림조성 및 석탄침전조수량산출서" xfId="22589"/>
    <cellStyle name="_입찰표지 _부대입찰사선정품의_흥우내역서산출_4.CC-10-4_저탄장내배수설비수량산출서" xfId="22590"/>
    <cellStyle name="_입찰표지 _부대입찰사선정품의_흥우내역서산출_흥우내역서산출" xfId="22591"/>
    <cellStyle name="_입찰표지 _부대입찰사선정품의_흥우내역서산출_흥우내역서산출_3.CC-10-2,3_방풍림조성 및 석탄침전조수량산출서" xfId="22592"/>
    <cellStyle name="_입찰표지 _부대입찰사선정품의_흥우내역서산출_흥우내역서산출_4.CC-10-4_저탄장내배수설비수량산출서" xfId="22593"/>
    <cellStyle name="_입찰표지 _부대입찰특별조건및내역송부(최저가)" xfId="9156"/>
    <cellStyle name="_입찰표지 _부대입찰특별조건및내역송부(최저가)_공사현황(현장03월)" xfId="9157"/>
    <cellStyle name="_입찰표지 _부대입찰특별조건및내역송부(최저가)_공사현황(현장03월본사수정)" xfId="9158"/>
    <cellStyle name="_입찰표지 _부대입찰특별조건및내역송부(최저가)_공정표양식" xfId="9159"/>
    <cellStyle name="_입찰표지 _부대입찰특별조건및내역송부(최저가)_공정표양식_07.실행예산서(도급분시행결의서)sample2" xfId="9160"/>
    <cellStyle name="_입찰표지 _사본 - 침매함제작장조성개략공사비10.29(낙찰율92.02%)" xfId="9161"/>
    <cellStyle name="_입찰표지 _사본 - 침매함제작장조성개략공사비10.29(낙찰율92.02%)_임시적출장(3.25)" xfId="9162"/>
    <cellStyle name="_입찰표지 _설계변경(최종)" xfId="42372"/>
    <cellStyle name="_입찰표지 _심층취배수 전체개략공사비(검토1020)(수량수정)" xfId="9163"/>
    <cellStyle name="_입찰표지 _심층취배수 전체개략공사비(검토1020)(수량수정)_임시적출장(3.25)" xfId="9164"/>
    <cellStyle name="_입찰표지 _심층취배수 전체개략공사비(검토1109)" xfId="9165"/>
    <cellStyle name="_입찰표지 _심층취배수 전체개략공사비(검토1109)_임시적출장(3.25)" xfId="9166"/>
    <cellStyle name="_입찰표지 _염소 주입실 신축공사" xfId="42373"/>
    <cellStyle name="_입찰표지 _임시적출장(3.25)" xfId="9167"/>
    <cellStyle name="_입찰표지 _전체4차변경(정산)" xfId="9168"/>
    <cellStyle name="_입찰표지 _전체4차변경(정산)_교면방수" xfId="9169"/>
    <cellStyle name="_입찰표지 _전체4차변경(정산)_난간" xfId="9170"/>
    <cellStyle name="_입찰표지 _전체4차변경(정산)_난간_교면방수" xfId="9171"/>
    <cellStyle name="_입찰표지 _제작장공사비(12.27)" xfId="9172"/>
    <cellStyle name="_입찰표지 _제작장공사비(12.27)_임시적출장(3.25)" xfId="9173"/>
    <cellStyle name="_입찰표지 _중분대가드레일" xfId="9174"/>
    <cellStyle name="_입찰표지 _중분대가드레일_중분대가드레일" xfId="9175"/>
    <cellStyle name="_입찰표지 _집행 (93)" xfId="9176"/>
    <cellStyle name="_입찰표지 _집행 (93)_'05 안전관리계획서" xfId="9177"/>
    <cellStyle name="_입찰표지 _집행 (93)_'05 안전관리계획서_품질시험계획(060828)" xfId="9178"/>
    <cellStyle name="_입찰표지 _집행 (93)_품질시험계획(060828)" xfId="9179"/>
    <cellStyle name="_입찰표지 _침매함설치 개략공사비" xfId="9180"/>
    <cellStyle name="_입찰표지 _침매함설치 개략공사비 (수정050623)" xfId="9181"/>
    <cellStyle name="_입찰표지 _침매함설치 개략공사비 (수정050623)_사본 - 침매함제작장조성개략공사비10.29(낙찰율92.02%)" xfId="9182"/>
    <cellStyle name="_입찰표지 _침매함설치 개략공사비 (수정050623)_사본 - 침매함제작장조성개략공사비10.29(낙찰율92.02%)_임시적출장(3.25)" xfId="9183"/>
    <cellStyle name="_입찰표지 _침매함설치 개략공사비 (수정050623)_심층취배수 전체개략공사비(검토1012)" xfId="9184"/>
    <cellStyle name="_입찰표지 _침매함설치 개략공사비 (수정050623)_심층취배수 전체개략공사비(검토1012)_임시적출장(3.25)" xfId="9185"/>
    <cellStyle name="_입찰표지 _침매함설치 개략공사비 (수정050623)_심층취배수 전체개략공사비(검토1017)" xfId="9186"/>
    <cellStyle name="_입찰표지 _침매함설치 개략공사비 (수정050623)_심층취배수 전체개략공사비(검토1017)_임시적출장(3.25)" xfId="9187"/>
    <cellStyle name="_입찰표지 _침매함설치 개략공사비 (수정050623)_심층취배수 전체개략공사비(검토1020)(수량수정)" xfId="9188"/>
    <cellStyle name="_입찰표지 _침매함설치 개략공사비 (수정050623)_심층취배수 전체개략공사비(검토1020)(수량수정)_임시적출장(3.25)" xfId="9189"/>
    <cellStyle name="_입찰표지 _침매함설치 개략공사비 (수정050623)_심층취배수 전체개략공사비(검토1109)" xfId="9190"/>
    <cellStyle name="_입찰표지 _침매함설치 개략공사비 (수정050623)_심층취배수 전체개략공사비(검토1109)_임시적출장(3.25)" xfId="9191"/>
    <cellStyle name="_입찰표지 _침매함설치 개략공사비 (수정050623)_임시적출장(3.25)" xfId="9192"/>
    <cellStyle name="_입찰표지 _침매함설치 개략공사비 (수정050623)_제작장공사비(12.27)" xfId="9193"/>
    <cellStyle name="_입찰표지 _침매함설치 개략공사비 (수정050623)_제작장공사비(12.27)_임시적출장(3.25)" xfId="9194"/>
    <cellStyle name="_입찰표지 _침매함설치 개략공사비 (수정050623)_침매함제작장조성개략공사비" xfId="9195"/>
    <cellStyle name="_입찰표지 _침매함설치 개략공사비 (수정050623)_침매함제작장조성개략공사비(11.21)" xfId="9196"/>
    <cellStyle name="_입찰표지 _침매함설치 개략공사비 (수정050623)_침매함제작장조성개략공사비(11.21)_임시적출장(3.25)" xfId="9197"/>
    <cellStyle name="_입찰표지 _침매함설치 개략공사비 (수정050623)_침매함제작장조성개략공사비_임시적출장(3.25)" xfId="9198"/>
    <cellStyle name="_입찰표지 _침매함설치 개략공사비 (수정050623)_침매함제작장조성개략공사비10.29" xfId="9199"/>
    <cellStyle name="_입찰표지 _침매함설치 개략공사비 (수정050623)_침매함제작장조성개략공사비10.29_임시적출장(3.25)" xfId="9200"/>
    <cellStyle name="_입찰표지 _침매함설치 개략공사비_사본 - 침매함제작장조성개략공사비10.29(낙찰율92.02%)" xfId="9201"/>
    <cellStyle name="_입찰표지 _침매함설치 개략공사비_사본 - 침매함제작장조성개략공사비10.29(낙찰율92.02%)_임시적출장(3.25)" xfId="9202"/>
    <cellStyle name="_입찰표지 _침매함설치 개략공사비_심층취배수 전체개략공사비(검토1012)" xfId="9203"/>
    <cellStyle name="_입찰표지 _침매함설치 개략공사비_심층취배수 전체개략공사비(검토1012)_임시적출장(3.25)" xfId="9204"/>
    <cellStyle name="_입찰표지 _침매함설치 개략공사비_심층취배수 전체개략공사비(검토1017)" xfId="9205"/>
    <cellStyle name="_입찰표지 _침매함설치 개략공사비_심층취배수 전체개략공사비(검토1017)_임시적출장(3.25)" xfId="9206"/>
    <cellStyle name="_입찰표지 _침매함설치 개략공사비_심층취배수 전체개략공사비(검토1020)(수량수정)" xfId="9207"/>
    <cellStyle name="_입찰표지 _침매함설치 개략공사비_심층취배수 전체개략공사비(검토1020)(수량수정)_임시적출장(3.25)" xfId="9208"/>
    <cellStyle name="_입찰표지 _침매함설치 개략공사비_심층취배수 전체개략공사비(검토1109)" xfId="9209"/>
    <cellStyle name="_입찰표지 _침매함설치 개략공사비_심층취배수 전체개략공사비(검토1109)_임시적출장(3.25)" xfId="9210"/>
    <cellStyle name="_입찰표지 _침매함설치 개략공사비_임시적출장(3.25)" xfId="9211"/>
    <cellStyle name="_입찰표지 _침매함설치 개략공사비_제작장공사비(12.27)" xfId="9212"/>
    <cellStyle name="_입찰표지 _침매함설치 개략공사비_제작장공사비(12.27)_임시적출장(3.25)" xfId="9213"/>
    <cellStyle name="_입찰표지 _침매함설치 개략공사비_침매함제작장조성개략공사비" xfId="9214"/>
    <cellStyle name="_입찰표지 _침매함설치 개략공사비_침매함제작장조성개략공사비(11.21)" xfId="9215"/>
    <cellStyle name="_입찰표지 _침매함설치 개략공사비_침매함제작장조성개략공사비(11.21)_임시적출장(3.25)" xfId="9216"/>
    <cellStyle name="_입찰표지 _침매함설치 개략공사비_침매함제작장조성개략공사비_임시적출장(3.25)" xfId="9217"/>
    <cellStyle name="_입찰표지 _침매함설치 개략공사비_침매함제작장조성개략공사비10.29" xfId="9218"/>
    <cellStyle name="_입찰표지 _침매함설치 개략공사비_침매함제작장조성개략공사비10.29_임시적출장(3.25)" xfId="9219"/>
    <cellStyle name="_입찰표지 _침매함설치개략공사비" xfId="9220"/>
    <cellStyle name="_입찰표지 _침매함설치개략공사비_사본 - 침매함제작장조성개략공사비10.29(낙찰율92.02%)" xfId="9221"/>
    <cellStyle name="_입찰표지 _침매함설치개략공사비_사본 - 침매함제작장조성개략공사비10.29(낙찰율92.02%)_임시적출장(3.25)" xfId="9222"/>
    <cellStyle name="_입찰표지 _침매함설치개략공사비_심층취배수 전체개략공사비(검토1012)" xfId="9223"/>
    <cellStyle name="_입찰표지 _침매함설치개략공사비_심층취배수 전체개략공사비(검토1012)_임시적출장(3.25)" xfId="9224"/>
    <cellStyle name="_입찰표지 _침매함설치개략공사비_심층취배수 전체개략공사비(검토1017)" xfId="9225"/>
    <cellStyle name="_입찰표지 _침매함설치개략공사비_심층취배수 전체개략공사비(검토1017)_임시적출장(3.25)" xfId="9226"/>
    <cellStyle name="_입찰표지 _침매함설치개략공사비_심층취배수 전체개략공사비(검토1020)(수량수정)" xfId="9227"/>
    <cellStyle name="_입찰표지 _침매함설치개략공사비_심층취배수 전체개략공사비(검토1020)(수량수정)_임시적출장(3.25)" xfId="9228"/>
    <cellStyle name="_입찰표지 _침매함설치개략공사비_심층취배수 전체개략공사비(검토1109)" xfId="9229"/>
    <cellStyle name="_입찰표지 _침매함설치개략공사비_심층취배수 전체개략공사비(검토1109)_임시적출장(3.25)" xfId="9230"/>
    <cellStyle name="_입찰표지 _침매함설치개략공사비_임시적출장(3.25)" xfId="9231"/>
    <cellStyle name="_입찰표지 _침매함설치개략공사비_제작장공사비(12.27)" xfId="9232"/>
    <cellStyle name="_입찰표지 _침매함설치개략공사비_제작장공사비(12.27)_임시적출장(3.25)" xfId="9233"/>
    <cellStyle name="_입찰표지 _침매함설치개략공사비_침매함제작장조성개략공사비" xfId="9234"/>
    <cellStyle name="_입찰표지 _침매함설치개략공사비_침매함제작장조성개략공사비(11.21)" xfId="9235"/>
    <cellStyle name="_입찰표지 _침매함설치개략공사비_침매함제작장조성개략공사비(11.21)_임시적출장(3.25)" xfId="9236"/>
    <cellStyle name="_입찰표지 _침매함설치개략공사비_침매함제작장조성개략공사비_임시적출장(3.25)" xfId="9237"/>
    <cellStyle name="_입찰표지 _침매함설치개략공사비_침매함제작장조성개략공사비10.29" xfId="9238"/>
    <cellStyle name="_입찰표지 _침매함설치개략공사비_침매함제작장조성개략공사비10.29_임시적출장(3.25)" xfId="9239"/>
    <cellStyle name="_입찰표지 _침매함제작장조성개략공사비" xfId="9240"/>
    <cellStyle name="_입찰표지 _침매함제작장조성개략공사비(11.21)" xfId="9241"/>
    <cellStyle name="_입찰표지 _침매함제작장조성개략공사비(11.21)_임시적출장(3.25)" xfId="9242"/>
    <cellStyle name="_입찰표지 _침매함제작장조성개략공사비_임시적출장(3.25)" xfId="9243"/>
    <cellStyle name="_입찰표지 _침매함제작장조성개략공사비10.29" xfId="9244"/>
    <cellStyle name="_입찰표지 _침매함제작장조성개략공사비10.29_임시적출장(3.25)" xfId="9245"/>
    <cellStyle name="_입찰표지 _탐진댐간접비" xfId="22594"/>
    <cellStyle name="_입찰표지 _탐진댐간접비_3.CC-10-2,3_방풍림조성 및 석탄침전조수량산출서" xfId="22595"/>
    <cellStyle name="_입찰표지 _탐진댐간접비_4.CC-10-4_저탄장내배수설비수량산출서" xfId="22596"/>
    <cellStyle name="_입찰표지 _탐진댐간접비_흥우내역서산출" xfId="22597"/>
    <cellStyle name="_입찰표지 _탐진댐간접비_흥우내역서산출_3.CC-10-2,3_방풍림조성 및 석탄침전조수량산출서" xfId="22598"/>
    <cellStyle name="_입찰표지 _탐진댐간접비_흥우내역서산출_4.CC-10-4_저탄장내배수설비수량산출서" xfId="22599"/>
    <cellStyle name="_입찰표지 _탐진댐간접비_흥우내역서산출_흥우내역서산출" xfId="22600"/>
    <cellStyle name="_입찰표지 _탐진댐간접비_흥우내역서산출_흥우내역서산출_3.CC-10-2,3_방풍림조성 및 석탄침전조수량산출서" xfId="22601"/>
    <cellStyle name="_입찰표지 _탐진댐간접비_흥우내역서산출_흥우내역서산출_4.CC-10-4_저탄장내배수설비수량산출서" xfId="22602"/>
    <cellStyle name="_입찰표지 _투찰(14-1)" xfId="9246"/>
    <cellStyle name="_입찰표지 _투찰(14-1)_공사현황(현장03월)" xfId="9247"/>
    <cellStyle name="_입찰표지 _투찰(14-1)_공사현황(현장03월본사수정)" xfId="9248"/>
    <cellStyle name="_입찰표지 _투찰(14-1)_공정표양식" xfId="9249"/>
    <cellStyle name="_입찰표지 _투찰(14-1)_공정표양식_07.실행예산서(도급분시행결의서)sample2" xfId="9250"/>
    <cellStyle name="_입찰표지 _투찰(14-1)_실행내역서" xfId="9251"/>
    <cellStyle name="_입찰표지 _투찰(14-1)_실행내역서_공사현황(현장03월)" xfId="9252"/>
    <cellStyle name="_입찰표지 _투찰(14-1)_실행내역서_공사현황(현장03월본사수정)" xfId="9253"/>
    <cellStyle name="_입찰표지 _투찰(14-1)_실행내역서_공정표양식" xfId="9254"/>
    <cellStyle name="_입찰표지 _투찰(14-1)_실행내역서_공정표양식_07.실행예산서(도급분시행결의서)sample2" xfId="9255"/>
    <cellStyle name="_입찰표지 _투찰(고철10-4)" xfId="9256"/>
    <cellStyle name="_입찰표지 _투찰(고철10-4)_공사현황(현장03월)" xfId="9257"/>
    <cellStyle name="_입찰표지 _투찰(고철10-4)_공사현황(현장03월본사수정)" xfId="9258"/>
    <cellStyle name="_입찰표지 _투찰(고철10-4)_공정표양식" xfId="9259"/>
    <cellStyle name="_입찰표지 _투찰(고철10-4)_공정표양식_07.실행예산서(도급분시행결의서)sample2" xfId="9260"/>
    <cellStyle name="_입찰표지 _투찰(고철10-4)_실행내역서" xfId="9261"/>
    <cellStyle name="_입찰표지 _투찰(고철10-4)_실행내역서_공사현황(현장03월)" xfId="9262"/>
    <cellStyle name="_입찰표지 _투찰(고철10-4)_실행내역서_공사현황(현장03월본사수정)" xfId="9263"/>
    <cellStyle name="_입찰표지 _투찰(고철10-4)_실행내역서_공정표양식" xfId="9264"/>
    <cellStyle name="_입찰표지 _투찰(고철10-4)_실행내역서_공정표양식_07.실행예산서(도급분시행결의서)sample2" xfId="9265"/>
    <cellStyle name="_입찰표지 _투찰(무안광주3공구)" xfId="9266"/>
    <cellStyle name="_입찰표지 _투찰(무안광주3공구)_공사현황(현장03월)" xfId="9267"/>
    <cellStyle name="_입찰표지 _투찰(무안광주3공구)_공사현황(현장03월본사수정)" xfId="9268"/>
    <cellStyle name="_입찰표지 _투찰(무안광주3공구)_공정표양식" xfId="9269"/>
    <cellStyle name="_입찰표지 _투찰(무안광주3공구)_공정표양식_07.실행예산서(도급분시행결의서)sample2" xfId="9270"/>
    <cellStyle name="_입찰표지 _투찰(무안광주3공구)_실행내역서" xfId="9271"/>
    <cellStyle name="_입찰표지 _투찰(무안광주3공구)_실행내역서_공사현황(현장03월)" xfId="9272"/>
    <cellStyle name="_입찰표지 _투찰(무안광주3공구)_실행내역서_공사현황(현장03월본사수정)" xfId="9273"/>
    <cellStyle name="_입찰표지 _투찰(무안광주3공구)_실행내역서_공정표양식" xfId="9274"/>
    <cellStyle name="_입찰표지 _투찰(무안광주3공구)_실행내역서_공정표양식_07.실행예산서(도급분시행결의서)sample2" xfId="9275"/>
    <cellStyle name="_입찰표지 _품질시험계획(060828)" xfId="9276"/>
    <cellStyle name="_입찰표지 _현산경3(중앙)" xfId="22603"/>
    <cellStyle name="_입찰표지 _현산경3(중앙)_3.CC-10-2,3_방풍림조성 및 석탄침전조수량산출서" xfId="22604"/>
    <cellStyle name="_입찰표지 _현산경3(중앙)_4.CC-10-4_저탄장내배수설비수량산출서" xfId="22605"/>
    <cellStyle name="_입찰표지 _현산경3(중앙)_마산항(02.08.05)" xfId="22606"/>
    <cellStyle name="_입찰표지 _현산경3(중앙)_마산항(02.08.05)_3.CC-10-2,3_방풍림조성 및 석탄침전조수량산출서" xfId="22607"/>
    <cellStyle name="_입찰표지 _현산경3(중앙)_마산항(02.08.05)_4.CC-10-4_저탄장내배수설비수량산출서" xfId="22608"/>
    <cellStyle name="_입찰표지 _현산경3(중앙)_마산항(02.08.05)_마산항(02.08.05)" xfId="22609"/>
    <cellStyle name="_입찰표지 _현산경3(중앙)_마산항(02.08.05)_마산항(02.08.05)_3.CC-10-2,3_방풍림조성 및 석탄침전조수량산출서" xfId="22610"/>
    <cellStyle name="_입찰표지 _현산경3(중앙)_마산항(02.08.05)_마산항(02.08.05)_4.CC-10-4_저탄장내배수설비수량산출서" xfId="22611"/>
    <cellStyle name="_입찰표지 _흥우내역서산출" xfId="22612"/>
    <cellStyle name="_입찰표지 _흥우내역서산출_3.CC-10-2,3_방풍림조성 및 석탄침전조수량산출서" xfId="22613"/>
    <cellStyle name="_입찰표지 _흥우내역서산출_4.CC-10-4_저탄장내배수설비수량산출서" xfId="22614"/>
    <cellStyle name="_입찰표지 _흥우내역서산출_흥우내역서산출" xfId="22615"/>
    <cellStyle name="_입찰표지 _흥우내역서산출_흥우내역서산출_3.CC-10-2,3_방풍림조성 및 석탄침전조수량산출서" xfId="22616"/>
    <cellStyle name="_입찰표지 _흥우내역서산출_흥우내역서산출_4.CC-10-4_저탄장내배수설비수량산출서" xfId="22617"/>
    <cellStyle name="_자동제어공내역" xfId="19069"/>
    <cellStyle name="_자동제어-공내역(SK대전둔산사옥)" xfId="19070"/>
    <cellStyle name="_자재집계" xfId="9550"/>
    <cellStyle name="_장비부표(2004 하반기)" xfId="35343"/>
    <cellStyle name="_장비작업량" xfId="9551"/>
    <cellStyle name="_장산중학교내역(혁성)" xfId="35344"/>
    <cellStyle name="_장산중학교내역(혁성업체)" xfId="35345"/>
    <cellStyle name="_장산중학교내역하도급(혁성)" xfId="35346"/>
    <cellStyle name="_장성호TY2" xfId="9552"/>
    <cellStyle name="_장성호TY2_2.여주jc7교" xfId="9553"/>
    <cellStyle name="_적격 " xfId="9554"/>
    <cellStyle name="_적격 _3.CC-10-2,3_방풍림조성 및 석탄침전조수량산출서" xfId="22618"/>
    <cellStyle name="_적격 _4.CC-10-4_저탄장내배수설비수량산출서" xfId="22619"/>
    <cellStyle name="_적격 _가실행 및 총괄(선진포항)" xfId="22620"/>
    <cellStyle name="_적격 _가실행 및 총괄(선진포항)_3.CC-10-2,3_방풍림조성 및 석탄침전조수량산출서" xfId="22621"/>
    <cellStyle name="_적격 _가실행 및 총괄(선진포항)_4.CC-10-4_저탄장내배수설비수량산출서" xfId="22622"/>
    <cellStyle name="_적격 _가실행 및 총괄(선진포항)_흥우내역서산출" xfId="22623"/>
    <cellStyle name="_적격 _가실행 및 총괄(선진포항)_흥우내역서산출_3.CC-10-2,3_방풍림조성 및 석탄침전조수량산출서" xfId="22624"/>
    <cellStyle name="_적격 _가실행 및 총괄(선진포항)_흥우내역서산출_4.CC-10-4_저탄장내배수설비수량산출서" xfId="22625"/>
    <cellStyle name="_적격 _가실행 및 총괄(선진포항)_흥우내역서산출_흥우내역서산출" xfId="22626"/>
    <cellStyle name="_적격 _가실행 및 총괄(선진포항)_흥우내역서산출_흥우내역서산출_3.CC-10-2,3_방풍림조성 및 석탄침전조수량산출서" xfId="22627"/>
    <cellStyle name="_적격 _가실행 및 총괄(선진포항)_흥우내역서산출_흥우내역서산출_4.CC-10-4_저탄장내배수설비수량산출서" xfId="22628"/>
    <cellStyle name="_적격 _강남순환실행" xfId="22629"/>
    <cellStyle name="_적격 _강남순환실행_3.CC-10-2,3_방풍림조성 및 석탄침전조수량산출서" xfId="22630"/>
    <cellStyle name="_적격 _강남순환실행_4.CC-10-4_저탄장내배수설비수량산출서" xfId="22631"/>
    <cellStyle name="_적격 _강남순환실행_마산항(02.08.05)" xfId="22632"/>
    <cellStyle name="_적격 _강남순환실행_마산항(02.08.05)_3.CC-10-2,3_방풍림조성 및 석탄침전조수량산출서" xfId="22633"/>
    <cellStyle name="_적격 _강남순환실행_마산항(02.08.05)_4.CC-10-4_저탄장내배수설비수량산출서" xfId="22634"/>
    <cellStyle name="_적격 _강남순환실행_마산항(02.08.05)_마산항(02.08.05)" xfId="22635"/>
    <cellStyle name="_적격 _강남순환실행_마산항(02.08.05)_마산항(02.08.05)_3.CC-10-2,3_방풍림조성 및 석탄침전조수량산출서" xfId="22636"/>
    <cellStyle name="_적격 _강남순환실행_마산항(02.08.05)_마산항(02.08.05)_4.CC-10-4_저탄장내배수설비수량산출서" xfId="22637"/>
    <cellStyle name="_적격 _경춘선3부대의뢰" xfId="22638"/>
    <cellStyle name="_적격 _경춘선3부대의뢰_3.CC-10-2,3_방풍림조성 및 석탄침전조수량산출서" xfId="22639"/>
    <cellStyle name="_적격 _경춘선3부대의뢰_4.CC-10-4_저탄장내배수설비수량산출서" xfId="22640"/>
    <cellStyle name="_적격 _경춘선3부대의뢰_마산항(02.08.05)" xfId="22641"/>
    <cellStyle name="_적격 _경춘선3부대의뢰_마산항(02.08.05)_3.CC-10-2,3_방풍림조성 및 석탄침전조수량산출서" xfId="22642"/>
    <cellStyle name="_적격 _경춘선3부대의뢰_마산항(02.08.05)_4.CC-10-4_저탄장내배수설비수량산출서" xfId="22643"/>
    <cellStyle name="_적격 _경춘선3부대의뢰_마산항(02.08.05)_마산항(02.08.05)" xfId="22644"/>
    <cellStyle name="_적격 _경춘선3부대의뢰_마산항(02.08.05)_마산항(02.08.05)_3.CC-10-2,3_방풍림조성 및 석탄침전조수량산출서" xfId="22645"/>
    <cellStyle name="_적격 _경춘선3부대의뢰_마산항(02.08.05)_마산항(02.08.05)_4.CC-10-4_저탄장내배수설비수량산출서" xfId="22646"/>
    <cellStyle name="_적격 _경춘선3실행추정(당초)" xfId="22647"/>
    <cellStyle name="_적격 _경춘선3실행추정(당초)_3.CC-10-2,3_방풍림조성 및 석탄침전조수량산출서" xfId="22648"/>
    <cellStyle name="_적격 _경춘선3실행추정(당초)_4.CC-10-4_저탄장내배수설비수량산출서" xfId="22649"/>
    <cellStyle name="_적격 _경춘선3실행추정(당초)_마산항(02.08.05)" xfId="22650"/>
    <cellStyle name="_적격 _경춘선3실행추정(당초)_마산항(02.08.05)_3.CC-10-2,3_방풍림조성 및 석탄침전조수량산출서" xfId="22651"/>
    <cellStyle name="_적격 _경춘선3실행추정(당초)_마산항(02.08.05)_4.CC-10-4_저탄장내배수설비수량산출서" xfId="22652"/>
    <cellStyle name="_적격 _경춘선3실행추정(당초)_마산항(02.08.05)_마산항(02.08.05)" xfId="22653"/>
    <cellStyle name="_적격 _경춘선3실행추정(당초)_마산항(02.08.05)_마산항(02.08.05)_3.CC-10-2,3_방풍림조성 및 석탄침전조수량산출서" xfId="22654"/>
    <cellStyle name="_적격 _경춘선3실행추정(당초)_마산항(02.08.05)_마산항(02.08.05)_4.CC-10-4_저탄장내배수설비수량산출서" xfId="22655"/>
    <cellStyle name="_적격 _공사비변경결재완료(설계변경)내역서" xfId="9555"/>
    <cellStyle name="_적격 _공사비변경결재완료(설계변경)내역서_임시적출장(3.25)" xfId="9556"/>
    <cellStyle name="_적격 _공사현황(현장03월)" xfId="9557"/>
    <cellStyle name="_적격 _공사현황(현장03월본사수정)" xfId="9558"/>
    <cellStyle name="_적격 _공정표양식" xfId="9559"/>
    <cellStyle name="_적격 _공정표양식_07.실행예산서(도급분시행결의서)sample2" xfId="9560"/>
    <cellStyle name="_적격 _교면방수" xfId="9561"/>
    <cellStyle name="_적격 _김천영동1투찰(363)" xfId="22656"/>
    <cellStyle name="_적격 _김천영동1투찰(363)_3.CC-10-2,3_방풍림조성 및 석탄침전조수량산출서" xfId="22657"/>
    <cellStyle name="_적격 _김천영동1투찰(363)_4.CC-10-4_저탄장내배수설비수량산출서" xfId="22658"/>
    <cellStyle name="_적격 _김천영동1투찰(363)_강남순환실행" xfId="22659"/>
    <cellStyle name="_적격 _김천영동1투찰(363)_강남순환실행_3.CC-10-2,3_방풍림조성 및 석탄침전조수량산출서" xfId="22660"/>
    <cellStyle name="_적격 _김천영동1투찰(363)_강남순환실행_4.CC-10-4_저탄장내배수설비수량산출서" xfId="22661"/>
    <cellStyle name="_적격 _김천영동1투찰(363)_강남순환실행_마산항(02.08.05)" xfId="22662"/>
    <cellStyle name="_적격 _김천영동1투찰(363)_강남순환실행_마산항(02.08.05)_3.CC-10-2,3_방풍림조성 및 석탄침전조수량산출서" xfId="22663"/>
    <cellStyle name="_적격 _김천영동1투찰(363)_강남순환실행_마산항(02.08.05)_4.CC-10-4_저탄장내배수설비수량산출서" xfId="22664"/>
    <cellStyle name="_적격 _김천영동1투찰(363)_강남순환실행_마산항(02.08.05)_마산항(02.08.05)" xfId="22665"/>
    <cellStyle name="_적격 _김천영동1투찰(363)_강남순환실행_마산항(02.08.05)_마산항(02.08.05)_3.CC-10-2,3_방풍림조성 및 석탄침전조수량산출서" xfId="22666"/>
    <cellStyle name="_적격 _김천영동1투찰(363)_강남순환실행_마산항(02.08.05)_마산항(02.08.05)_4.CC-10-4_저탄장내배수설비수량산출서" xfId="22667"/>
    <cellStyle name="_적격 _김천영동1투찰(363)_경춘선3부대의뢰" xfId="22668"/>
    <cellStyle name="_적격 _김천영동1투찰(363)_경춘선3부대의뢰_3.CC-10-2,3_방풍림조성 및 석탄침전조수량산출서" xfId="22669"/>
    <cellStyle name="_적격 _김천영동1투찰(363)_경춘선3부대의뢰_4.CC-10-4_저탄장내배수설비수량산출서" xfId="22670"/>
    <cellStyle name="_적격 _김천영동1투찰(363)_경춘선3부대의뢰_마산항(02.08.05)" xfId="22671"/>
    <cellStyle name="_적격 _김천영동1투찰(363)_경춘선3부대의뢰_마산항(02.08.05)_3.CC-10-2,3_방풍림조성 및 석탄침전조수량산출서" xfId="22672"/>
    <cellStyle name="_적격 _김천영동1투찰(363)_경춘선3부대의뢰_마산항(02.08.05)_4.CC-10-4_저탄장내배수설비수량산출서" xfId="22673"/>
    <cellStyle name="_적격 _김천영동1투찰(363)_경춘선3부대의뢰_마산항(02.08.05)_마산항(02.08.05)" xfId="22674"/>
    <cellStyle name="_적격 _김천영동1투찰(363)_경춘선3부대의뢰_마산항(02.08.05)_마산항(02.08.05)_3.CC-10-2,3_방풍림조성 및 석탄침전조수량산출서" xfId="22675"/>
    <cellStyle name="_적격 _김천영동1투찰(363)_경춘선3부대의뢰_마산항(02.08.05)_마산항(02.08.05)_4.CC-10-4_저탄장내배수설비수량산출서" xfId="22676"/>
    <cellStyle name="_적격 _김천영동1투찰(363)_경춘선3실행추정(당초)" xfId="22677"/>
    <cellStyle name="_적격 _김천영동1투찰(363)_경춘선3실행추정(당초)_3.CC-10-2,3_방풍림조성 및 석탄침전조수량산출서" xfId="22678"/>
    <cellStyle name="_적격 _김천영동1투찰(363)_경춘선3실행추정(당초)_4.CC-10-4_저탄장내배수설비수량산출서" xfId="22679"/>
    <cellStyle name="_적격 _김천영동1투찰(363)_경춘선3실행추정(당초)_마산항(02.08.05)" xfId="22680"/>
    <cellStyle name="_적격 _김천영동1투찰(363)_경춘선3실행추정(당초)_마산항(02.08.05)_3.CC-10-2,3_방풍림조성 및 석탄침전조수량산출서" xfId="22681"/>
    <cellStyle name="_적격 _김천영동1투찰(363)_경춘선3실행추정(당초)_마산항(02.08.05)_4.CC-10-4_저탄장내배수설비수량산출서" xfId="22682"/>
    <cellStyle name="_적격 _김천영동1투찰(363)_경춘선3실행추정(당초)_마산항(02.08.05)_마산항(02.08.05)" xfId="22683"/>
    <cellStyle name="_적격 _김천영동1투찰(363)_경춘선3실행추정(당초)_마산항(02.08.05)_마산항(02.08.05)_3.CC-10-2,3_방풍림조성 및 석탄침전조수량산출서" xfId="22684"/>
    <cellStyle name="_적격 _김천영동1투찰(363)_경춘선3실행추정(당초)_마산항(02.08.05)_마산항(02.08.05)_4.CC-10-4_저탄장내배수설비수량산출서" xfId="22685"/>
    <cellStyle name="_적격 _김천영동1투찰(363)_덕포연하실행추정" xfId="22686"/>
    <cellStyle name="_적격 _김천영동1투찰(363)_덕포연하실행추정_3.CC-10-2,3_방풍림조성 및 석탄침전조수량산출서" xfId="22687"/>
    <cellStyle name="_적격 _김천영동1투찰(363)_덕포연하실행추정_4.CC-10-4_저탄장내배수설비수량산출서" xfId="22688"/>
    <cellStyle name="_적격 _김천영동1투찰(363)_덕포연하실행추정_마산항(02.08.05)" xfId="22689"/>
    <cellStyle name="_적격 _김천영동1투찰(363)_덕포연하실행추정_마산항(02.08.05)_3.CC-10-2,3_방풍림조성 및 석탄침전조수량산출서" xfId="22690"/>
    <cellStyle name="_적격 _김천영동1투찰(363)_덕포연하실행추정_마산항(02.08.05)_4.CC-10-4_저탄장내배수설비수량산출서" xfId="22691"/>
    <cellStyle name="_적격 _김천영동1투찰(363)_덕포연하실행추정_마산항(02.08.05)_마산항(02.08.05)" xfId="22692"/>
    <cellStyle name="_적격 _김천영동1투찰(363)_덕포연하실행추정_마산항(02.08.05)_마산항(02.08.05)_3.CC-10-2,3_방풍림조성 및 석탄침전조수량산출서" xfId="22693"/>
    <cellStyle name="_적격 _김천영동1투찰(363)_덕포연하실행추정_마산항(02.08.05)_마산항(02.08.05)_4.CC-10-4_저탄장내배수설비수량산출서" xfId="22694"/>
    <cellStyle name="_적격 _김천영동1투찰(363)_덕포연하의뢰" xfId="22695"/>
    <cellStyle name="_적격 _김천영동1투찰(363)_덕포연하의뢰_3.CC-10-2,3_방풍림조성 및 석탄침전조수량산출서" xfId="22696"/>
    <cellStyle name="_적격 _김천영동1투찰(363)_덕포연하의뢰_4.CC-10-4_저탄장내배수설비수량산출서" xfId="22697"/>
    <cellStyle name="_적격 _김천영동1투찰(363)_덕포연하의뢰_마산항(02.08.05)" xfId="22698"/>
    <cellStyle name="_적격 _김천영동1투찰(363)_덕포연하의뢰_마산항(02.08.05)_3.CC-10-2,3_방풍림조성 및 석탄침전조수량산출서" xfId="22699"/>
    <cellStyle name="_적격 _김천영동1투찰(363)_덕포연하의뢰_마산항(02.08.05)_4.CC-10-4_저탄장내배수설비수량산출서" xfId="22700"/>
    <cellStyle name="_적격 _김천영동1투찰(363)_덕포연하의뢰_마산항(02.08.05)_마산항(02.08.05)" xfId="22701"/>
    <cellStyle name="_적격 _김천영동1투찰(363)_덕포연하의뢰_마산항(02.08.05)_마산항(02.08.05)_3.CC-10-2,3_방풍림조성 및 석탄침전조수량산출서" xfId="22702"/>
    <cellStyle name="_적격 _김천영동1투찰(363)_덕포연하의뢰_마산항(02.08.05)_마산항(02.08.05)_4.CC-10-4_저탄장내배수설비수량산출서" xfId="22703"/>
    <cellStyle name="_적격 _김천영동1투찰(363)_마산항(02.08.05)" xfId="22704"/>
    <cellStyle name="_적격 _김천영동1투찰(363)_마산항(02.08.05)_3.CC-10-2,3_방풍림조성 및 석탄침전조수량산출서" xfId="22705"/>
    <cellStyle name="_적격 _김천영동1투찰(363)_마산항(02.08.05)_4.CC-10-4_저탄장내배수설비수량산출서" xfId="22706"/>
    <cellStyle name="_적격 _김천영동1투찰(363)_마산항(02.08.05)_마산항(02.08.05)" xfId="22707"/>
    <cellStyle name="_적격 _김천영동1투찰(363)_마산항(02.08.05)_마산항(02.08.05)_3.CC-10-2,3_방풍림조성 및 석탄침전조수량산출서" xfId="22708"/>
    <cellStyle name="_적격 _김천영동1투찰(363)_마산항(02.08.05)_마산항(02.08.05)_4.CC-10-4_저탄장내배수설비수량산출서" xfId="22709"/>
    <cellStyle name="_적격 _김천영동1투찰(363)_현산경3(중앙)" xfId="22710"/>
    <cellStyle name="_적격 _김천영동1투찰(363)_현산경3(중앙)_3.CC-10-2,3_방풍림조성 및 석탄침전조수량산출서" xfId="22711"/>
    <cellStyle name="_적격 _김천영동1투찰(363)_현산경3(중앙)_4.CC-10-4_저탄장내배수설비수량산출서" xfId="22712"/>
    <cellStyle name="_적격 _김천영동1투찰(363)_현산경3(중앙)_마산항(02.08.05)" xfId="22713"/>
    <cellStyle name="_적격 _김천영동1투찰(363)_현산경3(중앙)_마산항(02.08.05)_3.CC-10-2,3_방풍림조성 및 석탄침전조수량산출서" xfId="22714"/>
    <cellStyle name="_적격 _김천영동1투찰(363)_현산경3(중앙)_마산항(02.08.05)_4.CC-10-4_저탄장내배수설비수량산출서" xfId="22715"/>
    <cellStyle name="_적격 _김천영동1투찰(363)_현산경3(중앙)_마산항(02.08.05)_마산항(02.08.05)" xfId="22716"/>
    <cellStyle name="_적격 _김천영동1투찰(363)_현산경3(중앙)_마산항(02.08.05)_마산항(02.08.05)_3.CC-10-2,3_방풍림조성 및 석탄침전조수량산출서" xfId="22717"/>
    <cellStyle name="_적격 _김천영동1투찰(363)_현산경3(중앙)_마산항(02.08.05)_마산항(02.08.05)_4.CC-10-4_저탄장내배수설비수량산출서" xfId="22718"/>
    <cellStyle name="_적격 _난간" xfId="9562"/>
    <cellStyle name="_적격 _난간_교면방수" xfId="9563"/>
    <cellStyle name="_적격 _난간_난간" xfId="9564"/>
    <cellStyle name="_적격 _난간_난간_교면방수" xfId="9565"/>
    <cellStyle name="_적격 _당진대전1투찰" xfId="22719"/>
    <cellStyle name="_적격 _당진대전1투찰_3.CC-10-2,3_방풍림조성 및 석탄침전조수량산출서" xfId="22720"/>
    <cellStyle name="_적격 _당진대전1투찰_4.CC-10-4_저탄장내배수설비수량산출서" xfId="22721"/>
    <cellStyle name="_적격 _당진대전1투찰_강남순환실행" xfId="22722"/>
    <cellStyle name="_적격 _당진대전1투찰_강남순환실행_3.CC-10-2,3_방풍림조성 및 석탄침전조수량산출서" xfId="22723"/>
    <cellStyle name="_적격 _당진대전1투찰_강남순환실행_4.CC-10-4_저탄장내배수설비수량산출서" xfId="22724"/>
    <cellStyle name="_적격 _당진대전1투찰_강남순환실행_마산항(02.08.05)" xfId="22725"/>
    <cellStyle name="_적격 _당진대전1투찰_강남순환실행_마산항(02.08.05)_3.CC-10-2,3_방풍림조성 및 석탄침전조수량산출서" xfId="22726"/>
    <cellStyle name="_적격 _당진대전1투찰_강남순환실행_마산항(02.08.05)_4.CC-10-4_저탄장내배수설비수량산출서" xfId="22727"/>
    <cellStyle name="_적격 _당진대전1투찰_강남순환실행_마산항(02.08.05)_마산항(02.08.05)" xfId="22728"/>
    <cellStyle name="_적격 _당진대전1투찰_강남순환실행_마산항(02.08.05)_마산항(02.08.05)_3.CC-10-2,3_방풍림조성 및 석탄침전조수량산출서" xfId="22729"/>
    <cellStyle name="_적격 _당진대전1투찰_강남순환실행_마산항(02.08.05)_마산항(02.08.05)_4.CC-10-4_저탄장내배수설비수량산출서" xfId="22730"/>
    <cellStyle name="_적격 _당진대전1투찰_경춘선3부대의뢰" xfId="22731"/>
    <cellStyle name="_적격 _당진대전1투찰_경춘선3부대의뢰_3.CC-10-2,3_방풍림조성 및 석탄침전조수량산출서" xfId="22732"/>
    <cellStyle name="_적격 _당진대전1투찰_경춘선3부대의뢰_4.CC-10-4_저탄장내배수설비수량산출서" xfId="22733"/>
    <cellStyle name="_적격 _당진대전1투찰_경춘선3부대의뢰_마산항(02.08.05)" xfId="22734"/>
    <cellStyle name="_적격 _당진대전1투찰_경춘선3부대의뢰_마산항(02.08.05)_3.CC-10-2,3_방풍림조성 및 석탄침전조수량산출서" xfId="22735"/>
    <cellStyle name="_적격 _당진대전1투찰_경춘선3부대의뢰_마산항(02.08.05)_4.CC-10-4_저탄장내배수설비수량산출서" xfId="22736"/>
    <cellStyle name="_적격 _당진대전1투찰_경춘선3부대의뢰_마산항(02.08.05)_마산항(02.08.05)" xfId="22737"/>
    <cellStyle name="_적격 _당진대전1투찰_경춘선3부대의뢰_마산항(02.08.05)_마산항(02.08.05)_3.CC-10-2,3_방풍림조성 및 석탄침전조수량산출서" xfId="22738"/>
    <cellStyle name="_적격 _당진대전1투찰_경춘선3부대의뢰_마산항(02.08.05)_마산항(02.08.05)_4.CC-10-4_저탄장내배수설비수량산출서" xfId="22739"/>
    <cellStyle name="_적격 _당진대전1투찰_경춘선3실행추정(당초)" xfId="22740"/>
    <cellStyle name="_적격 _당진대전1투찰_경춘선3실행추정(당초)_3.CC-10-2,3_방풍림조성 및 석탄침전조수량산출서" xfId="22741"/>
    <cellStyle name="_적격 _당진대전1투찰_경춘선3실행추정(당초)_4.CC-10-4_저탄장내배수설비수량산출서" xfId="22742"/>
    <cellStyle name="_적격 _당진대전1투찰_경춘선3실행추정(당초)_마산항(02.08.05)" xfId="22743"/>
    <cellStyle name="_적격 _당진대전1투찰_경춘선3실행추정(당초)_마산항(02.08.05)_3.CC-10-2,3_방풍림조성 및 석탄침전조수량산출서" xfId="22744"/>
    <cellStyle name="_적격 _당진대전1투찰_경춘선3실행추정(당초)_마산항(02.08.05)_4.CC-10-4_저탄장내배수설비수량산출서" xfId="22745"/>
    <cellStyle name="_적격 _당진대전1투찰_경춘선3실행추정(당초)_마산항(02.08.05)_마산항(02.08.05)" xfId="22746"/>
    <cellStyle name="_적격 _당진대전1투찰_경춘선3실행추정(당초)_마산항(02.08.05)_마산항(02.08.05)_3.CC-10-2,3_방풍림조성 및 석탄침전조수량산출서" xfId="22747"/>
    <cellStyle name="_적격 _당진대전1투찰_경춘선3실행추정(당초)_마산항(02.08.05)_마산항(02.08.05)_4.CC-10-4_저탄장내배수설비수량산출서" xfId="22748"/>
    <cellStyle name="_적격 _당진대전1투찰_덕포연하실행추정" xfId="22749"/>
    <cellStyle name="_적격 _당진대전1투찰_덕포연하실행추정_3.CC-10-2,3_방풍림조성 및 석탄침전조수량산출서" xfId="22750"/>
    <cellStyle name="_적격 _당진대전1투찰_덕포연하실행추정_4.CC-10-4_저탄장내배수설비수량산출서" xfId="22751"/>
    <cellStyle name="_적격 _당진대전1투찰_덕포연하실행추정_마산항(02.08.05)" xfId="22752"/>
    <cellStyle name="_적격 _당진대전1투찰_덕포연하실행추정_마산항(02.08.05)_3.CC-10-2,3_방풍림조성 및 석탄침전조수량산출서" xfId="22753"/>
    <cellStyle name="_적격 _당진대전1투찰_덕포연하실행추정_마산항(02.08.05)_4.CC-10-4_저탄장내배수설비수량산출서" xfId="22754"/>
    <cellStyle name="_적격 _당진대전1투찰_덕포연하실행추정_마산항(02.08.05)_마산항(02.08.05)" xfId="22755"/>
    <cellStyle name="_적격 _당진대전1투찰_덕포연하실행추정_마산항(02.08.05)_마산항(02.08.05)_3.CC-10-2,3_방풍림조성 및 석탄침전조수량산출서" xfId="22756"/>
    <cellStyle name="_적격 _당진대전1투찰_덕포연하실행추정_마산항(02.08.05)_마산항(02.08.05)_4.CC-10-4_저탄장내배수설비수량산출서" xfId="22757"/>
    <cellStyle name="_적격 _당진대전1투찰_덕포연하의뢰" xfId="22758"/>
    <cellStyle name="_적격 _당진대전1투찰_덕포연하의뢰_3.CC-10-2,3_방풍림조성 및 석탄침전조수량산출서" xfId="22759"/>
    <cellStyle name="_적격 _당진대전1투찰_덕포연하의뢰_4.CC-10-4_저탄장내배수설비수량산출서" xfId="22760"/>
    <cellStyle name="_적격 _당진대전1투찰_덕포연하의뢰_마산항(02.08.05)" xfId="22761"/>
    <cellStyle name="_적격 _당진대전1투찰_덕포연하의뢰_마산항(02.08.05)_3.CC-10-2,3_방풍림조성 및 석탄침전조수량산출서" xfId="22762"/>
    <cellStyle name="_적격 _당진대전1투찰_덕포연하의뢰_마산항(02.08.05)_4.CC-10-4_저탄장내배수설비수량산출서" xfId="22763"/>
    <cellStyle name="_적격 _당진대전1투찰_덕포연하의뢰_마산항(02.08.05)_마산항(02.08.05)" xfId="22764"/>
    <cellStyle name="_적격 _당진대전1투찰_덕포연하의뢰_마산항(02.08.05)_마산항(02.08.05)_3.CC-10-2,3_방풍림조성 및 석탄침전조수량산출서" xfId="22765"/>
    <cellStyle name="_적격 _당진대전1투찰_덕포연하의뢰_마산항(02.08.05)_마산항(02.08.05)_4.CC-10-4_저탄장내배수설비수량산출서" xfId="22766"/>
    <cellStyle name="_적격 _당진대전1투찰_마산항(02.08.05)" xfId="22767"/>
    <cellStyle name="_적격 _당진대전1투찰_마산항(02.08.05)_3.CC-10-2,3_방풍림조성 및 석탄침전조수량산출서" xfId="22768"/>
    <cellStyle name="_적격 _당진대전1투찰_마산항(02.08.05)_4.CC-10-4_저탄장내배수설비수량산출서" xfId="22769"/>
    <cellStyle name="_적격 _당진대전1투찰_마산항(02.08.05)_마산항(02.08.05)" xfId="22770"/>
    <cellStyle name="_적격 _당진대전1투찰_마산항(02.08.05)_마산항(02.08.05)_3.CC-10-2,3_방풍림조성 및 석탄침전조수량산출서" xfId="22771"/>
    <cellStyle name="_적격 _당진대전1투찰_마산항(02.08.05)_마산항(02.08.05)_4.CC-10-4_저탄장내배수설비수량산출서" xfId="22772"/>
    <cellStyle name="_적격 _당진대전1투찰_현산경3(중앙)" xfId="22773"/>
    <cellStyle name="_적격 _당진대전1투찰_현산경3(중앙)_3.CC-10-2,3_방풍림조성 및 석탄침전조수량산출서" xfId="22774"/>
    <cellStyle name="_적격 _당진대전1투찰_현산경3(중앙)_4.CC-10-4_저탄장내배수설비수량산출서" xfId="22775"/>
    <cellStyle name="_적격 _당진대전1투찰_현산경3(중앙)_마산항(02.08.05)" xfId="22776"/>
    <cellStyle name="_적격 _당진대전1투찰_현산경3(중앙)_마산항(02.08.05)_3.CC-10-2,3_방풍림조성 및 석탄침전조수량산출서" xfId="22777"/>
    <cellStyle name="_적격 _당진대전1투찰_현산경3(중앙)_마산항(02.08.05)_4.CC-10-4_저탄장내배수설비수량산출서" xfId="22778"/>
    <cellStyle name="_적격 _당진대전1투찰_현산경3(중앙)_마산항(02.08.05)_마산항(02.08.05)" xfId="22779"/>
    <cellStyle name="_적격 _당진대전1투찰_현산경3(중앙)_마산항(02.08.05)_마산항(02.08.05)_3.CC-10-2,3_방풍림조성 및 석탄침전조수량산출서" xfId="22780"/>
    <cellStyle name="_적격 _당진대전1투찰_현산경3(중앙)_마산항(02.08.05)_마산항(02.08.05)_4.CC-10-4_저탄장내배수설비수량산출서" xfId="22781"/>
    <cellStyle name="_적격 _덕포연하실행추정" xfId="22782"/>
    <cellStyle name="_적격 _덕포연하실행추정_3.CC-10-2,3_방풍림조성 및 석탄침전조수량산출서" xfId="22783"/>
    <cellStyle name="_적격 _덕포연하실행추정_4.CC-10-4_저탄장내배수설비수량산출서" xfId="22784"/>
    <cellStyle name="_적격 _덕포연하실행추정_마산항(02.08.05)" xfId="22785"/>
    <cellStyle name="_적격 _덕포연하실행추정_마산항(02.08.05)_3.CC-10-2,3_방풍림조성 및 석탄침전조수량산출서" xfId="22786"/>
    <cellStyle name="_적격 _덕포연하실행추정_마산항(02.08.05)_4.CC-10-4_저탄장내배수설비수량산출서" xfId="22787"/>
    <cellStyle name="_적격 _덕포연하실행추정_마산항(02.08.05)_마산항(02.08.05)" xfId="22788"/>
    <cellStyle name="_적격 _덕포연하실행추정_마산항(02.08.05)_마산항(02.08.05)_3.CC-10-2,3_방풍림조성 및 석탄침전조수량산출서" xfId="22789"/>
    <cellStyle name="_적격 _덕포연하실행추정_마산항(02.08.05)_마산항(02.08.05)_4.CC-10-4_저탄장내배수설비수량산출서" xfId="22790"/>
    <cellStyle name="_적격 _덕포연하의뢰" xfId="22791"/>
    <cellStyle name="_적격 _덕포연하의뢰_3.CC-10-2,3_방풍림조성 및 석탄침전조수량산출서" xfId="22792"/>
    <cellStyle name="_적격 _덕포연하의뢰_4.CC-10-4_저탄장내배수설비수량산출서" xfId="22793"/>
    <cellStyle name="_적격 _덕포연하의뢰_마산항(02.08.05)" xfId="22794"/>
    <cellStyle name="_적격 _덕포연하의뢰_마산항(02.08.05)_3.CC-10-2,3_방풍림조성 및 석탄침전조수량산출서" xfId="22795"/>
    <cellStyle name="_적격 _덕포연하의뢰_마산항(02.08.05)_4.CC-10-4_저탄장내배수설비수량산출서" xfId="22796"/>
    <cellStyle name="_적격 _덕포연하의뢰_마산항(02.08.05)_마산항(02.08.05)" xfId="22797"/>
    <cellStyle name="_적격 _덕포연하의뢰_마산항(02.08.05)_마산항(02.08.05)_3.CC-10-2,3_방풍림조성 및 석탄침전조수량산출서" xfId="22798"/>
    <cellStyle name="_적격 _덕포연하의뢰_마산항(02.08.05)_마산항(02.08.05)_4.CC-10-4_저탄장내배수설비수량산출서" xfId="22799"/>
    <cellStyle name="_적격 _마산항(02.08.05)" xfId="22800"/>
    <cellStyle name="_적격 _마산항(02.08.05)_3.CC-10-2,3_방풍림조성 및 석탄침전조수량산출서" xfId="22801"/>
    <cellStyle name="_적격 _마산항(02.08.05)_4.CC-10-4_저탄장내배수설비수량산출서" xfId="22802"/>
    <cellStyle name="_적격 _마산항(02.08.05)_마산항(02.08.05)" xfId="22803"/>
    <cellStyle name="_적격 _마산항(02.08.05)_마산항(02.08.05)_3.CC-10-2,3_방풍림조성 및 석탄침전조수량산출서" xfId="22804"/>
    <cellStyle name="_적격 _마산항(02.08.05)_마산항(02.08.05)_4.CC-10-4_저탄장내배수설비수량산출서" xfId="22805"/>
    <cellStyle name="_적격 _방음벽" xfId="9566"/>
    <cellStyle name="_적격 _방음벽_방음벽" xfId="9567"/>
    <cellStyle name="_적격 _부대입찰특별조건및내역송부(최저가)" xfId="9568"/>
    <cellStyle name="_적격 _부대입찰특별조건및내역송부(최저가)_공사현황(현장03월)" xfId="9569"/>
    <cellStyle name="_적격 _부대입찰특별조건및내역송부(최저가)_공사현황(현장03월본사수정)" xfId="9570"/>
    <cellStyle name="_적격 _부대입찰특별조건및내역송부(최저가)_공정표양식" xfId="9571"/>
    <cellStyle name="_적격 _부대입찰특별조건및내역송부(최저가)_공정표양식_07.실행예산서(도급분시행결의서)sample2" xfId="9572"/>
    <cellStyle name="_적격 _사본 - 침매함제작장조성개략공사비10.29(낙찰율92.02%)" xfId="9573"/>
    <cellStyle name="_적격 _사본 - 침매함제작장조성개략공사비10.29(낙찰율92.02%)_임시적출장(3.25)" xfId="9574"/>
    <cellStyle name="_적격 _선진포항1" xfId="22806"/>
    <cellStyle name="_적격 _선진포항1_3.CC-10-2,3_방풍림조성 및 석탄침전조수량산출서" xfId="22807"/>
    <cellStyle name="_적격 _선진포항1_4.CC-10-4_저탄장내배수설비수량산출서" xfId="22808"/>
    <cellStyle name="_적격 _선진포항1_흥우내역서산출" xfId="22809"/>
    <cellStyle name="_적격 _선진포항1_흥우내역서산출_3.CC-10-2,3_방풍림조성 및 석탄침전조수량산출서" xfId="22810"/>
    <cellStyle name="_적격 _선진포항1_흥우내역서산출_4.CC-10-4_저탄장내배수설비수량산출서" xfId="22811"/>
    <cellStyle name="_적격 _선진포항1_흥우내역서산출_흥우내역서산출" xfId="22812"/>
    <cellStyle name="_적격 _선진포항1_흥우내역서산출_흥우내역서산출_3.CC-10-2,3_방풍림조성 및 석탄침전조수량산출서" xfId="22813"/>
    <cellStyle name="_적격 _선진포항1_흥우내역서산출_흥우내역서산출_4.CC-10-4_저탄장내배수설비수량산출서" xfId="22814"/>
    <cellStyle name="_적격 _설계변경(최종)" xfId="42374"/>
    <cellStyle name="_적격 _심층취배수 전체개략공사비(검토1020)(수량수정)" xfId="9575"/>
    <cellStyle name="_적격 _심층취배수 전체개략공사비(검토1020)(수량수정)_임시적출장(3.25)" xfId="9576"/>
    <cellStyle name="_적격 _심층취배수 전체개략공사비(검토1109)" xfId="9577"/>
    <cellStyle name="_적격 _심층취배수 전체개략공사비(검토1109)_임시적출장(3.25)" xfId="9578"/>
    <cellStyle name="_적격 _염소 주입실 신축공사" xfId="42375"/>
    <cellStyle name="_적격 _임시적출장(3.25)" xfId="9579"/>
    <cellStyle name="_적격 _전체4차변경(정산)" xfId="9580"/>
    <cellStyle name="_적격 _전체4차변경(정산)_교면방수" xfId="9581"/>
    <cellStyle name="_적격 _전체4차변경(정산)_난간" xfId="9582"/>
    <cellStyle name="_적격 _전체4차변경(정산)_난간_교면방수" xfId="9583"/>
    <cellStyle name="_적격 _제작장공사비(12.27)" xfId="9584"/>
    <cellStyle name="_적격 _제작장공사비(12.27)_임시적출장(3.25)" xfId="9585"/>
    <cellStyle name="_적격 _중분대가드레일" xfId="9586"/>
    <cellStyle name="_적격 _중분대가드레일_중분대가드레일" xfId="9587"/>
    <cellStyle name="_적격 _집행갑지 " xfId="9588"/>
    <cellStyle name="_적격 _집행갑지 _3.CC-10-2,3_방풍림조성 및 석탄침전조수량산출서" xfId="22815"/>
    <cellStyle name="_적격 _집행갑지 _4.CC-10-4_저탄장내배수설비수량산출서" xfId="22816"/>
    <cellStyle name="_적격 _집행갑지 _가실행 및 총괄(선진포항)" xfId="22817"/>
    <cellStyle name="_적격 _집행갑지 _가실행 및 총괄(선진포항)_3.CC-10-2,3_방풍림조성 및 석탄침전조수량산출서" xfId="22818"/>
    <cellStyle name="_적격 _집행갑지 _가실행 및 총괄(선진포항)_4.CC-10-4_저탄장내배수설비수량산출서" xfId="22819"/>
    <cellStyle name="_적격 _집행갑지 _가실행 및 총괄(선진포항)_흥우내역서산출" xfId="22820"/>
    <cellStyle name="_적격 _집행갑지 _가실행 및 총괄(선진포항)_흥우내역서산출_3.CC-10-2,3_방풍림조성 및 석탄침전조수량산출서" xfId="22821"/>
    <cellStyle name="_적격 _집행갑지 _가실행 및 총괄(선진포항)_흥우내역서산출_4.CC-10-4_저탄장내배수설비수량산출서" xfId="22822"/>
    <cellStyle name="_적격 _집행갑지 _가실행 및 총괄(선진포항)_흥우내역서산출_흥우내역서산출" xfId="22823"/>
    <cellStyle name="_적격 _집행갑지 _가실행 및 총괄(선진포항)_흥우내역서산출_흥우내역서산출_3.CC-10-2,3_방풍림조성 및 석탄침전조수량산출서" xfId="22824"/>
    <cellStyle name="_적격 _집행갑지 _가실행 및 총괄(선진포항)_흥우내역서산출_흥우내역서산출_4.CC-10-4_저탄장내배수설비수량산출서" xfId="22825"/>
    <cellStyle name="_적격 _집행갑지 _강남순환실행" xfId="22826"/>
    <cellStyle name="_적격 _집행갑지 _강남순환실행_3.CC-10-2,3_방풍림조성 및 석탄침전조수량산출서" xfId="22827"/>
    <cellStyle name="_적격 _집행갑지 _강남순환실행_4.CC-10-4_저탄장내배수설비수량산출서" xfId="22828"/>
    <cellStyle name="_적격 _집행갑지 _강남순환실행_마산항(02.08.05)" xfId="22829"/>
    <cellStyle name="_적격 _집행갑지 _강남순환실행_마산항(02.08.05)_3.CC-10-2,3_방풍림조성 및 석탄침전조수량산출서" xfId="22830"/>
    <cellStyle name="_적격 _집행갑지 _강남순환실행_마산항(02.08.05)_4.CC-10-4_저탄장내배수설비수량산출서" xfId="22831"/>
    <cellStyle name="_적격 _집행갑지 _강남순환실행_마산항(02.08.05)_마산항(02.08.05)" xfId="22832"/>
    <cellStyle name="_적격 _집행갑지 _강남순환실행_마산항(02.08.05)_마산항(02.08.05)_3.CC-10-2,3_방풍림조성 및 석탄침전조수량산출서" xfId="22833"/>
    <cellStyle name="_적격 _집행갑지 _강남순환실행_마산항(02.08.05)_마산항(02.08.05)_4.CC-10-4_저탄장내배수설비수량산출서" xfId="22834"/>
    <cellStyle name="_적격 _집행갑지 _경춘선3부대의뢰" xfId="22835"/>
    <cellStyle name="_적격 _집행갑지 _경춘선3부대의뢰_3.CC-10-2,3_방풍림조성 및 석탄침전조수량산출서" xfId="22836"/>
    <cellStyle name="_적격 _집행갑지 _경춘선3부대의뢰_4.CC-10-4_저탄장내배수설비수량산출서" xfId="22837"/>
    <cellStyle name="_적격 _집행갑지 _경춘선3부대의뢰_마산항(02.08.05)" xfId="22838"/>
    <cellStyle name="_적격 _집행갑지 _경춘선3부대의뢰_마산항(02.08.05)_3.CC-10-2,3_방풍림조성 및 석탄침전조수량산출서" xfId="22839"/>
    <cellStyle name="_적격 _집행갑지 _경춘선3부대의뢰_마산항(02.08.05)_4.CC-10-4_저탄장내배수설비수량산출서" xfId="22840"/>
    <cellStyle name="_적격 _집행갑지 _경춘선3부대의뢰_마산항(02.08.05)_마산항(02.08.05)" xfId="22841"/>
    <cellStyle name="_적격 _집행갑지 _경춘선3부대의뢰_마산항(02.08.05)_마산항(02.08.05)_3.CC-10-2,3_방풍림조성 및 석탄침전조수량산출서" xfId="22842"/>
    <cellStyle name="_적격 _집행갑지 _경춘선3부대의뢰_마산항(02.08.05)_마산항(02.08.05)_4.CC-10-4_저탄장내배수설비수량산출서" xfId="22843"/>
    <cellStyle name="_적격 _집행갑지 _경춘선3실행추정(당초)" xfId="22844"/>
    <cellStyle name="_적격 _집행갑지 _경춘선3실행추정(당초)_3.CC-10-2,3_방풍림조성 및 석탄침전조수량산출서" xfId="22845"/>
    <cellStyle name="_적격 _집행갑지 _경춘선3실행추정(당초)_4.CC-10-4_저탄장내배수설비수량산출서" xfId="22846"/>
    <cellStyle name="_적격 _집행갑지 _경춘선3실행추정(당초)_마산항(02.08.05)" xfId="22847"/>
    <cellStyle name="_적격 _집행갑지 _경춘선3실행추정(당초)_마산항(02.08.05)_3.CC-10-2,3_방풍림조성 및 석탄침전조수량산출서" xfId="22848"/>
    <cellStyle name="_적격 _집행갑지 _경춘선3실행추정(당초)_마산항(02.08.05)_4.CC-10-4_저탄장내배수설비수량산출서" xfId="22849"/>
    <cellStyle name="_적격 _집행갑지 _경춘선3실행추정(당초)_마산항(02.08.05)_마산항(02.08.05)" xfId="22850"/>
    <cellStyle name="_적격 _집행갑지 _경춘선3실행추정(당초)_마산항(02.08.05)_마산항(02.08.05)_3.CC-10-2,3_방풍림조성 및 석탄침전조수량산출서" xfId="22851"/>
    <cellStyle name="_적격 _집행갑지 _경춘선3실행추정(당초)_마산항(02.08.05)_마산항(02.08.05)_4.CC-10-4_저탄장내배수설비수량산출서" xfId="22852"/>
    <cellStyle name="_적격 _집행갑지 _공사비변경결재완료(설계변경)내역서" xfId="9589"/>
    <cellStyle name="_적격 _집행갑지 _공사비변경결재완료(설계변경)내역서_임시적출장(3.25)" xfId="9590"/>
    <cellStyle name="_적격 _집행갑지 _공사현황(현장03월)" xfId="9591"/>
    <cellStyle name="_적격 _집행갑지 _공사현황(현장03월본사수정)" xfId="9592"/>
    <cellStyle name="_적격 _집행갑지 _공정표양식" xfId="9593"/>
    <cellStyle name="_적격 _집행갑지 _공정표양식_07.실행예산서(도급분시행결의서)sample2" xfId="9594"/>
    <cellStyle name="_적격 _집행갑지 _교면방수" xfId="9595"/>
    <cellStyle name="_적격 _집행갑지 _김천영동1투찰(363)" xfId="22853"/>
    <cellStyle name="_적격 _집행갑지 _김천영동1투찰(363)_3.CC-10-2,3_방풍림조성 및 석탄침전조수량산출서" xfId="22854"/>
    <cellStyle name="_적격 _집행갑지 _김천영동1투찰(363)_4.CC-10-4_저탄장내배수설비수량산출서" xfId="22855"/>
    <cellStyle name="_적격 _집행갑지 _김천영동1투찰(363)_강남순환실행" xfId="22856"/>
    <cellStyle name="_적격 _집행갑지 _김천영동1투찰(363)_강남순환실행_3.CC-10-2,3_방풍림조성 및 석탄침전조수량산출서" xfId="22857"/>
    <cellStyle name="_적격 _집행갑지 _김천영동1투찰(363)_강남순환실행_4.CC-10-4_저탄장내배수설비수량산출서" xfId="22858"/>
    <cellStyle name="_적격 _집행갑지 _김천영동1투찰(363)_강남순환실행_마산항(02.08.05)" xfId="22859"/>
    <cellStyle name="_적격 _집행갑지 _김천영동1투찰(363)_강남순환실행_마산항(02.08.05)_3.CC-10-2,3_방풍림조성 및 석탄침전조수량산출서" xfId="22860"/>
    <cellStyle name="_적격 _집행갑지 _김천영동1투찰(363)_강남순환실행_마산항(02.08.05)_4.CC-10-4_저탄장내배수설비수량산출서" xfId="22861"/>
    <cellStyle name="_적격 _집행갑지 _김천영동1투찰(363)_강남순환실행_마산항(02.08.05)_마산항(02.08.05)" xfId="22862"/>
    <cellStyle name="_적격 _집행갑지 _김천영동1투찰(363)_강남순환실행_마산항(02.08.05)_마산항(02.08.05)_3.CC-10-2,3_방풍림조성 및 석탄침전조수량산출서" xfId="22863"/>
    <cellStyle name="_적격 _집행갑지 _김천영동1투찰(363)_강남순환실행_마산항(02.08.05)_마산항(02.08.05)_4.CC-10-4_저탄장내배수설비수량산출서" xfId="22864"/>
    <cellStyle name="_적격 _집행갑지 _김천영동1투찰(363)_경춘선3부대의뢰" xfId="22865"/>
    <cellStyle name="_적격 _집행갑지 _김천영동1투찰(363)_경춘선3부대의뢰_3.CC-10-2,3_방풍림조성 및 석탄침전조수량산출서" xfId="22866"/>
    <cellStyle name="_적격 _집행갑지 _김천영동1투찰(363)_경춘선3부대의뢰_4.CC-10-4_저탄장내배수설비수량산출서" xfId="22867"/>
    <cellStyle name="_적격 _집행갑지 _김천영동1투찰(363)_경춘선3부대의뢰_마산항(02.08.05)" xfId="22868"/>
    <cellStyle name="_적격 _집행갑지 _김천영동1투찰(363)_경춘선3부대의뢰_마산항(02.08.05)_3.CC-10-2,3_방풍림조성 및 석탄침전조수량산출서" xfId="22869"/>
    <cellStyle name="_적격 _집행갑지 _김천영동1투찰(363)_경춘선3부대의뢰_마산항(02.08.05)_4.CC-10-4_저탄장내배수설비수량산출서" xfId="22870"/>
    <cellStyle name="_적격 _집행갑지 _김천영동1투찰(363)_경춘선3부대의뢰_마산항(02.08.05)_마산항(02.08.05)" xfId="22871"/>
    <cellStyle name="_적격 _집행갑지 _김천영동1투찰(363)_경춘선3부대의뢰_마산항(02.08.05)_마산항(02.08.05)_3.CC-10-2,3_방풍림조성 및 석탄침전조수량산출서" xfId="22872"/>
    <cellStyle name="_적격 _집행갑지 _김천영동1투찰(363)_경춘선3부대의뢰_마산항(02.08.05)_마산항(02.08.05)_4.CC-10-4_저탄장내배수설비수량산출서" xfId="22873"/>
    <cellStyle name="_적격 _집행갑지 _김천영동1투찰(363)_경춘선3실행추정(당초)" xfId="22874"/>
    <cellStyle name="_적격 _집행갑지 _김천영동1투찰(363)_경춘선3실행추정(당초)_3.CC-10-2,3_방풍림조성 및 석탄침전조수량산출서" xfId="22875"/>
    <cellStyle name="_적격 _집행갑지 _김천영동1투찰(363)_경춘선3실행추정(당초)_4.CC-10-4_저탄장내배수설비수량산출서" xfId="22876"/>
    <cellStyle name="_적격 _집행갑지 _김천영동1투찰(363)_경춘선3실행추정(당초)_마산항(02.08.05)" xfId="22877"/>
    <cellStyle name="_적격 _집행갑지 _김천영동1투찰(363)_경춘선3실행추정(당초)_마산항(02.08.05)_3.CC-10-2,3_방풍림조성 및 석탄침전조수량산출서" xfId="22878"/>
    <cellStyle name="_적격 _집행갑지 _김천영동1투찰(363)_경춘선3실행추정(당초)_마산항(02.08.05)_4.CC-10-4_저탄장내배수설비수량산출서" xfId="22879"/>
    <cellStyle name="_적격 _집행갑지 _김천영동1투찰(363)_경춘선3실행추정(당초)_마산항(02.08.05)_마산항(02.08.05)" xfId="22880"/>
    <cellStyle name="_적격 _집행갑지 _김천영동1투찰(363)_경춘선3실행추정(당초)_마산항(02.08.05)_마산항(02.08.05)_3.CC-10-2,3_방풍림조성 및 석탄침전조수량산출서" xfId="22881"/>
    <cellStyle name="_적격 _집행갑지 _김천영동1투찰(363)_경춘선3실행추정(당초)_마산항(02.08.05)_마산항(02.08.05)_4.CC-10-4_저탄장내배수설비수량산출서" xfId="22882"/>
    <cellStyle name="_적격 _집행갑지 _김천영동1투찰(363)_덕포연하실행추정" xfId="22883"/>
    <cellStyle name="_적격 _집행갑지 _김천영동1투찰(363)_덕포연하실행추정_3.CC-10-2,3_방풍림조성 및 석탄침전조수량산출서" xfId="22884"/>
    <cellStyle name="_적격 _집행갑지 _김천영동1투찰(363)_덕포연하실행추정_4.CC-10-4_저탄장내배수설비수량산출서" xfId="22885"/>
    <cellStyle name="_적격 _집행갑지 _김천영동1투찰(363)_덕포연하실행추정_마산항(02.08.05)" xfId="22886"/>
    <cellStyle name="_적격 _집행갑지 _김천영동1투찰(363)_덕포연하실행추정_마산항(02.08.05)_3.CC-10-2,3_방풍림조성 및 석탄침전조수량산출서" xfId="22887"/>
    <cellStyle name="_적격 _집행갑지 _김천영동1투찰(363)_덕포연하실행추정_마산항(02.08.05)_4.CC-10-4_저탄장내배수설비수량산출서" xfId="22888"/>
    <cellStyle name="_적격 _집행갑지 _김천영동1투찰(363)_덕포연하실행추정_마산항(02.08.05)_마산항(02.08.05)" xfId="22889"/>
    <cellStyle name="_적격 _집행갑지 _김천영동1투찰(363)_덕포연하실행추정_마산항(02.08.05)_마산항(02.08.05)_3.CC-10-2,3_방풍림조성 및 석탄침전조수량산출서" xfId="22890"/>
    <cellStyle name="_적격 _집행갑지 _김천영동1투찰(363)_덕포연하실행추정_마산항(02.08.05)_마산항(02.08.05)_4.CC-10-4_저탄장내배수설비수량산출서" xfId="22891"/>
    <cellStyle name="_적격 _집행갑지 _김천영동1투찰(363)_덕포연하의뢰" xfId="22892"/>
    <cellStyle name="_적격 _집행갑지 _김천영동1투찰(363)_덕포연하의뢰_3.CC-10-2,3_방풍림조성 및 석탄침전조수량산출서" xfId="22893"/>
    <cellStyle name="_적격 _집행갑지 _김천영동1투찰(363)_덕포연하의뢰_4.CC-10-4_저탄장내배수설비수량산출서" xfId="22894"/>
    <cellStyle name="_적격 _집행갑지 _김천영동1투찰(363)_덕포연하의뢰_마산항(02.08.05)" xfId="22895"/>
    <cellStyle name="_적격 _집행갑지 _김천영동1투찰(363)_덕포연하의뢰_마산항(02.08.05)_3.CC-10-2,3_방풍림조성 및 석탄침전조수량산출서" xfId="22896"/>
    <cellStyle name="_적격 _집행갑지 _김천영동1투찰(363)_덕포연하의뢰_마산항(02.08.05)_4.CC-10-4_저탄장내배수설비수량산출서" xfId="22897"/>
    <cellStyle name="_적격 _집행갑지 _김천영동1투찰(363)_덕포연하의뢰_마산항(02.08.05)_마산항(02.08.05)" xfId="22898"/>
    <cellStyle name="_적격 _집행갑지 _김천영동1투찰(363)_덕포연하의뢰_마산항(02.08.05)_마산항(02.08.05)_3.CC-10-2,3_방풍림조성 및 석탄침전조수량산출서" xfId="22899"/>
    <cellStyle name="_적격 _집행갑지 _김천영동1투찰(363)_덕포연하의뢰_마산항(02.08.05)_마산항(02.08.05)_4.CC-10-4_저탄장내배수설비수량산출서" xfId="22900"/>
    <cellStyle name="_적격 _집행갑지 _김천영동1투찰(363)_마산항(02.08.05)" xfId="22901"/>
    <cellStyle name="_적격 _집행갑지 _김천영동1투찰(363)_마산항(02.08.05)_3.CC-10-2,3_방풍림조성 및 석탄침전조수량산출서" xfId="22902"/>
    <cellStyle name="_적격 _집행갑지 _김천영동1투찰(363)_마산항(02.08.05)_4.CC-10-4_저탄장내배수설비수량산출서" xfId="22903"/>
    <cellStyle name="_적격 _집행갑지 _김천영동1투찰(363)_마산항(02.08.05)_마산항(02.08.05)" xfId="22904"/>
    <cellStyle name="_적격 _집행갑지 _김천영동1투찰(363)_마산항(02.08.05)_마산항(02.08.05)_3.CC-10-2,3_방풍림조성 및 석탄침전조수량산출서" xfId="22905"/>
    <cellStyle name="_적격 _집행갑지 _김천영동1투찰(363)_마산항(02.08.05)_마산항(02.08.05)_4.CC-10-4_저탄장내배수설비수량산출서" xfId="22906"/>
    <cellStyle name="_적격 _집행갑지 _김천영동1투찰(363)_현산경3(중앙)" xfId="22907"/>
    <cellStyle name="_적격 _집행갑지 _김천영동1투찰(363)_현산경3(중앙)_3.CC-10-2,3_방풍림조성 및 석탄침전조수량산출서" xfId="22908"/>
    <cellStyle name="_적격 _집행갑지 _김천영동1투찰(363)_현산경3(중앙)_4.CC-10-4_저탄장내배수설비수량산출서" xfId="22909"/>
    <cellStyle name="_적격 _집행갑지 _김천영동1투찰(363)_현산경3(중앙)_마산항(02.08.05)" xfId="22910"/>
    <cellStyle name="_적격 _집행갑지 _김천영동1투찰(363)_현산경3(중앙)_마산항(02.08.05)_3.CC-10-2,3_방풍림조성 및 석탄침전조수량산출서" xfId="22911"/>
    <cellStyle name="_적격 _집행갑지 _김천영동1투찰(363)_현산경3(중앙)_마산항(02.08.05)_4.CC-10-4_저탄장내배수설비수량산출서" xfId="22912"/>
    <cellStyle name="_적격 _집행갑지 _김천영동1투찰(363)_현산경3(중앙)_마산항(02.08.05)_마산항(02.08.05)" xfId="22913"/>
    <cellStyle name="_적격 _집행갑지 _김천영동1투찰(363)_현산경3(중앙)_마산항(02.08.05)_마산항(02.08.05)_3.CC-10-2,3_방풍림조성 및 석탄침전조수량산출서" xfId="22914"/>
    <cellStyle name="_적격 _집행갑지 _김천영동1투찰(363)_현산경3(중앙)_마산항(02.08.05)_마산항(02.08.05)_4.CC-10-4_저탄장내배수설비수량산출서" xfId="22915"/>
    <cellStyle name="_적격 _집행갑지 _난간" xfId="9596"/>
    <cellStyle name="_적격 _집행갑지 _난간_교면방수" xfId="9597"/>
    <cellStyle name="_적격 _집행갑지 _난간_난간" xfId="9598"/>
    <cellStyle name="_적격 _집행갑지 _난간_난간_교면방수" xfId="9599"/>
    <cellStyle name="_적격 _집행갑지 _당진대전1투찰" xfId="22916"/>
    <cellStyle name="_적격 _집행갑지 _당진대전1투찰_3.CC-10-2,3_방풍림조성 및 석탄침전조수량산출서" xfId="22917"/>
    <cellStyle name="_적격 _집행갑지 _당진대전1투찰_4.CC-10-4_저탄장내배수설비수량산출서" xfId="22918"/>
    <cellStyle name="_적격 _집행갑지 _당진대전1투찰_강남순환실행" xfId="22919"/>
    <cellStyle name="_적격 _집행갑지 _당진대전1투찰_강남순환실행_3.CC-10-2,3_방풍림조성 및 석탄침전조수량산출서" xfId="22920"/>
    <cellStyle name="_적격 _집행갑지 _당진대전1투찰_강남순환실행_4.CC-10-4_저탄장내배수설비수량산출서" xfId="22921"/>
    <cellStyle name="_적격 _집행갑지 _당진대전1투찰_강남순환실행_마산항(02.08.05)" xfId="22922"/>
    <cellStyle name="_적격 _집행갑지 _당진대전1투찰_강남순환실행_마산항(02.08.05)_3.CC-10-2,3_방풍림조성 및 석탄침전조수량산출서" xfId="22923"/>
    <cellStyle name="_적격 _집행갑지 _당진대전1투찰_강남순환실행_마산항(02.08.05)_4.CC-10-4_저탄장내배수설비수량산출서" xfId="22924"/>
    <cellStyle name="_적격 _집행갑지 _당진대전1투찰_강남순환실행_마산항(02.08.05)_마산항(02.08.05)" xfId="22925"/>
    <cellStyle name="_적격 _집행갑지 _당진대전1투찰_강남순환실행_마산항(02.08.05)_마산항(02.08.05)_3.CC-10-2,3_방풍림조성 및 석탄침전조수량산출서" xfId="22926"/>
    <cellStyle name="_적격 _집행갑지 _당진대전1투찰_강남순환실행_마산항(02.08.05)_마산항(02.08.05)_4.CC-10-4_저탄장내배수설비수량산출서" xfId="22927"/>
    <cellStyle name="_적격 _집행갑지 _당진대전1투찰_경춘선3부대의뢰" xfId="22928"/>
    <cellStyle name="_적격 _집행갑지 _당진대전1투찰_경춘선3부대의뢰_3.CC-10-2,3_방풍림조성 및 석탄침전조수량산출서" xfId="22929"/>
    <cellStyle name="_적격 _집행갑지 _당진대전1투찰_경춘선3부대의뢰_4.CC-10-4_저탄장내배수설비수량산출서" xfId="22930"/>
    <cellStyle name="_적격 _집행갑지 _당진대전1투찰_경춘선3부대의뢰_마산항(02.08.05)" xfId="22931"/>
    <cellStyle name="_적격 _집행갑지 _당진대전1투찰_경춘선3부대의뢰_마산항(02.08.05)_3.CC-10-2,3_방풍림조성 및 석탄침전조수량산출서" xfId="22932"/>
    <cellStyle name="_적격 _집행갑지 _당진대전1투찰_경춘선3부대의뢰_마산항(02.08.05)_4.CC-10-4_저탄장내배수설비수량산출서" xfId="22933"/>
    <cellStyle name="_적격 _집행갑지 _당진대전1투찰_경춘선3부대의뢰_마산항(02.08.05)_마산항(02.08.05)" xfId="22934"/>
    <cellStyle name="_적격 _집행갑지 _당진대전1투찰_경춘선3부대의뢰_마산항(02.08.05)_마산항(02.08.05)_3.CC-10-2,3_방풍림조성 및 석탄침전조수량산출서" xfId="22935"/>
    <cellStyle name="_적격 _집행갑지 _당진대전1투찰_경춘선3부대의뢰_마산항(02.08.05)_마산항(02.08.05)_4.CC-10-4_저탄장내배수설비수량산출서" xfId="22936"/>
    <cellStyle name="_적격 _집행갑지 _당진대전1투찰_경춘선3실행추정(당초)" xfId="22937"/>
    <cellStyle name="_적격 _집행갑지 _당진대전1투찰_경춘선3실행추정(당초)_3.CC-10-2,3_방풍림조성 및 석탄침전조수량산출서" xfId="22938"/>
    <cellStyle name="_적격 _집행갑지 _당진대전1투찰_경춘선3실행추정(당초)_4.CC-10-4_저탄장내배수설비수량산출서" xfId="22939"/>
    <cellStyle name="_적격 _집행갑지 _당진대전1투찰_경춘선3실행추정(당초)_마산항(02.08.05)" xfId="22940"/>
    <cellStyle name="_적격 _집행갑지 _당진대전1투찰_경춘선3실행추정(당초)_마산항(02.08.05)_3.CC-10-2,3_방풍림조성 및 석탄침전조수량산출서" xfId="22941"/>
    <cellStyle name="_적격 _집행갑지 _당진대전1투찰_경춘선3실행추정(당초)_마산항(02.08.05)_4.CC-10-4_저탄장내배수설비수량산출서" xfId="22942"/>
    <cellStyle name="_적격 _집행갑지 _당진대전1투찰_경춘선3실행추정(당초)_마산항(02.08.05)_마산항(02.08.05)" xfId="22943"/>
    <cellStyle name="_적격 _집행갑지 _당진대전1투찰_경춘선3실행추정(당초)_마산항(02.08.05)_마산항(02.08.05)_3.CC-10-2,3_방풍림조성 및 석탄침전조수량산출서" xfId="22944"/>
    <cellStyle name="_적격 _집행갑지 _당진대전1투찰_경춘선3실행추정(당초)_마산항(02.08.05)_마산항(02.08.05)_4.CC-10-4_저탄장내배수설비수량산출서" xfId="22945"/>
    <cellStyle name="_적격 _집행갑지 _당진대전1투찰_덕포연하실행추정" xfId="22946"/>
    <cellStyle name="_적격 _집행갑지 _당진대전1투찰_덕포연하실행추정_3.CC-10-2,3_방풍림조성 및 석탄침전조수량산출서" xfId="22947"/>
    <cellStyle name="_적격 _집행갑지 _당진대전1투찰_덕포연하실행추정_4.CC-10-4_저탄장내배수설비수량산출서" xfId="22948"/>
    <cellStyle name="_적격 _집행갑지 _당진대전1투찰_덕포연하실행추정_마산항(02.08.05)" xfId="22949"/>
    <cellStyle name="_적격 _집행갑지 _당진대전1투찰_덕포연하실행추정_마산항(02.08.05)_3.CC-10-2,3_방풍림조성 및 석탄침전조수량산출서" xfId="22950"/>
    <cellStyle name="_적격 _집행갑지 _당진대전1투찰_덕포연하실행추정_마산항(02.08.05)_4.CC-10-4_저탄장내배수설비수량산출서" xfId="22951"/>
    <cellStyle name="_적격 _집행갑지 _당진대전1투찰_덕포연하실행추정_마산항(02.08.05)_마산항(02.08.05)" xfId="22952"/>
    <cellStyle name="_적격 _집행갑지 _당진대전1투찰_덕포연하실행추정_마산항(02.08.05)_마산항(02.08.05)_3.CC-10-2,3_방풍림조성 및 석탄침전조수량산출서" xfId="22953"/>
    <cellStyle name="_적격 _집행갑지 _당진대전1투찰_덕포연하실행추정_마산항(02.08.05)_마산항(02.08.05)_4.CC-10-4_저탄장내배수설비수량산출서" xfId="22954"/>
    <cellStyle name="_적격 _집행갑지 _당진대전1투찰_덕포연하의뢰" xfId="22955"/>
    <cellStyle name="_적격 _집행갑지 _당진대전1투찰_덕포연하의뢰_3.CC-10-2,3_방풍림조성 및 석탄침전조수량산출서" xfId="22956"/>
    <cellStyle name="_적격 _집행갑지 _당진대전1투찰_덕포연하의뢰_4.CC-10-4_저탄장내배수설비수량산출서" xfId="22957"/>
    <cellStyle name="_적격 _집행갑지 _당진대전1투찰_덕포연하의뢰_마산항(02.08.05)" xfId="22958"/>
    <cellStyle name="_적격 _집행갑지 _당진대전1투찰_덕포연하의뢰_마산항(02.08.05)_3.CC-10-2,3_방풍림조성 및 석탄침전조수량산출서" xfId="22959"/>
    <cellStyle name="_적격 _집행갑지 _당진대전1투찰_덕포연하의뢰_마산항(02.08.05)_4.CC-10-4_저탄장내배수설비수량산출서" xfId="22960"/>
    <cellStyle name="_적격 _집행갑지 _당진대전1투찰_덕포연하의뢰_마산항(02.08.05)_마산항(02.08.05)" xfId="22961"/>
    <cellStyle name="_적격 _집행갑지 _당진대전1투찰_덕포연하의뢰_마산항(02.08.05)_마산항(02.08.05)_3.CC-10-2,3_방풍림조성 및 석탄침전조수량산출서" xfId="22962"/>
    <cellStyle name="_적격 _집행갑지 _당진대전1투찰_덕포연하의뢰_마산항(02.08.05)_마산항(02.08.05)_4.CC-10-4_저탄장내배수설비수량산출서" xfId="22963"/>
    <cellStyle name="_적격 _집행갑지 _당진대전1투찰_마산항(02.08.05)" xfId="22964"/>
    <cellStyle name="_적격 _집행갑지 _당진대전1투찰_마산항(02.08.05)_3.CC-10-2,3_방풍림조성 및 석탄침전조수량산출서" xfId="22965"/>
    <cellStyle name="_적격 _집행갑지 _당진대전1투찰_마산항(02.08.05)_4.CC-10-4_저탄장내배수설비수량산출서" xfId="22966"/>
    <cellStyle name="_적격 _집행갑지 _당진대전1투찰_마산항(02.08.05)_마산항(02.08.05)" xfId="22967"/>
    <cellStyle name="_적격 _집행갑지 _당진대전1투찰_마산항(02.08.05)_마산항(02.08.05)_3.CC-10-2,3_방풍림조성 및 석탄침전조수량산출서" xfId="22968"/>
    <cellStyle name="_적격 _집행갑지 _당진대전1투찰_마산항(02.08.05)_마산항(02.08.05)_4.CC-10-4_저탄장내배수설비수량산출서" xfId="22969"/>
    <cellStyle name="_적격 _집행갑지 _당진대전1투찰_현산경3(중앙)" xfId="22970"/>
    <cellStyle name="_적격 _집행갑지 _당진대전1투찰_현산경3(중앙)_3.CC-10-2,3_방풍림조성 및 석탄침전조수량산출서" xfId="22971"/>
    <cellStyle name="_적격 _집행갑지 _당진대전1투찰_현산경3(중앙)_4.CC-10-4_저탄장내배수설비수량산출서" xfId="22972"/>
    <cellStyle name="_적격 _집행갑지 _당진대전1투찰_현산경3(중앙)_마산항(02.08.05)" xfId="22973"/>
    <cellStyle name="_적격 _집행갑지 _당진대전1투찰_현산경3(중앙)_마산항(02.08.05)_3.CC-10-2,3_방풍림조성 및 석탄침전조수량산출서" xfId="22974"/>
    <cellStyle name="_적격 _집행갑지 _당진대전1투찰_현산경3(중앙)_마산항(02.08.05)_4.CC-10-4_저탄장내배수설비수량산출서" xfId="22975"/>
    <cellStyle name="_적격 _집행갑지 _당진대전1투찰_현산경3(중앙)_마산항(02.08.05)_마산항(02.08.05)" xfId="22976"/>
    <cellStyle name="_적격 _집행갑지 _당진대전1투찰_현산경3(중앙)_마산항(02.08.05)_마산항(02.08.05)_3.CC-10-2,3_방풍림조성 및 석탄침전조수량산출서" xfId="22977"/>
    <cellStyle name="_적격 _집행갑지 _당진대전1투찰_현산경3(중앙)_마산항(02.08.05)_마산항(02.08.05)_4.CC-10-4_저탄장내배수설비수량산출서" xfId="22978"/>
    <cellStyle name="_적격 _집행갑지 _덕포연하실행추정" xfId="22979"/>
    <cellStyle name="_적격 _집행갑지 _덕포연하실행추정_3.CC-10-2,3_방풍림조성 및 석탄침전조수량산출서" xfId="22980"/>
    <cellStyle name="_적격 _집행갑지 _덕포연하실행추정_4.CC-10-4_저탄장내배수설비수량산출서" xfId="22981"/>
    <cellStyle name="_적격 _집행갑지 _덕포연하실행추정_마산항(02.08.05)" xfId="22982"/>
    <cellStyle name="_적격 _집행갑지 _덕포연하실행추정_마산항(02.08.05)_3.CC-10-2,3_방풍림조성 및 석탄침전조수량산출서" xfId="22983"/>
    <cellStyle name="_적격 _집행갑지 _덕포연하실행추정_마산항(02.08.05)_4.CC-10-4_저탄장내배수설비수량산출서" xfId="22984"/>
    <cellStyle name="_적격 _집행갑지 _덕포연하실행추정_마산항(02.08.05)_마산항(02.08.05)" xfId="22985"/>
    <cellStyle name="_적격 _집행갑지 _덕포연하실행추정_마산항(02.08.05)_마산항(02.08.05)_3.CC-10-2,3_방풍림조성 및 석탄침전조수량산출서" xfId="22986"/>
    <cellStyle name="_적격 _집행갑지 _덕포연하실행추정_마산항(02.08.05)_마산항(02.08.05)_4.CC-10-4_저탄장내배수설비수량산출서" xfId="22987"/>
    <cellStyle name="_적격 _집행갑지 _덕포연하의뢰" xfId="22988"/>
    <cellStyle name="_적격 _집행갑지 _덕포연하의뢰_3.CC-10-2,3_방풍림조성 및 석탄침전조수량산출서" xfId="22989"/>
    <cellStyle name="_적격 _집행갑지 _덕포연하의뢰_4.CC-10-4_저탄장내배수설비수량산출서" xfId="22990"/>
    <cellStyle name="_적격 _집행갑지 _덕포연하의뢰_마산항(02.08.05)" xfId="22991"/>
    <cellStyle name="_적격 _집행갑지 _덕포연하의뢰_마산항(02.08.05)_3.CC-10-2,3_방풍림조성 및 석탄침전조수량산출서" xfId="22992"/>
    <cellStyle name="_적격 _집행갑지 _덕포연하의뢰_마산항(02.08.05)_4.CC-10-4_저탄장내배수설비수량산출서" xfId="22993"/>
    <cellStyle name="_적격 _집행갑지 _덕포연하의뢰_마산항(02.08.05)_마산항(02.08.05)" xfId="22994"/>
    <cellStyle name="_적격 _집행갑지 _덕포연하의뢰_마산항(02.08.05)_마산항(02.08.05)_3.CC-10-2,3_방풍림조성 및 석탄침전조수량산출서" xfId="22995"/>
    <cellStyle name="_적격 _집행갑지 _덕포연하의뢰_마산항(02.08.05)_마산항(02.08.05)_4.CC-10-4_저탄장내배수설비수량산출서" xfId="22996"/>
    <cellStyle name="_적격 _집행갑지 _마산항(02.08.05)" xfId="22997"/>
    <cellStyle name="_적격 _집행갑지 _마산항(02.08.05)_3.CC-10-2,3_방풍림조성 및 석탄침전조수량산출서" xfId="22998"/>
    <cellStyle name="_적격 _집행갑지 _마산항(02.08.05)_4.CC-10-4_저탄장내배수설비수량산출서" xfId="22999"/>
    <cellStyle name="_적격 _집행갑지 _마산항(02.08.05)_마산항(02.08.05)" xfId="23000"/>
    <cellStyle name="_적격 _집행갑지 _마산항(02.08.05)_마산항(02.08.05)_3.CC-10-2,3_방풍림조성 및 석탄침전조수량산출서" xfId="23001"/>
    <cellStyle name="_적격 _집행갑지 _마산항(02.08.05)_마산항(02.08.05)_4.CC-10-4_저탄장내배수설비수량산출서" xfId="23002"/>
    <cellStyle name="_적격 _집행갑지 _방음벽" xfId="9600"/>
    <cellStyle name="_적격 _집행갑지 _방음벽_방음벽" xfId="9601"/>
    <cellStyle name="_적격 _집행갑지 _부대입찰특별조건및내역송부(최저가)" xfId="9602"/>
    <cellStyle name="_적격 _집행갑지 _부대입찰특별조건및내역송부(최저가)_공사현황(현장03월)" xfId="9603"/>
    <cellStyle name="_적격 _집행갑지 _부대입찰특별조건및내역송부(최저가)_공사현황(현장03월본사수정)" xfId="9604"/>
    <cellStyle name="_적격 _집행갑지 _부대입찰특별조건및내역송부(최저가)_공정표양식" xfId="9605"/>
    <cellStyle name="_적격 _집행갑지 _부대입찰특별조건및내역송부(최저가)_공정표양식_07.실행예산서(도급분시행결의서)sample2" xfId="9606"/>
    <cellStyle name="_적격 _집행갑지 _사본 - 침매함제작장조성개략공사비10.29(낙찰율92.02%)" xfId="9607"/>
    <cellStyle name="_적격 _집행갑지 _사본 - 침매함제작장조성개략공사비10.29(낙찰율92.02%)_임시적출장(3.25)" xfId="9608"/>
    <cellStyle name="_적격 _집행갑지 _선진포항1" xfId="23003"/>
    <cellStyle name="_적격 _집행갑지 _선진포항1_3.CC-10-2,3_방풍림조성 및 석탄침전조수량산출서" xfId="23004"/>
    <cellStyle name="_적격 _집행갑지 _선진포항1_4.CC-10-4_저탄장내배수설비수량산출서" xfId="23005"/>
    <cellStyle name="_적격 _집행갑지 _선진포항1_흥우내역서산출" xfId="23006"/>
    <cellStyle name="_적격 _집행갑지 _선진포항1_흥우내역서산출_3.CC-10-2,3_방풍림조성 및 석탄침전조수량산출서" xfId="23007"/>
    <cellStyle name="_적격 _집행갑지 _선진포항1_흥우내역서산출_4.CC-10-4_저탄장내배수설비수량산출서" xfId="23008"/>
    <cellStyle name="_적격 _집행갑지 _선진포항1_흥우내역서산출_흥우내역서산출" xfId="23009"/>
    <cellStyle name="_적격 _집행갑지 _선진포항1_흥우내역서산출_흥우내역서산출_3.CC-10-2,3_방풍림조성 및 석탄침전조수량산출서" xfId="23010"/>
    <cellStyle name="_적격 _집행갑지 _선진포항1_흥우내역서산출_흥우내역서산출_4.CC-10-4_저탄장내배수설비수량산출서" xfId="23011"/>
    <cellStyle name="_적격 _집행갑지 _설계변경(최종)" xfId="42376"/>
    <cellStyle name="_적격 _집행갑지 _심층취배수 전체개략공사비(검토1020)(수량수정)" xfId="9609"/>
    <cellStyle name="_적격 _집행갑지 _심층취배수 전체개략공사비(검토1020)(수량수정)_임시적출장(3.25)" xfId="9610"/>
    <cellStyle name="_적격 _집행갑지 _심층취배수 전체개략공사비(검토1109)" xfId="9611"/>
    <cellStyle name="_적격 _집행갑지 _심층취배수 전체개략공사비(검토1109)_임시적출장(3.25)" xfId="9612"/>
    <cellStyle name="_적격 _집행갑지 _염소 주입실 신축공사" xfId="42377"/>
    <cellStyle name="_적격 _집행갑지 _임시적출장(3.25)" xfId="9613"/>
    <cellStyle name="_적격 _집행갑지 _전체4차변경(정산)" xfId="9614"/>
    <cellStyle name="_적격 _집행갑지 _전체4차변경(정산)_교면방수" xfId="9615"/>
    <cellStyle name="_적격 _집행갑지 _전체4차변경(정산)_난간" xfId="9616"/>
    <cellStyle name="_적격 _집행갑지 _전체4차변경(정산)_난간_교면방수" xfId="9617"/>
    <cellStyle name="_적격 _집행갑지 _제작장공사비(12.27)" xfId="9618"/>
    <cellStyle name="_적격 _집행갑지 _제작장공사비(12.27)_임시적출장(3.25)" xfId="9619"/>
    <cellStyle name="_적격 _집행갑지 _중분대가드레일" xfId="9620"/>
    <cellStyle name="_적격 _집행갑지 _중분대가드레일_중분대가드레일" xfId="9621"/>
    <cellStyle name="_적격 _집행갑지 _침매함설치 개략공사비" xfId="9622"/>
    <cellStyle name="_적격 _집행갑지 _침매함설치 개략공사비 (수정050623)" xfId="9623"/>
    <cellStyle name="_적격 _집행갑지 _침매함설치 개략공사비 (수정050623)_사본 - 침매함제작장조성개략공사비10.29(낙찰율92.02%)" xfId="9624"/>
    <cellStyle name="_적격 _집행갑지 _침매함설치 개략공사비 (수정050623)_사본 - 침매함제작장조성개략공사비10.29(낙찰율92.02%)_임시적출장(3.25)" xfId="9625"/>
    <cellStyle name="_적격 _집행갑지 _침매함설치 개략공사비 (수정050623)_심층취배수 전체개략공사비(검토1012)" xfId="9626"/>
    <cellStyle name="_적격 _집행갑지 _침매함설치 개략공사비 (수정050623)_심층취배수 전체개략공사비(검토1012)_임시적출장(3.25)" xfId="9627"/>
    <cellStyle name="_적격 _집행갑지 _침매함설치 개략공사비 (수정050623)_심층취배수 전체개략공사비(검토1017)" xfId="9628"/>
    <cellStyle name="_적격 _집행갑지 _침매함설치 개략공사비 (수정050623)_심층취배수 전체개략공사비(검토1017)_임시적출장(3.25)" xfId="9629"/>
    <cellStyle name="_적격 _집행갑지 _침매함설치 개략공사비 (수정050623)_심층취배수 전체개략공사비(검토1020)(수량수정)" xfId="9630"/>
    <cellStyle name="_적격 _집행갑지 _침매함설치 개략공사비 (수정050623)_심층취배수 전체개략공사비(검토1020)(수량수정)_임시적출장(3.25)" xfId="9631"/>
    <cellStyle name="_적격 _집행갑지 _침매함설치 개략공사비 (수정050623)_심층취배수 전체개략공사비(검토1109)" xfId="9632"/>
    <cellStyle name="_적격 _집행갑지 _침매함설치 개략공사비 (수정050623)_심층취배수 전체개략공사비(검토1109)_임시적출장(3.25)" xfId="9633"/>
    <cellStyle name="_적격 _집행갑지 _침매함설치 개략공사비 (수정050623)_임시적출장(3.25)" xfId="9634"/>
    <cellStyle name="_적격 _집행갑지 _침매함설치 개략공사비 (수정050623)_제작장공사비(12.27)" xfId="9635"/>
    <cellStyle name="_적격 _집행갑지 _침매함설치 개략공사비 (수정050623)_제작장공사비(12.27)_임시적출장(3.25)" xfId="9636"/>
    <cellStyle name="_적격 _집행갑지 _침매함설치 개략공사비 (수정050623)_침매함제작장조성개략공사비" xfId="9637"/>
    <cellStyle name="_적격 _집행갑지 _침매함설치 개략공사비 (수정050623)_침매함제작장조성개략공사비(11.21)" xfId="9638"/>
    <cellStyle name="_적격 _집행갑지 _침매함설치 개략공사비 (수정050623)_침매함제작장조성개략공사비(11.21)_임시적출장(3.25)" xfId="9639"/>
    <cellStyle name="_적격 _집행갑지 _침매함설치 개략공사비 (수정050623)_침매함제작장조성개략공사비_임시적출장(3.25)" xfId="9640"/>
    <cellStyle name="_적격 _집행갑지 _침매함설치 개략공사비 (수정050623)_침매함제작장조성개략공사비10.29" xfId="9641"/>
    <cellStyle name="_적격 _집행갑지 _침매함설치 개략공사비 (수정050623)_침매함제작장조성개략공사비10.29_임시적출장(3.25)" xfId="9642"/>
    <cellStyle name="_적격 _집행갑지 _침매함설치 개략공사비_사본 - 침매함제작장조성개략공사비10.29(낙찰율92.02%)" xfId="9643"/>
    <cellStyle name="_적격 _집행갑지 _침매함설치 개략공사비_사본 - 침매함제작장조성개략공사비10.29(낙찰율92.02%)_임시적출장(3.25)" xfId="9644"/>
    <cellStyle name="_적격 _집행갑지 _침매함설치 개략공사비_심층취배수 전체개략공사비(검토1012)" xfId="9645"/>
    <cellStyle name="_적격 _집행갑지 _침매함설치 개략공사비_심층취배수 전체개략공사비(검토1012)_임시적출장(3.25)" xfId="9646"/>
    <cellStyle name="_적격 _집행갑지 _침매함설치 개략공사비_심층취배수 전체개략공사비(검토1017)" xfId="9647"/>
    <cellStyle name="_적격 _집행갑지 _침매함설치 개략공사비_심층취배수 전체개략공사비(검토1017)_임시적출장(3.25)" xfId="9648"/>
    <cellStyle name="_적격 _집행갑지 _침매함설치 개략공사비_심층취배수 전체개략공사비(검토1020)(수량수정)" xfId="9649"/>
    <cellStyle name="_적격 _집행갑지 _침매함설치 개략공사비_심층취배수 전체개략공사비(검토1020)(수량수정)_임시적출장(3.25)" xfId="9650"/>
    <cellStyle name="_적격 _집행갑지 _침매함설치 개략공사비_심층취배수 전체개략공사비(검토1109)" xfId="9651"/>
    <cellStyle name="_적격 _집행갑지 _침매함설치 개략공사비_심층취배수 전체개략공사비(검토1109)_임시적출장(3.25)" xfId="9652"/>
    <cellStyle name="_적격 _집행갑지 _침매함설치 개략공사비_임시적출장(3.25)" xfId="9653"/>
    <cellStyle name="_적격 _집행갑지 _침매함설치 개략공사비_제작장공사비(12.27)" xfId="9654"/>
    <cellStyle name="_적격 _집행갑지 _침매함설치 개략공사비_제작장공사비(12.27)_임시적출장(3.25)" xfId="9655"/>
    <cellStyle name="_적격 _집행갑지 _침매함설치 개략공사비_침매함제작장조성개략공사비" xfId="9656"/>
    <cellStyle name="_적격 _집행갑지 _침매함설치 개략공사비_침매함제작장조성개략공사비(11.21)" xfId="9657"/>
    <cellStyle name="_적격 _집행갑지 _침매함설치 개략공사비_침매함제작장조성개략공사비(11.21)_임시적출장(3.25)" xfId="9658"/>
    <cellStyle name="_적격 _집행갑지 _침매함설치 개략공사비_침매함제작장조성개략공사비_임시적출장(3.25)" xfId="9659"/>
    <cellStyle name="_적격 _집행갑지 _침매함설치 개략공사비_침매함제작장조성개략공사비10.29" xfId="9660"/>
    <cellStyle name="_적격 _집행갑지 _침매함설치 개략공사비_침매함제작장조성개략공사비10.29_임시적출장(3.25)" xfId="9661"/>
    <cellStyle name="_적격 _집행갑지 _침매함설치개략공사비" xfId="9662"/>
    <cellStyle name="_적격 _집행갑지 _침매함설치개략공사비_사본 - 침매함제작장조성개략공사비10.29(낙찰율92.02%)" xfId="9663"/>
    <cellStyle name="_적격 _집행갑지 _침매함설치개략공사비_사본 - 침매함제작장조성개략공사비10.29(낙찰율92.02%)_임시적출장(3.25)" xfId="9664"/>
    <cellStyle name="_적격 _집행갑지 _침매함설치개략공사비_심층취배수 전체개략공사비(검토1012)" xfId="9665"/>
    <cellStyle name="_적격 _집행갑지 _침매함설치개략공사비_심층취배수 전체개략공사비(검토1012)_임시적출장(3.25)" xfId="9666"/>
    <cellStyle name="_적격 _집행갑지 _침매함설치개략공사비_심층취배수 전체개략공사비(검토1017)" xfId="9667"/>
    <cellStyle name="_적격 _집행갑지 _침매함설치개략공사비_심층취배수 전체개략공사비(검토1017)_임시적출장(3.25)" xfId="9668"/>
    <cellStyle name="_적격 _집행갑지 _침매함설치개략공사비_심층취배수 전체개략공사비(검토1020)(수량수정)" xfId="9669"/>
    <cellStyle name="_적격 _집행갑지 _침매함설치개략공사비_심층취배수 전체개략공사비(검토1020)(수량수정)_임시적출장(3.25)" xfId="9670"/>
    <cellStyle name="_적격 _집행갑지 _침매함설치개략공사비_심층취배수 전체개략공사비(검토1109)" xfId="9671"/>
    <cellStyle name="_적격 _집행갑지 _침매함설치개략공사비_심층취배수 전체개략공사비(검토1109)_임시적출장(3.25)" xfId="9672"/>
    <cellStyle name="_적격 _집행갑지 _침매함설치개략공사비_임시적출장(3.25)" xfId="9673"/>
    <cellStyle name="_적격 _집행갑지 _침매함설치개략공사비_제작장공사비(12.27)" xfId="9674"/>
    <cellStyle name="_적격 _집행갑지 _침매함설치개략공사비_제작장공사비(12.27)_임시적출장(3.25)" xfId="9675"/>
    <cellStyle name="_적격 _집행갑지 _침매함설치개략공사비_침매함제작장조성개략공사비" xfId="9676"/>
    <cellStyle name="_적격 _집행갑지 _침매함설치개략공사비_침매함제작장조성개략공사비(11.21)" xfId="9677"/>
    <cellStyle name="_적격 _집행갑지 _침매함설치개략공사비_침매함제작장조성개략공사비(11.21)_임시적출장(3.25)" xfId="9678"/>
    <cellStyle name="_적격 _집행갑지 _침매함설치개략공사비_침매함제작장조성개략공사비_임시적출장(3.25)" xfId="9679"/>
    <cellStyle name="_적격 _집행갑지 _침매함설치개략공사비_침매함제작장조성개략공사비10.29" xfId="9680"/>
    <cellStyle name="_적격 _집행갑지 _침매함설치개략공사비_침매함제작장조성개략공사비10.29_임시적출장(3.25)" xfId="9681"/>
    <cellStyle name="_적격 _집행갑지 _침매함제작장조성개략공사비" xfId="9682"/>
    <cellStyle name="_적격 _집행갑지 _침매함제작장조성개략공사비(11.21)" xfId="9683"/>
    <cellStyle name="_적격 _집행갑지 _침매함제작장조성개략공사비(11.21)_임시적출장(3.25)" xfId="9684"/>
    <cellStyle name="_적격 _집행갑지 _침매함제작장조성개략공사비_임시적출장(3.25)" xfId="9685"/>
    <cellStyle name="_적격 _집행갑지 _침매함제작장조성개략공사비10.29" xfId="9686"/>
    <cellStyle name="_적격 _집행갑지 _침매함제작장조성개략공사비10.29_임시적출장(3.25)" xfId="9687"/>
    <cellStyle name="_적격 _집행갑지 _투찰(14-1)" xfId="9688"/>
    <cellStyle name="_적격 _집행갑지 _투찰(14-1)_공사현황(현장03월)" xfId="9689"/>
    <cellStyle name="_적격 _집행갑지 _투찰(14-1)_공사현황(현장03월본사수정)" xfId="9690"/>
    <cellStyle name="_적격 _집행갑지 _투찰(14-1)_공정표양식" xfId="9691"/>
    <cellStyle name="_적격 _집행갑지 _투찰(14-1)_공정표양식_07.실행예산서(도급분시행결의서)sample2" xfId="9692"/>
    <cellStyle name="_적격 _집행갑지 _투찰(14-1)_실행내역서" xfId="9693"/>
    <cellStyle name="_적격 _집행갑지 _투찰(14-1)_실행내역서_공사현황(현장03월)" xfId="9694"/>
    <cellStyle name="_적격 _집행갑지 _투찰(14-1)_실행내역서_공사현황(현장03월본사수정)" xfId="9695"/>
    <cellStyle name="_적격 _집행갑지 _투찰(14-1)_실행내역서_공정표양식" xfId="9696"/>
    <cellStyle name="_적격 _집행갑지 _투찰(14-1)_실행내역서_공정표양식_07.실행예산서(도급분시행결의서)sample2" xfId="9697"/>
    <cellStyle name="_적격 _집행갑지 _투찰(고철10-4)" xfId="9698"/>
    <cellStyle name="_적격 _집행갑지 _투찰(고철10-4)_공사현황(현장03월)" xfId="9699"/>
    <cellStyle name="_적격 _집행갑지 _투찰(고철10-4)_공사현황(현장03월본사수정)" xfId="9700"/>
    <cellStyle name="_적격 _집행갑지 _투찰(고철10-4)_공정표양식" xfId="9701"/>
    <cellStyle name="_적격 _집행갑지 _투찰(고철10-4)_공정표양식_07.실행예산서(도급분시행결의서)sample2" xfId="9702"/>
    <cellStyle name="_적격 _집행갑지 _투찰(고철10-4)_실행내역서" xfId="9703"/>
    <cellStyle name="_적격 _집행갑지 _투찰(고철10-4)_실행내역서_공사현황(현장03월)" xfId="9704"/>
    <cellStyle name="_적격 _집행갑지 _투찰(고철10-4)_실행내역서_공사현황(현장03월본사수정)" xfId="9705"/>
    <cellStyle name="_적격 _집행갑지 _투찰(고철10-4)_실행내역서_공정표양식" xfId="9706"/>
    <cellStyle name="_적격 _집행갑지 _투찰(고철10-4)_실행내역서_공정표양식_07.실행예산서(도급분시행결의서)sample2" xfId="9707"/>
    <cellStyle name="_적격 _집행갑지 _투찰(무안광주3공구)" xfId="9708"/>
    <cellStyle name="_적격 _집행갑지 _투찰(무안광주3공구)_공사현황(현장03월)" xfId="9709"/>
    <cellStyle name="_적격 _집행갑지 _투찰(무안광주3공구)_공사현황(현장03월본사수정)" xfId="9710"/>
    <cellStyle name="_적격 _집행갑지 _투찰(무안광주3공구)_공정표양식" xfId="9711"/>
    <cellStyle name="_적격 _집행갑지 _투찰(무안광주3공구)_공정표양식_07.실행예산서(도급분시행결의서)sample2" xfId="9712"/>
    <cellStyle name="_적격 _집행갑지 _투찰(무안광주3공구)_실행내역서" xfId="9713"/>
    <cellStyle name="_적격 _집행갑지 _투찰(무안광주3공구)_실행내역서_공사현황(현장03월)" xfId="9714"/>
    <cellStyle name="_적격 _집행갑지 _투찰(무안광주3공구)_실행내역서_공사현황(현장03월본사수정)" xfId="9715"/>
    <cellStyle name="_적격 _집행갑지 _투찰(무안광주3공구)_실행내역서_공정표양식" xfId="9716"/>
    <cellStyle name="_적격 _집행갑지 _투찰(무안광주3공구)_실행내역서_공정표양식_07.실행예산서(도급분시행결의서)sample2" xfId="9717"/>
    <cellStyle name="_적격 _집행갑지 _현산경3(중앙)" xfId="23012"/>
    <cellStyle name="_적격 _집행갑지 _현산경3(중앙)_3.CC-10-2,3_방풍림조성 및 석탄침전조수량산출서" xfId="23013"/>
    <cellStyle name="_적격 _집행갑지 _현산경3(중앙)_4.CC-10-4_저탄장내배수설비수량산출서" xfId="23014"/>
    <cellStyle name="_적격 _집행갑지 _현산경3(중앙)_마산항(02.08.05)" xfId="23015"/>
    <cellStyle name="_적격 _집행갑지 _현산경3(중앙)_마산항(02.08.05)_3.CC-10-2,3_방풍림조성 및 석탄침전조수량산출서" xfId="23016"/>
    <cellStyle name="_적격 _집행갑지 _현산경3(중앙)_마산항(02.08.05)_4.CC-10-4_저탄장내배수설비수량산출서" xfId="23017"/>
    <cellStyle name="_적격 _집행갑지 _현산경3(중앙)_마산항(02.08.05)_마산항(02.08.05)" xfId="23018"/>
    <cellStyle name="_적격 _집행갑지 _현산경3(중앙)_마산항(02.08.05)_마산항(02.08.05)_3.CC-10-2,3_방풍림조성 및 석탄침전조수량산출서" xfId="23019"/>
    <cellStyle name="_적격 _집행갑지 _현산경3(중앙)_마산항(02.08.05)_마산항(02.08.05)_4.CC-10-4_저탄장내배수설비수량산출서" xfId="23020"/>
    <cellStyle name="_적격 _집행갑지 _흥우내역서산출" xfId="23021"/>
    <cellStyle name="_적격 _집행갑지 _흥우내역서산출_3.CC-10-2,3_방풍림조성 및 석탄침전조수량산출서" xfId="23022"/>
    <cellStyle name="_적격 _집행갑지 _흥우내역서산출_4.CC-10-4_저탄장내배수설비수량산출서" xfId="23023"/>
    <cellStyle name="_적격 _집행갑지 _흥우내역서산출_흥우내역서산출" xfId="23024"/>
    <cellStyle name="_적격 _집행갑지 _흥우내역서산출_흥우내역서산출_3.CC-10-2,3_방풍림조성 및 석탄침전조수량산출서" xfId="23025"/>
    <cellStyle name="_적격 _집행갑지 _흥우내역서산출_흥우내역서산출_4.CC-10-4_저탄장내배수설비수량산출서" xfId="23026"/>
    <cellStyle name="_적격 _침매함설치 개략공사비" xfId="9718"/>
    <cellStyle name="_적격 _침매함설치 개략공사비 (수정050623)" xfId="9719"/>
    <cellStyle name="_적격 _침매함설치 개략공사비 (수정050623)_사본 - 침매함제작장조성개략공사비10.29(낙찰율92.02%)" xfId="9720"/>
    <cellStyle name="_적격 _침매함설치 개략공사비 (수정050623)_사본 - 침매함제작장조성개략공사비10.29(낙찰율92.02%)_임시적출장(3.25)" xfId="9721"/>
    <cellStyle name="_적격 _침매함설치 개략공사비 (수정050623)_심층취배수 전체개략공사비(검토1012)" xfId="9722"/>
    <cellStyle name="_적격 _침매함설치 개략공사비 (수정050623)_심층취배수 전체개략공사비(검토1012)_임시적출장(3.25)" xfId="9723"/>
    <cellStyle name="_적격 _침매함설치 개략공사비 (수정050623)_심층취배수 전체개략공사비(검토1017)" xfId="9724"/>
    <cellStyle name="_적격 _침매함설치 개략공사비 (수정050623)_심층취배수 전체개략공사비(검토1017)_임시적출장(3.25)" xfId="9725"/>
    <cellStyle name="_적격 _침매함설치 개략공사비 (수정050623)_심층취배수 전체개략공사비(검토1020)(수량수정)" xfId="9726"/>
    <cellStyle name="_적격 _침매함설치 개략공사비 (수정050623)_심층취배수 전체개략공사비(검토1020)(수량수정)_임시적출장(3.25)" xfId="9727"/>
    <cellStyle name="_적격 _침매함설치 개략공사비 (수정050623)_심층취배수 전체개략공사비(검토1109)" xfId="9728"/>
    <cellStyle name="_적격 _침매함설치 개략공사비 (수정050623)_심층취배수 전체개략공사비(검토1109)_임시적출장(3.25)" xfId="9729"/>
    <cellStyle name="_적격 _침매함설치 개략공사비 (수정050623)_임시적출장(3.25)" xfId="9730"/>
    <cellStyle name="_적격 _침매함설치 개략공사비 (수정050623)_제작장공사비(12.27)" xfId="9731"/>
    <cellStyle name="_적격 _침매함설치 개략공사비 (수정050623)_제작장공사비(12.27)_임시적출장(3.25)" xfId="9732"/>
    <cellStyle name="_적격 _침매함설치 개략공사비 (수정050623)_침매함제작장조성개략공사비" xfId="9733"/>
    <cellStyle name="_적격 _침매함설치 개략공사비 (수정050623)_침매함제작장조성개략공사비(11.21)" xfId="9734"/>
    <cellStyle name="_적격 _침매함설치 개략공사비 (수정050623)_침매함제작장조성개략공사비(11.21)_임시적출장(3.25)" xfId="9735"/>
    <cellStyle name="_적격 _침매함설치 개략공사비 (수정050623)_침매함제작장조성개략공사비_임시적출장(3.25)" xfId="9736"/>
    <cellStyle name="_적격 _침매함설치 개략공사비 (수정050623)_침매함제작장조성개략공사비10.29" xfId="9737"/>
    <cellStyle name="_적격 _침매함설치 개략공사비 (수정050623)_침매함제작장조성개략공사비10.29_임시적출장(3.25)" xfId="9738"/>
    <cellStyle name="_적격 _침매함설치 개략공사비_사본 - 침매함제작장조성개략공사비10.29(낙찰율92.02%)" xfId="9739"/>
    <cellStyle name="_적격 _침매함설치 개략공사비_사본 - 침매함제작장조성개략공사비10.29(낙찰율92.02%)_임시적출장(3.25)" xfId="9740"/>
    <cellStyle name="_적격 _침매함설치 개략공사비_심층취배수 전체개략공사비(검토1012)" xfId="9741"/>
    <cellStyle name="_적격 _침매함설치 개략공사비_심층취배수 전체개략공사비(검토1012)_임시적출장(3.25)" xfId="9742"/>
    <cellStyle name="_적격 _침매함설치 개략공사비_심층취배수 전체개략공사비(검토1017)" xfId="9743"/>
    <cellStyle name="_적격 _침매함설치 개략공사비_심층취배수 전체개략공사비(검토1017)_임시적출장(3.25)" xfId="9744"/>
    <cellStyle name="_적격 _침매함설치 개략공사비_심층취배수 전체개략공사비(검토1020)(수량수정)" xfId="9745"/>
    <cellStyle name="_적격 _침매함설치 개략공사비_심층취배수 전체개략공사비(검토1020)(수량수정)_임시적출장(3.25)" xfId="9746"/>
    <cellStyle name="_적격 _침매함설치 개략공사비_심층취배수 전체개략공사비(검토1109)" xfId="9747"/>
    <cellStyle name="_적격 _침매함설치 개략공사비_심층취배수 전체개략공사비(검토1109)_임시적출장(3.25)" xfId="9748"/>
    <cellStyle name="_적격 _침매함설치 개략공사비_임시적출장(3.25)" xfId="9749"/>
    <cellStyle name="_적격 _침매함설치 개략공사비_제작장공사비(12.27)" xfId="9750"/>
    <cellStyle name="_적격 _침매함설치 개략공사비_제작장공사비(12.27)_임시적출장(3.25)" xfId="9751"/>
    <cellStyle name="_적격 _침매함설치 개략공사비_침매함제작장조성개략공사비" xfId="9752"/>
    <cellStyle name="_적격 _침매함설치 개략공사비_침매함제작장조성개략공사비(11.21)" xfId="9753"/>
    <cellStyle name="_적격 _침매함설치 개략공사비_침매함제작장조성개략공사비(11.21)_임시적출장(3.25)" xfId="9754"/>
    <cellStyle name="_적격 _침매함설치 개략공사비_침매함제작장조성개략공사비_임시적출장(3.25)" xfId="9755"/>
    <cellStyle name="_적격 _침매함설치 개략공사비_침매함제작장조성개략공사비10.29" xfId="9756"/>
    <cellStyle name="_적격 _침매함설치 개략공사비_침매함제작장조성개략공사비10.29_임시적출장(3.25)" xfId="9757"/>
    <cellStyle name="_적격 _침매함설치개략공사비" xfId="9758"/>
    <cellStyle name="_적격 _침매함설치개략공사비_사본 - 침매함제작장조성개략공사비10.29(낙찰율92.02%)" xfId="9759"/>
    <cellStyle name="_적격 _침매함설치개략공사비_사본 - 침매함제작장조성개략공사비10.29(낙찰율92.02%)_임시적출장(3.25)" xfId="9760"/>
    <cellStyle name="_적격 _침매함설치개략공사비_심층취배수 전체개략공사비(검토1012)" xfId="9761"/>
    <cellStyle name="_적격 _침매함설치개략공사비_심층취배수 전체개략공사비(검토1012)_임시적출장(3.25)" xfId="9762"/>
    <cellStyle name="_적격 _침매함설치개략공사비_심층취배수 전체개략공사비(검토1017)" xfId="9763"/>
    <cellStyle name="_적격 _침매함설치개략공사비_심층취배수 전체개략공사비(검토1017)_임시적출장(3.25)" xfId="9764"/>
    <cellStyle name="_적격 _침매함설치개략공사비_심층취배수 전체개략공사비(검토1020)(수량수정)" xfId="9765"/>
    <cellStyle name="_적격 _침매함설치개략공사비_심층취배수 전체개략공사비(검토1020)(수량수정)_임시적출장(3.25)" xfId="9766"/>
    <cellStyle name="_적격 _침매함설치개략공사비_심층취배수 전체개략공사비(검토1109)" xfId="9767"/>
    <cellStyle name="_적격 _침매함설치개략공사비_심층취배수 전체개략공사비(검토1109)_임시적출장(3.25)" xfId="9768"/>
    <cellStyle name="_적격 _침매함설치개략공사비_임시적출장(3.25)" xfId="9769"/>
    <cellStyle name="_적격 _침매함설치개략공사비_제작장공사비(12.27)" xfId="9770"/>
    <cellStyle name="_적격 _침매함설치개략공사비_제작장공사비(12.27)_임시적출장(3.25)" xfId="9771"/>
    <cellStyle name="_적격 _침매함설치개략공사비_침매함제작장조성개략공사비" xfId="9772"/>
    <cellStyle name="_적격 _침매함설치개략공사비_침매함제작장조성개략공사비(11.21)" xfId="9773"/>
    <cellStyle name="_적격 _침매함설치개략공사비_침매함제작장조성개략공사비(11.21)_임시적출장(3.25)" xfId="9774"/>
    <cellStyle name="_적격 _침매함설치개략공사비_침매함제작장조성개략공사비_임시적출장(3.25)" xfId="9775"/>
    <cellStyle name="_적격 _침매함설치개략공사비_침매함제작장조성개략공사비10.29" xfId="9776"/>
    <cellStyle name="_적격 _침매함설치개략공사비_침매함제작장조성개략공사비10.29_임시적출장(3.25)" xfId="9777"/>
    <cellStyle name="_적격 _침매함제작장조성개략공사비" xfId="9778"/>
    <cellStyle name="_적격 _침매함제작장조성개략공사비(11.21)" xfId="9779"/>
    <cellStyle name="_적격 _침매함제작장조성개략공사비(11.21)_임시적출장(3.25)" xfId="9780"/>
    <cellStyle name="_적격 _침매함제작장조성개략공사비_임시적출장(3.25)" xfId="9781"/>
    <cellStyle name="_적격 _침매함제작장조성개략공사비10.29" xfId="9782"/>
    <cellStyle name="_적격 _침매함제작장조성개략공사비10.29_임시적출장(3.25)" xfId="9783"/>
    <cellStyle name="_적격 _투찰(14-1)" xfId="9784"/>
    <cellStyle name="_적격 _투찰(14-1)_공사현황(현장03월)" xfId="9785"/>
    <cellStyle name="_적격 _투찰(14-1)_공사현황(현장03월본사수정)" xfId="9786"/>
    <cellStyle name="_적격 _투찰(14-1)_공정표양식" xfId="9787"/>
    <cellStyle name="_적격 _투찰(14-1)_공정표양식_07.실행예산서(도급분시행결의서)sample2" xfId="9788"/>
    <cellStyle name="_적격 _투찰(14-1)_실행내역서" xfId="9789"/>
    <cellStyle name="_적격 _투찰(14-1)_실행내역서_공사현황(현장03월)" xfId="9790"/>
    <cellStyle name="_적격 _투찰(14-1)_실행내역서_공사현황(현장03월본사수정)" xfId="9791"/>
    <cellStyle name="_적격 _투찰(14-1)_실행내역서_공정표양식" xfId="9792"/>
    <cellStyle name="_적격 _투찰(14-1)_실행내역서_공정표양식_07.실행예산서(도급분시행결의서)sample2" xfId="9793"/>
    <cellStyle name="_적격 _투찰(고철10-4)" xfId="9794"/>
    <cellStyle name="_적격 _투찰(고철10-4)_공사현황(현장03월)" xfId="9795"/>
    <cellStyle name="_적격 _투찰(고철10-4)_공사현황(현장03월본사수정)" xfId="9796"/>
    <cellStyle name="_적격 _투찰(고철10-4)_공정표양식" xfId="9797"/>
    <cellStyle name="_적격 _투찰(고철10-4)_공정표양식_07.실행예산서(도급분시행결의서)sample2" xfId="9798"/>
    <cellStyle name="_적격 _투찰(고철10-4)_실행내역서" xfId="9799"/>
    <cellStyle name="_적격 _투찰(고철10-4)_실행내역서_공사현황(현장03월)" xfId="9800"/>
    <cellStyle name="_적격 _투찰(고철10-4)_실행내역서_공사현황(현장03월본사수정)" xfId="9801"/>
    <cellStyle name="_적격 _투찰(고철10-4)_실행내역서_공정표양식" xfId="9802"/>
    <cellStyle name="_적격 _투찰(고철10-4)_실행내역서_공정표양식_07.실행예산서(도급분시행결의서)sample2" xfId="9803"/>
    <cellStyle name="_적격 _투찰(무안광주3공구)" xfId="9804"/>
    <cellStyle name="_적격 _투찰(무안광주3공구)_공사현황(현장03월)" xfId="9805"/>
    <cellStyle name="_적격 _투찰(무안광주3공구)_공사현황(현장03월본사수정)" xfId="9806"/>
    <cellStyle name="_적격 _투찰(무안광주3공구)_공정표양식" xfId="9807"/>
    <cellStyle name="_적격 _투찰(무안광주3공구)_공정표양식_07.실행예산서(도급분시행결의서)sample2" xfId="9808"/>
    <cellStyle name="_적격 _투찰(무안광주3공구)_실행내역서" xfId="9809"/>
    <cellStyle name="_적격 _투찰(무안광주3공구)_실행내역서_공사현황(현장03월)" xfId="9810"/>
    <cellStyle name="_적격 _투찰(무안광주3공구)_실행내역서_공사현황(현장03월본사수정)" xfId="9811"/>
    <cellStyle name="_적격 _투찰(무안광주3공구)_실행내역서_공정표양식" xfId="9812"/>
    <cellStyle name="_적격 _투찰(무안광주3공구)_실행내역서_공정표양식_07.실행예산서(도급분시행결의서)sample2" xfId="9813"/>
    <cellStyle name="_적격 _현산경3(중앙)" xfId="23027"/>
    <cellStyle name="_적격 _현산경3(중앙)_3.CC-10-2,3_방풍림조성 및 석탄침전조수량산출서" xfId="23028"/>
    <cellStyle name="_적격 _현산경3(중앙)_4.CC-10-4_저탄장내배수설비수량산출서" xfId="23029"/>
    <cellStyle name="_적격 _현산경3(중앙)_마산항(02.08.05)" xfId="23030"/>
    <cellStyle name="_적격 _현산경3(중앙)_마산항(02.08.05)_3.CC-10-2,3_방풍림조성 및 석탄침전조수량산출서" xfId="23031"/>
    <cellStyle name="_적격 _현산경3(중앙)_마산항(02.08.05)_4.CC-10-4_저탄장내배수설비수량산출서" xfId="23032"/>
    <cellStyle name="_적격 _현산경3(중앙)_마산항(02.08.05)_마산항(02.08.05)" xfId="23033"/>
    <cellStyle name="_적격 _현산경3(중앙)_마산항(02.08.05)_마산항(02.08.05)_3.CC-10-2,3_방풍림조성 및 석탄침전조수량산출서" xfId="23034"/>
    <cellStyle name="_적격 _현산경3(중앙)_마산항(02.08.05)_마산항(02.08.05)_4.CC-10-4_저탄장내배수설비수량산출서" xfId="23035"/>
    <cellStyle name="_적격 _흥우내역서산출" xfId="23036"/>
    <cellStyle name="_적격 _흥우내역서산출_3.CC-10-2,3_방풍림조성 및 석탄침전조수량산출서" xfId="23037"/>
    <cellStyle name="_적격 _흥우내역서산출_4.CC-10-4_저탄장내배수설비수량산출서" xfId="23038"/>
    <cellStyle name="_적격 _흥우내역서산출_흥우내역서산출" xfId="23039"/>
    <cellStyle name="_적격 _흥우내역서산출_흥우내역서산출_3.CC-10-2,3_방풍림조성 및 석탄침전조수량산출서" xfId="23040"/>
    <cellStyle name="_적격 _흥우내역서산출_흥우내역서산출_4.CC-10-4_저탄장내배수설비수량산출서" xfId="23041"/>
    <cellStyle name="_적격(화산) " xfId="9814"/>
    <cellStyle name="_적격(화산) _3.CC-10-2,3_방풍림조성 및 석탄침전조수량산출서" xfId="23042"/>
    <cellStyle name="_적격(화산) _4.CC-10-4_저탄장내배수설비수량산출서" xfId="23043"/>
    <cellStyle name="_적격(화산) _가실행 및 총괄(5공구)" xfId="23044"/>
    <cellStyle name="_적격(화산) _가실행 및 총괄(5공구)_3.CC-10-2,3_방풍림조성 및 석탄침전조수량산출서" xfId="23045"/>
    <cellStyle name="_적격(화산) _가실행 및 총괄(5공구)_4.CC-10-4_저탄장내배수설비수량산출서" xfId="23046"/>
    <cellStyle name="_적격(화산) _가실행 및 총괄(5공구)_가실행 및 총괄(선진포항)" xfId="23047"/>
    <cellStyle name="_적격(화산) _가실행 및 총괄(5공구)_가실행 및 총괄(선진포항)_3.CC-10-2,3_방풍림조성 및 석탄침전조수량산출서" xfId="23048"/>
    <cellStyle name="_적격(화산) _가실행 및 총괄(5공구)_가실행 및 총괄(선진포항)_4.CC-10-4_저탄장내배수설비수량산출서" xfId="23049"/>
    <cellStyle name="_적격(화산) _가실행 및 총괄(5공구)_가실행 및 총괄(선진포항)_흥우내역서산출" xfId="23050"/>
    <cellStyle name="_적격(화산) _가실행 및 총괄(5공구)_가실행 및 총괄(선진포항)_흥우내역서산출_3.CC-10-2,3_방풍림조성 및 석탄침전조수량산출서" xfId="23051"/>
    <cellStyle name="_적격(화산) _가실행 및 총괄(5공구)_가실행 및 총괄(선진포항)_흥우내역서산출_4.CC-10-4_저탄장내배수설비수량산출서" xfId="23052"/>
    <cellStyle name="_적격(화산) _가실행 및 총괄(5공구)_가실행 및 총괄(선진포항)_흥우내역서산출_흥우내역서산출" xfId="23053"/>
    <cellStyle name="_적격(화산) _가실행 및 총괄(5공구)_가실행 및 총괄(선진포항)_흥우내역서산출_흥우내역서산출_3.CC-10-2,3_방풍림조성 및 석탄침전조수량산출서" xfId="23054"/>
    <cellStyle name="_적격(화산) _가실행 및 총괄(5공구)_가실행 및 총괄(선진포항)_흥우내역서산출_흥우내역서산출_4.CC-10-4_저탄장내배수설비수량산출서" xfId="23055"/>
    <cellStyle name="_적격(화산) _가실행 및 총괄(5공구)_선진포항1" xfId="23056"/>
    <cellStyle name="_적격(화산) _가실행 및 총괄(5공구)_선진포항1_3.CC-10-2,3_방풍림조성 및 석탄침전조수량산출서" xfId="23057"/>
    <cellStyle name="_적격(화산) _가실행 및 총괄(5공구)_선진포항1_4.CC-10-4_저탄장내배수설비수량산출서" xfId="23058"/>
    <cellStyle name="_적격(화산) _가실행 및 총괄(5공구)_선진포항1_흥우내역서산출" xfId="23059"/>
    <cellStyle name="_적격(화산) _가실행 및 총괄(5공구)_선진포항1_흥우내역서산출_3.CC-10-2,3_방풍림조성 및 석탄침전조수량산출서" xfId="23060"/>
    <cellStyle name="_적격(화산) _가실행 및 총괄(5공구)_선진포항1_흥우내역서산출_4.CC-10-4_저탄장내배수설비수량산출서" xfId="23061"/>
    <cellStyle name="_적격(화산) _가실행 및 총괄(5공구)_선진포항1_흥우내역서산출_흥우내역서산출" xfId="23062"/>
    <cellStyle name="_적격(화산) _가실행 및 총괄(5공구)_선진포항1_흥우내역서산출_흥우내역서산출_3.CC-10-2,3_방풍림조성 및 석탄침전조수량산출서" xfId="23063"/>
    <cellStyle name="_적격(화산) _가실행 및 총괄(5공구)_선진포항1_흥우내역서산출_흥우내역서산출_4.CC-10-4_저탄장내배수설비수량산출서" xfId="23064"/>
    <cellStyle name="_적격(화산) _가실행 및 총괄(5공구)_흥우내역서산출" xfId="23065"/>
    <cellStyle name="_적격(화산) _가실행 및 총괄(5공구)_흥우내역서산출_3.CC-10-2,3_방풍림조성 및 석탄침전조수량산출서" xfId="23066"/>
    <cellStyle name="_적격(화산) _가실행 및 총괄(5공구)_흥우내역서산출_4.CC-10-4_저탄장내배수설비수량산출서" xfId="23067"/>
    <cellStyle name="_적격(화산) _가실행 및 총괄(5공구)_흥우내역서산출_흥우내역서산출" xfId="23068"/>
    <cellStyle name="_적격(화산) _가실행 및 총괄(5공구)_흥우내역서산출_흥우내역서산출_3.CC-10-2,3_방풍림조성 및 석탄침전조수량산출서" xfId="23069"/>
    <cellStyle name="_적격(화산) _가실행 및 총괄(5공구)_흥우내역서산출_흥우내역서산출_4.CC-10-4_저탄장내배수설비수량산출서" xfId="23070"/>
    <cellStyle name="_적격(화산) _가실행 및 총괄(고서담양2공구)" xfId="23071"/>
    <cellStyle name="_적격(화산) _가실행 및 총괄(고서담양2공구)_3.CC-10-2,3_방풍림조성 및 석탄침전조수량산출서" xfId="23072"/>
    <cellStyle name="_적격(화산) _가실행 및 총괄(고서담양2공구)_4.CC-10-4_저탄장내배수설비수량산출서" xfId="23073"/>
    <cellStyle name="_적격(화산) _가실행 및 총괄(고서담양2공구)_가실행 및 총괄(선진포항)" xfId="23074"/>
    <cellStyle name="_적격(화산) _가실행 및 총괄(고서담양2공구)_가실행 및 총괄(선진포항)_3.CC-10-2,3_방풍림조성 및 석탄침전조수량산출서" xfId="23075"/>
    <cellStyle name="_적격(화산) _가실행 및 총괄(고서담양2공구)_가실행 및 총괄(선진포항)_4.CC-10-4_저탄장내배수설비수량산출서" xfId="23076"/>
    <cellStyle name="_적격(화산) _가실행 및 총괄(고서담양2공구)_가실행 및 총괄(선진포항)_흥우내역서산출" xfId="23077"/>
    <cellStyle name="_적격(화산) _가실행 및 총괄(고서담양2공구)_가실행 및 총괄(선진포항)_흥우내역서산출_3.CC-10-2,3_방풍림조성 및 석탄침전조수량산출서" xfId="23078"/>
    <cellStyle name="_적격(화산) _가실행 및 총괄(고서담양2공구)_가실행 및 총괄(선진포항)_흥우내역서산출_4.CC-10-4_저탄장내배수설비수량산출서" xfId="23079"/>
    <cellStyle name="_적격(화산) _가실행 및 총괄(고서담양2공구)_가실행 및 총괄(선진포항)_흥우내역서산출_흥우내역서산출" xfId="23080"/>
    <cellStyle name="_적격(화산) _가실행 및 총괄(고서담양2공구)_가실행 및 총괄(선진포항)_흥우내역서산출_흥우내역서산출_3.CC-10-2,3_방풍림조성 및 석탄침전조수량산출서" xfId="23081"/>
    <cellStyle name="_적격(화산) _가실행 및 총괄(고서담양2공구)_가실행 및 총괄(선진포항)_흥우내역서산출_흥우내역서산출_4.CC-10-4_저탄장내배수설비수량산출서" xfId="23082"/>
    <cellStyle name="_적격(화산) _가실행 및 총괄(고서담양2공구)_흥우내역서산출" xfId="23083"/>
    <cellStyle name="_적격(화산) _가실행 및 총괄(고서담양2공구)_흥우내역서산출_3.CC-10-2,3_방풍림조성 및 석탄침전조수량산출서" xfId="23084"/>
    <cellStyle name="_적격(화산) _가실행 및 총괄(고서담양2공구)_흥우내역서산출_4.CC-10-4_저탄장내배수설비수량산출서" xfId="23085"/>
    <cellStyle name="_적격(화산) _가실행 및 총괄(고서담양2공구)_흥우내역서산출_흥우내역서산출" xfId="23086"/>
    <cellStyle name="_적격(화산) _가실행 및 총괄(고서담양2공구)_흥우내역서산출_흥우내역서산출_3.CC-10-2,3_방풍림조성 및 석탄침전조수량산출서" xfId="23087"/>
    <cellStyle name="_적격(화산) _가실행 및 총괄(고서담양2공구)_흥우내역서산출_흥우내역서산출_4.CC-10-4_저탄장내배수설비수량산출서" xfId="23088"/>
    <cellStyle name="_적격(화산) _가실행 및 총괄(선진포항)" xfId="23089"/>
    <cellStyle name="_적격(화산) _가실행 및 총괄(선진포항)_3.CC-10-2,3_방풍림조성 및 석탄침전조수량산출서" xfId="23090"/>
    <cellStyle name="_적격(화산) _가실행 및 총괄(선진포항)_4.CC-10-4_저탄장내배수설비수량산출서" xfId="23091"/>
    <cellStyle name="_적격(화산) _가실행 및 총괄(선진포항)_가실행 및 총괄(선진포항)" xfId="23092"/>
    <cellStyle name="_적격(화산) _가실행 및 총괄(선진포항)_가실행 및 총괄(선진포항)_3.CC-10-2,3_방풍림조성 및 석탄침전조수량산출서" xfId="23093"/>
    <cellStyle name="_적격(화산) _가실행 및 총괄(선진포항)_가실행 및 총괄(선진포항)_4.CC-10-4_저탄장내배수설비수량산출서" xfId="23094"/>
    <cellStyle name="_적격(화산) _가실행 및 총괄(선진포항)_가실행 및 총괄(선진포항)_흥우내역서산출" xfId="23095"/>
    <cellStyle name="_적격(화산) _가실행 및 총괄(선진포항)_가실행 및 총괄(선진포항)_흥우내역서산출_3.CC-10-2,3_방풍림조성 및 석탄침전조수량산출서" xfId="23096"/>
    <cellStyle name="_적격(화산) _가실행 및 총괄(선진포항)_가실행 및 총괄(선진포항)_흥우내역서산출_4.CC-10-4_저탄장내배수설비수량산출서" xfId="23097"/>
    <cellStyle name="_적격(화산) _가실행 및 총괄(선진포항)_가실행 및 총괄(선진포항)_흥우내역서산출_흥우내역서산출" xfId="23098"/>
    <cellStyle name="_적격(화산) _가실행 및 총괄(선진포항)_가실행 및 총괄(선진포항)_흥우내역서산출_흥우내역서산출_3.CC-10-2,3_방풍림조성 및 석탄침전조수량산출서" xfId="23099"/>
    <cellStyle name="_적격(화산) _가실행 및 총괄(선진포항)_가실행 및 총괄(선진포항)_흥우내역서산출_흥우내역서산출_4.CC-10-4_저탄장내배수설비수량산출서" xfId="23100"/>
    <cellStyle name="_적격(화산) _가실행 및 총괄(선진포항)_선진포항1" xfId="23101"/>
    <cellStyle name="_적격(화산) _가실행 및 총괄(선진포항)_선진포항1_3.CC-10-2,3_방풍림조성 및 석탄침전조수량산출서" xfId="23102"/>
    <cellStyle name="_적격(화산) _가실행 및 총괄(선진포항)_선진포항1_4.CC-10-4_저탄장내배수설비수량산출서" xfId="23103"/>
    <cellStyle name="_적격(화산) _가실행 및 총괄(선진포항)_선진포항1_흥우내역서산출" xfId="23104"/>
    <cellStyle name="_적격(화산) _가실행 및 총괄(선진포항)_선진포항1_흥우내역서산출_3.CC-10-2,3_방풍림조성 및 석탄침전조수량산출서" xfId="23105"/>
    <cellStyle name="_적격(화산) _가실행 및 총괄(선진포항)_선진포항1_흥우내역서산출_4.CC-10-4_저탄장내배수설비수량산출서" xfId="23106"/>
    <cellStyle name="_적격(화산) _가실행 및 총괄(선진포항)_선진포항1_흥우내역서산출_흥우내역서산출" xfId="23107"/>
    <cellStyle name="_적격(화산) _가실행 및 총괄(선진포항)_선진포항1_흥우내역서산출_흥우내역서산출_3.CC-10-2,3_방풍림조성 및 석탄침전조수량산출서" xfId="23108"/>
    <cellStyle name="_적격(화산) _가실행 및 총괄(선진포항)_선진포항1_흥우내역서산출_흥우내역서산출_4.CC-10-4_저탄장내배수설비수량산출서" xfId="23109"/>
    <cellStyle name="_적격(화산) _가실행 및 총괄(선진포항)_흥우내역서산출" xfId="23110"/>
    <cellStyle name="_적격(화산) _가실행 및 총괄(선진포항)_흥우내역서산출_3.CC-10-2,3_방풍림조성 및 석탄침전조수량산출서" xfId="23111"/>
    <cellStyle name="_적격(화산) _가실행 및 총괄(선진포항)_흥우내역서산출_4.CC-10-4_저탄장내배수설비수량산출서" xfId="23112"/>
    <cellStyle name="_적격(화산) _가실행 및 총괄(선진포항)_흥우내역서산출_흥우내역서산출" xfId="23113"/>
    <cellStyle name="_적격(화산) _가실행 및 총괄(선진포항)_흥우내역서산출_흥우내역서산출_3.CC-10-2,3_방풍림조성 및 석탄침전조수량산출서" xfId="23114"/>
    <cellStyle name="_적격(화산) _가실행 및 총괄(선진포항)_흥우내역서산출_흥우내역서산출_4.CC-10-4_저탄장내배수설비수량산출서" xfId="23115"/>
    <cellStyle name="_적격(화산) _가실행(평화)" xfId="23116"/>
    <cellStyle name="_적격(화산) _가실행(평화)_3.CC-10-2,3_방풍림조성 및 석탄침전조수량산출서" xfId="23117"/>
    <cellStyle name="_적격(화산) _가실행(평화)_4.CC-10-4_저탄장내배수설비수량산출서" xfId="23118"/>
    <cellStyle name="_적격(화산) _가실행(평화)_흥우내역서산출" xfId="23119"/>
    <cellStyle name="_적격(화산) _가실행(평화)_흥우내역서산출_3.CC-10-2,3_방풍림조성 및 석탄침전조수량산출서" xfId="23120"/>
    <cellStyle name="_적격(화산) _가실행(평화)_흥우내역서산출_4.CC-10-4_저탄장내배수설비수량산출서" xfId="23121"/>
    <cellStyle name="_적격(화산) _가실행(평화)_흥우내역서산출_흥우내역서산출" xfId="23122"/>
    <cellStyle name="_적격(화산) _가실행(평화)_흥우내역서산출_흥우내역서산출_3.CC-10-2,3_방풍림조성 및 석탄침전조수량산출서" xfId="23123"/>
    <cellStyle name="_적격(화산) _가실행(평화)_흥우내역서산출_흥우내역서산출_4.CC-10-4_저탄장내배수설비수량산출서" xfId="23124"/>
    <cellStyle name="_적격(화산) _강남순환실행" xfId="23125"/>
    <cellStyle name="_적격(화산) _강남순환실행_3.CC-10-2,3_방풍림조성 및 석탄침전조수량산출서" xfId="23126"/>
    <cellStyle name="_적격(화산) _강남순환실행_4.CC-10-4_저탄장내배수설비수량산출서" xfId="23127"/>
    <cellStyle name="_적격(화산) _강남순환실행_마산항(02.08.05)" xfId="23128"/>
    <cellStyle name="_적격(화산) _강남순환실행_마산항(02.08.05)_3.CC-10-2,3_방풍림조성 및 석탄침전조수량산출서" xfId="23129"/>
    <cellStyle name="_적격(화산) _강남순환실행_마산항(02.08.05)_4.CC-10-4_저탄장내배수설비수량산출서" xfId="23130"/>
    <cellStyle name="_적격(화산) _강남순환실행_마산항(02.08.05)_마산항(02.08.05)" xfId="23131"/>
    <cellStyle name="_적격(화산) _강남순환실행_마산항(02.08.05)_마산항(02.08.05)_3.CC-10-2,3_방풍림조성 및 석탄침전조수량산출서" xfId="23132"/>
    <cellStyle name="_적격(화산) _강남순환실행_마산항(02.08.05)_마산항(02.08.05)_4.CC-10-4_저탄장내배수설비수량산출서" xfId="23133"/>
    <cellStyle name="_적격(화산) _경춘선3부대의뢰" xfId="23134"/>
    <cellStyle name="_적격(화산) _경춘선3부대의뢰_3.CC-10-2,3_방풍림조성 및 석탄침전조수량산출서" xfId="23135"/>
    <cellStyle name="_적격(화산) _경춘선3부대의뢰_4.CC-10-4_저탄장내배수설비수량산출서" xfId="23136"/>
    <cellStyle name="_적격(화산) _경춘선3부대의뢰_마산항(02.08.05)" xfId="23137"/>
    <cellStyle name="_적격(화산) _경춘선3부대의뢰_마산항(02.08.05)_3.CC-10-2,3_방풍림조성 및 석탄침전조수량산출서" xfId="23138"/>
    <cellStyle name="_적격(화산) _경춘선3부대의뢰_마산항(02.08.05)_4.CC-10-4_저탄장내배수설비수량산출서" xfId="23139"/>
    <cellStyle name="_적격(화산) _경춘선3부대의뢰_마산항(02.08.05)_마산항(02.08.05)" xfId="23140"/>
    <cellStyle name="_적격(화산) _경춘선3부대의뢰_마산항(02.08.05)_마산항(02.08.05)_3.CC-10-2,3_방풍림조성 및 석탄침전조수량산출서" xfId="23141"/>
    <cellStyle name="_적격(화산) _경춘선3부대의뢰_마산항(02.08.05)_마산항(02.08.05)_4.CC-10-4_저탄장내배수설비수량산출서" xfId="23142"/>
    <cellStyle name="_적격(화산) _경춘선3실행추정(당초)" xfId="23143"/>
    <cellStyle name="_적격(화산) _경춘선3실행추정(당초)_3.CC-10-2,3_방풍림조성 및 석탄침전조수량산출서" xfId="23144"/>
    <cellStyle name="_적격(화산) _경춘선3실행추정(당초)_4.CC-10-4_저탄장내배수설비수량산출서" xfId="23145"/>
    <cellStyle name="_적격(화산) _경춘선3실행추정(당초)_마산항(02.08.05)" xfId="23146"/>
    <cellStyle name="_적격(화산) _경춘선3실행추정(당초)_마산항(02.08.05)_3.CC-10-2,3_방풍림조성 및 석탄침전조수량산출서" xfId="23147"/>
    <cellStyle name="_적격(화산) _경춘선3실행추정(당초)_마산항(02.08.05)_4.CC-10-4_저탄장내배수설비수량산출서" xfId="23148"/>
    <cellStyle name="_적격(화산) _경춘선3실행추정(당초)_마산항(02.08.05)_마산항(02.08.05)" xfId="23149"/>
    <cellStyle name="_적격(화산) _경춘선3실행추정(당초)_마산항(02.08.05)_마산항(02.08.05)_3.CC-10-2,3_방풍림조성 및 석탄침전조수량산출서" xfId="23150"/>
    <cellStyle name="_적격(화산) _경춘선3실행추정(당초)_마산항(02.08.05)_마산항(02.08.05)_4.CC-10-4_저탄장내배수설비수량산출서" xfId="23151"/>
    <cellStyle name="_적격(화산) _공사비변경결재완료(설계변경)내역서" xfId="9815"/>
    <cellStyle name="_적격(화산) _공사비변경결재완료(설계변경)내역서_임시적출장(3.25)" xfId="9816"/>
    <cellStyle name="_적격(화산) _공사현황(현장03월)" xfId="9817"/>
    <cellStyle name="_적격(화산) _공사현황(현장03월본사수정)" xfId="9818"/>
    <cellStyle name="_적격(화산) _공정표양식" xfId="9819"/>
    <cellStyle name="_적격(화산) _공정표양식_07.실행예산서(도급분시행결의서)sample2" xfId="9820"/>
    <cellStyle name="_적격(화산) _교면방수" xfId="9821"/>
    <cellStyle name="_적격(화산) _김천영동1투찰(363)" xfId="23152"/>
    <cellStyle name="_적격(화산) _김천영동1투찰(363)_3.CC-10-2,3_방풍림조성 및 석탄침전조수량산출서" xfId="23153"/>
    <cellStyle name="_적격(화산) _김천영동1투찰(363)_4.CC-10-4_저탄장내배수설비수량산출서" xfId="23154"/>
    <cellStyle name="_적격(화산) _김천영동1투찰(363)_강남순환실행" xfId="23155"/>
    <cellStyle name="_적격(화산) _김천영동1투찰(363)_강남순환실행_3.CC-10-2,3_방풍림조성 및 석탄침전조수량산출서" xfId="23156"/>
    <cellStyle name="_적격(화산) _김천영동1투찰(363)_강남순환실행_4.CC-10-4_저탄장내배수설비수량산출서" xfId="23157"/>
    <cellStyle name="_적격(화산) _김천영동1투찰(363)_강남순환실행_마산항(02.08.05)" xfId="23158"/>
    <cellStyle name="_적격(화산) _김천영동1투찰(363)_강남순환실행_마산항(02.08.05)_3.CC-10-2,3_방풍림조성 및 석탄침전조수량산출서" xfId="23159"/>
    <cellStyle name="_적격(화산) _김천영동1투찰(363)_강남순환실행_마산항(02.08.05)_4.CC-10-4_저탄장내배수설비수량산출서" xfId="23160"/>
    <cellStyle name="_적격(화산) _김천영동1투찰(363)_강남순환실행_마산항(02.08.05)_마산항(02.08.05)" xfId="23161"/>
    <cellStyle name="_적격(화산) _김천영동1투찰(363)_강남순환실행_마산항(02.08.05)_마산항(02.08.05)_3.CC-10-2,3_방풍림조성 및 석탄침전조수량산출서" xfId="23162"/>
    <cellStyle name="_적격(화산) _김천영동1투찰(363)_강남순환실행_마산항(02.08.05)_마산항(02.08.05)_4.CC-10-4_저탄장내배수설비수량산출서" xfId="23163"/>
    <cellStyle name="_적격(화산) _김천영동1투찰(363)_경춘선3부대의뢰" xfId="23164"/>
    <cellStyle name="_적격(화산) _김천영동1투찰(363)_경춘선3부대의뢰_3.CC-10-2,3_방풍림조성 및 석탄침전조수량산출서" xfId="23165"/>
    <cellStyle name="_적격(화산) _김천영동1투찰(363)_경춘선3부대의뢰_4.CC-10-4_저탄장내배수설비수량산출서" xfId="23166"/>
    <cellStyle name="_적격(화산) _김천영동1투찰(363)_경춘선3부대의뢰_마산항(02.08.05)" xfId="23167"/>
    <cellStyle name="_적격(화산) _김천영동1투찰(363)_경춘선3부대의뢰_마산항(02.08.05)_3.CC-10-2,3_방풍림조성 및 석탄침전조수량산출서" xfId="23168"/>
    <cellStyle name="_적격(화산) _김천영동1투찰(363)_경춘선3부대의뢰_마산항(02.08.05)_4.CC-10-4_저탄장내배수설비수량산출서" xfId="23169"/>
    <cellStyle name="_적격(화산) _김천영동1투찰(363)_경춘선3부대의뢰_마산항(02.08.05)_마산항(02.08.05)" xfId="23170"/>
    <cellStyle name="_적격(화산) _김천영동1투찰(363)_경춘선3부대의뢰_마산항(02.08.05)_마산항(02.08.05)_3.CC-10-2,3_방풍림조성 및 석탄침전조수량산출서" xfId="23171"/>
    <cellStyle name="_적격(화산) _김천영동1투찰(363)_경춘선3부대의뢰_마산항(02.08.05)_마산항(02.08.05)_4.CC-10-4_저탄장내배수설비수량산출서" xfId="23172"/>
    <cellStyle name="_적격(화산) _김천영동1투찰(363)_경춘선3실행추정(당초)" xfId="23173"/>
    <cellStyle name="_적격(화산) _김천영동1투찰(363)_경춘선3실행추정(당초)_3.CC-10-2,3_방풍림조성 및 석탄침전조수량산출서" xfId="23174"/>
    <cellStyle name="_적격(화산) _김천영동1투찰(363)_경춘선3실행추정(당초)_4.CC-10-4_저탄장내배수설비수량산출서" xfId="23175"/>
    <cellStyle name="_적격(화산) _김천영동1투찰(363)_경춘선3실행추정(당초)_마산항(02.08.05)" xfId="23176"/>
    <cellStyle name="_적격(화산) _김천영동1투찰(363)_경춘선3실행추정(당초)_마산항(02.08.05)_3.CC-10-2,3_방풍림조성 및 석탄침전조수량산출서" xfId="23177"/>
    <cellStyle name="_적격(화산) _김천영동1투찰(363)_경춘선3실행추정(당초)_마산항(02.08.05)_4.CC-10-4_저탄장내배수설비수량산출서" xfId="23178"/>
    <cellStyle name="_적격(화산) _김천영동1투찰(363)_경춘선3실행추정(당초)_마산항(02.08.05)_마산항(02.08.05)" xfId="23179"/>
    <cellStyle name="_적격(화산) _김천영동1투찰(363)_경춘선3실행추정(당초)_마산항(02.08.05)_마산항(02.08.05)_3.CC-10-2,3_방풍림조성 및 석탄침전조수량산출서" xfId="23180"/>
    <cellStyle name="_적격(화산) _김천영동1투찰(363)_경춘선3실행추정(당초)_마산항(02.08.05)_마산항(02.08.05)_4.CC-10-4_저탄장내배수설비수량산출서" xfId="23181"/>
    <cellStyle name="_적격(화산) _김천영동1투찰(363)_덕포연하실행추정" xfId="23182"/>
    <cellStyle name="_적격(화산) _김천영동1투찰(363)_덕포연하실행추정_3.CC-10-2,3_방풍림조성 및 석탄침전조수량산출서" xfId="23183"/>
    <cellStyle name="_적격(화산) _김천영동1투찰(363)_덕포연하실행추정_4.CC-10-4_저탄장내배수설비수량산출서" xfId="23184"/>
    <cellStyle name="_적격(화산) _김천영동1투찰(363)_덕포연하실행추정_마산항(02.08.05)" xfId="23185"/>
    <cellStyle name="_적격(화산) _김천영동1투찰(363)_덕포연하실행추정_마산항(02.08.05)_3.CC-10-2,3_방풍림조성 및 석탄침전조수량산출서" xfId="23186"/>
    <cellStyle name="_적격(화산) _김천영동1투찰(363)_덕포연하실행추정_마산항(02.08.05)_4.CC-10-4_저탄장내배수설비수량산출서" xfId="23187"/>
    <cellStyle name="_적격(화산) _김천영동1투찰(363)_덕포연하실행추정_마산항(02.08.05)_마산항(02.08.05)" xfId="23188"/>
    <cellStyle name="_적격(화산) _김천영동1투찰(363)_덕포연하실행추정_마산항(02.08.05)_마산항(02.08.05)_3.CC-10-2,3_방풍림조성 및 석탄침전조수량산출서" xfId="23189"/>
    <cellStyle name="_적격(화산) _김천영동1투찰(363)_덕포연하실행추정_마산항(02.08.05)_마산항(02.08.05)_4.CC-10-4_저탄장내배수설비수량산출서" xfId="23190"/>
    <cellStyle name="_적격(화산) _김천영동1투찰(363)_덕포연하의뢰" xfId="23191"/>
    <cellStyle name="_적격(화산) _김천영동1투찰(363)_덕포연하의뢰_3.CC-10-2,3_방풍림조성 및 석탄침전조수량산출서" xfId="23192"/>
    <cellStyle name="_적격(화산) _김천영동1투찰(363)_덕포연하의뢰_4.CC-10-4_저탄장내배수설비수량산출서" xfId="23193"/>
    <cellStyle name="_적격(화산) _김천영동1투찰(363)_덕포연하의뢰_마산항(02.08.05)" xfId="23194"/>
    <cellStyle name="_적격(화산) _김천영동1투찰(363)_덕포연하의뢰_마산항(02.08.05)_3.CC-10-2,3_방풍림조성 및 석탄침전조수량산출서" xfId="23195"/>
    <cellStyle name="_적격(화산) _김천영동1투찰(363)_덕포연하의뢰_마산항(02.08.05)_4.CC-10-4_저탄장내배수설비수량산출서" xfId="23196"/>
    <cellStyle name="_적격(화산) _김천영동1투찰(363)_덕포연하의뢰_마산항(02.08.05)_마산항(02.08.05)" xfId="23197"/>
    <cellStyle name="_적격(화산) _김천영동1투찰(363)_덕포연하의뢰_마산항(02.08.05)_마산항(02.08.05)_3.CC-10-2,3_방풍림조성 및 석탄침전조수량산출서" xfId="23198"/>
    <cellStyle name="_적격(화산) _김천영동1투찰(363)_덕포연하의뢰_마산항(02.08.05)_마산항(02.08.05)_4.CC-10-4_저탄장내배수설비수량산출서" xfId="23199"/>
    <cellStyle name="_적격(화산) _김천영동1투찰(363)_마산항(02.08.05)" xfId="23200"/>
    <cellStyle name="_적격(화산) _김천영동1투찰(363)_마산항(02.08.05)_3.CC-10-2,3_방풍림조성 및 석탄침전조수량산출서" xfId="23201"/>
    <cellStyle name="_적격(화산) _김천영동1투찰(363)_마산항(02.08.05)_4.CC-10-4_저탄장내배수설비수량산출서" xfId="23202"/>
    <cellStyle name="_적격(화산) _김천영동1투찰(363)_마산항(02.08.05)_마산항(02.08.05)" xfId="23203"/>
    <cellStyle name="_적격(화산) _김천영동1투찰(363)_마산항(02.08.05)_마산항(02.08.05)_3.CC-10-2,3_방풍림조성 및 석탄침전조수량산출서" xfId="23204"/>
    <cellStyle name="_적격(화산) _김천영동1투찰(363)_마산항(02.08.05)_마산항(02.08.05)_4.CC-10-4_저탄장내배수설비수량산출서" xfId="23205"/>
    <cellStyle name="_적격(화산) _김천영동1투찰(363)_현산경3(중앙)" xfId="23206"/>
    <cellStyle name="_적격(화산) _김천영동1투찰(363)_현산경3(중앙)_3.CC-10-2,3_방풍림조성 및 석탄침전조수량산출서" xfId="23207"/>
    <cellStyle name="_적격(화산) _김천영동1투찰(363)_현산경3(중앙)_4.CC-10-4_저탄장내배수설비수량산출서" xfId="23208"/>
    <cellStyle name="_적격(화산) _김천영동1투찰(363)_현산경3(중앙)_마산항(02.08.05)" xfId="23209"/>
    <cellStyle name="_적격(화산) _김천영동1투찰(363)_현산경3(중앙)_마산항(02.08.05)_3.CC-10-2,3_방풍림조성 및 석탄침전조수량산출서" xfId="23210"/>
    <cellStyle name="_적격(화산) _김천영동1투찰(363)_현산경3(중앙)_마산항(02.08.05)_4.CC-10-4_저탄장내배수설비수량산출서" xfId="23211"/>
    <cellStyle name="_적격(화산) _김천영동1투찰(363)_현산경3(중앙)_마산항(02.08.05)_마산항(02.08.05)" xfId="23212"/>
    <cellStyle name="_적격(화산) _김천영동1투찰(363)_현산경3(중앙)_마산항(02.08.05)_마산항(02.08.05)_3.CC-10-2,3_방풍림조성 및 석탄침전조수량산출서" xfId="23213"/>
    <cellStyle name="_적격(화산) _김천영동1투찰(363)_현산경3(중앙)_마산항(02.08.05)_마산항(02.08.05)_4.CC-10-4_저탄장내배수설비수량산출서" xfId="23214"/>
    <cellStyle name="_적격(화산) _난간" xfId="9822"/>
    <cellStyle name="_적격(화산) _난간_교면방수" xfId="9823"/>
    <cellStyle name="_적격(화산) _난간_난간" xfId="9824"/>
    <cellStyle name="_적격(화산) _난간_난간_교면방수" xfId="9825"/>
    <cellStyle name="_적격(화산) _당진대전1투찰" xfId="23215"/>
    <cellStyle name="_적격(화산) _당진대전1투찰_3.CC-10-2,3_방풍림조성 및 석탄침전조수량산출서" xfId="23216"/>
    <cellStyle name="_적격(화산) _당진대전1투찰_4.CC-10-4_저탄장내배수설비수량산출서" xfId="23217"/>
    <cellStyle name="_적격(화산) _당진대전1투찰_강남순환실행" xfId="23218"/>
    <cellStyle name="_적격(화산) _당진대전1투찰_강남순환실행_3.CC-10-2,3_방풍림조성 및 석탄침전조수량산출서" xfId="23219"/>
    <cellStyle name="_적격(화산) _당진대전1투찰_강남순환실행_4.CC-10-4_저탄장내배수설비수량산출서" xfId="23220"/>
    <cellStyle name="_적격(화산) _당진대전1투찰_강남순환실행_마산항(02.08.05)" xfId="23221"/>
    <cellStyle name="_적격(화산) _당진대전1투찰_강남순환실행_마산항(02.08.05)_3.CC-10-2,3_방풍림조성 및 석탄침전조수량산출서" xfId="23222"/>
    <cellStyle name="_적격(화산) _당진대전1투찰_강남순환실행_마산항(02.08.05)_4.CC-10-4_저탄장내배수설비수량산출서" xfId="23223"/>
    <cellStyle name="_적격(화산) _당진대전1투찰_강남순환실행_마산항(02.08.05)_마산항(02.08.05)" xfId="23224"/>
    <cellStyle name="_적격(화산) _당진대전1투찰_강남순환실행_마산항(02.08.05)_마산항(02.08.05)_3.CC-10-2,3_방풍림조성 및 석탄침전조수량산출서" xfId="23225"/>
    <cellStyle name="_적격(화산) _당진대전1투찰_강남순환실행_마산항(02.08.05)_마산항(02.08.05)_4.CC-10-4_저탄장내배수설비수량산출서" xfId="23226"/>
    <cellStyle name="_적격(화산) _당진대전1투찰_경춘선3부대의뢰" xfId="23227"/>
    <cellStyle name="_적격(화산) _당진대전1투찰_경춘선3부대의뢰_3.CC-10-2,3_방풍림조성 및 석탄침전조수량산출서" xfId="23228"/>
    <cellStyle name="_적격(화산) _당진대전1투찰_경춘선3부대의뢰_4.CC-10-4_저탄장내배수설비수량산출서" xfId="23229"/>
    <cellStyle name="_적격(화산) _당진대전1투찰_경춘선3부대의뢰_마산항(02.08.05)" xfId="23230"/>
    <cellStyle name="_적격(화산) _당진대전1투찰_경춘선3부대의뢰_마산항(02.08.05)_3.CC-10-2,3_방풍림조성 및 석탄침전조수량산출서" xfId="23231"/>
    <cellStyle name="_적격(화산) _당진대전1투찰_경춘선3부대의뢰_마산항(02.08.05)_4.CC-10-4_저탄장내배수설비수량산출서" xfId="23232"/>
    <cellStyle name="_적격(화산) _당진대전1투찰_경춘선3부대의뢰_마산항(02.08.05)_마산항(02.08.05)" xfId="23233"/>
    <cellStyle name="_적격(화산) _당진대전1투찰_경춘선3부대의뢰_마산항(02.08.05)_마산항(02.08.05)_3.CC-10-2,3_방풍림조성 및 석탄침전조수량산출서" xfId="23234"/>
    <cellStyle name="_적격(화산) _당진대전1투찰_경춘선3부대의뢰_마산항(02.08.05)_마산항(02.08.05)_4.CC-10-4_저탄장내배수설비수량산출서" xfId="23235"/>
    <cellStyle name="_적격(화산) _당진대전1투찰_경춘선3실행추정(당초)" xfId="23236"/>
    <cellStyle name="_적격(화산) _당진대전1투찰_경춘선3실행추정(당초)_3.CC-10-2,3_방풍림조성 및 석탄침전조수량산출서" xfId="23237"/>
    <cellStyle name="_적격(화산) _당진대전1투찰_경춘선3실행추정(당초)_4.CC-10-4_저탄장내배수설비수량산출서" xfId="23238"/>
    <cellStyle name="_적격(화산) _당진대전1투찰_경춘선3실행추정(당초)_마산항(02.08.05)" xfId="23239"/>
    <cellStyle name="_적격(화산) _당진대전1투찰_경춘선3실행추정(당초)_마산항(02.08.05)_3.CC-10-2,3_방풍림조성 및 석탄침전조수량산출서" xfId="23240"/>
    <cellStyle name="_적격(화산) _당진대전1투찰_경춘선3실행추정(당초)_마산항(02.08.05)_4.CC-10-4_저탄장내배수설비수량산출서" xfId="23241"/>
    <cellStyle name="_적격(화산) _당진대전1투찰_경춘선3실행추정(당초)_마산항(02.08.05)_마산항(02.08.05)" xfId="23242"/>
    <cellStyle name="_적격(화산) _당진대전1투찰_경춘선3실행추정(당초)_마산항(02.08.05)_마산항(02.08.05)_3.CC-10-2,3_방풍림조성 및 석탄침전조수량산출서" xfId="23243"/>
    <cellStyle name="_적격(화산) _당진대전1투찰_경춘선3실행추정(당초)_마산항(02.08.05)_마산항(02.08.05)_4.CC-10-4_저탄장내배수설비수량산출서" xfId="23244"/>
    <cellStyle name="_적격(화산) _당진대전1투찰_덕포연하실행추정" xfId="23245"/>
    <cellStyle name="_적격(화산) _당진대전1투찰_덕포연하실행추정_3.CC-10-2,3_방풍림조성 및 석탄침전조수량산출서" xfId="23246"/>
    <cellStyle name="_적격(화산) _당진대전1투찰_덕포연하실행추정_4.CC-10-4_저탄장내배수설비수량산출서" xfId="23247"/>
    <cellStyle name="_적격(화산) _당진대전1투찰_덕포연하실행추정_마산항(02.08.05)" xfId="23248"/>
    <cellStyle name="_적격(화산) _당진대전1투찰_덕포연하실행추정_마산항(02.08.05)_3.CC-10-2,3_방풍림조성 및 석탄침전조수량산출서" xfId="23249"/>
    <cellStyle name="_적격(화산) _당진대전1투찰_덕포연하실행추정_마산항(02.08.05)_4.CC-10-4_저탄장내배수설비수량산출서" xfId="23250"/>
    <cellStyle name="_적격(화산) _당진대전1투찰_덕포연하실행추정_마산항(02.08.05)_마산항(02.08.05)" xfId="23251"/>
    <cellStyle name="_적격(화산) _당진대전1투찰_덕포연하실행추정_마산항(02.08.05)_마산항(02.08.05)_3.CC-10-2,3_방풍림조성 및 석탄침전조수량산출서" xfId="23252"/>
    <cellStyle name="_적격(화산) _당진대전1투찰_덕포연하실행추정_마산항(02.08.05)_마산항(02.08.05)_4.CC-10-4_저탄장내배수설비수량산출서" xfId="23253"/>
    <cellStyle name="_적격(화산) _당진대전1투찰_덕포연하의뢰" xfId="23254"/>
    <cellStyle name="_적격(화산) _당진대전1투찰_덕포연하의뢰_3.CC-10-2,3_방풍림조성 및 석탄침전조수량산출서" xfId="23255"/>
    <cellStyle name="_적격(화산) _당진대전1투찰_덕포연하의뢰_4.CC-10-4_저탄장내배수설비수량산출서" xfId="23256"/>
    <cellStyle name="_적격(화산) _당진대전1투찰_덕포연하의뢰_마산항(02.08.05)" xfId="23257"/>
    <cellStyle name="_적격(화산) _당진대전1투찰_덕포연하의뢰_마산항(02.08.05)_3.CC-10-2,3_방풍림조성 및 석탄침전조수량산출서" xfId="23258"/>
    <cellStyle name="_적격(화산) _당진대전1투찰_덕포연하의뢰_마산항(02.08.05)_4.CC-10-4_저탄장내배수설비수량산출서" xfId="23259"/>
    <cellStyle name="_적격(화산) _당진대전1투찰_덕포연하의뢰_마산항(02.08.05)_마산항(02.08.05)" xfId="23260"/>
    <cellStyle name="_적격(화산) _당진대전1투찰_덕포연하의뢰_마산항(02.08.05)_마산항(02.08.05)_3.CC-10-2,3_방풍림조성 및 석탄침전조수량산출서" xfId="23261"/>
    <cellStyle name="_적격(화산) _당진대전1투찰_덕포연하의뢰_마산항(02.08.05)_마산항(02.08.05)_4.CC-10-4_저탄장내배수설비수량산출서" xfId="23262"/>
    <cellStyle name="_적격(화산) _당진대전1투찰_마산항(02.08.05)" xfId="23263"/>
    <cellStyle name="_적격(화산) _당진대전1투찰_마산항(02.08.05)_3.CC-10-2,3_방풍림조성 및 석탄침전조수량산출서" xfId="23264"/>
    <cellStyle name="_적격(화산) _당진대전1투찰_마산항(02.08.05)_4.CC-10-4_저탄장내배수설비수량산출서" xfId="23265"/>
    <cellStyle name="_적격(화산) _당진대전1투찰_마산항(02.08.05)_마산항(02.08.05)" xfId="23266"/>
    <cellStyle name="_적격(화산) _당진대전1투찰_마산항(02.08.05)_마산항(02.08.05)_3.CC-10-2,3_방풍림조성 및 석탄침전조수량산출서" xfId="23267"/>
    <cellStyle name="_적격(화산) _당진대전1투찰_마산항(02.08.05)_마산항(02.08.05)_4.CC-10-4_저탄장내배수설비수량산출서" xfId="23268"/>
    <cellStyle name="_적격(화산) _당진대전1투찰_현산경3(중앙)" xfId="23269"/>
    <cellStyle name="_적격(화산) _당진대전1투찰_현산경3(중앙)_3.CC-10-2,3_방풍림조성 및 석탄침전조수량산출서" xfId="23270"/>
    <cellStyle name="_적격(화산) _당진대전1투찰_현산경3(중앙)_4.CC-10-4_저탄장내배수설비수량산출서" xfId="23271"/>
    <cellStyle name="_적격(화산) _당진대전1투찰_현산경3(중앙)_마산항(02.08.05)" xfId="23272"/>
    <cellStyle name="_적격(화산) _당진대전1투찰_현산경3(중앙)_마산항(02.08.05)_3.CC-10-2,3_방풍림조성 및 석탄침전조수량산출서" xfId="23273"/>
    <cellStyle name="_적격(화산) _당진대전1투찰_현산경3(중앙)_마산항(02.08.05)_4.CC-10-4_저탄장내배수설비수량산출서" xfId="23274"/>
    <cellStyle name="_적격(화산) _당진대전1투찰_현산경3(중앙)_마산항(02.08.05)_마산항(02.08.05)" xfId="23275"/>
    <cellStyle name="_적격(화산) _당진대전1투찰_현산경3(중앙)_마산항(02.08.05)_마산항(02.08.05)_3.CC-10-2,3_방풍림조성 및 석탄침전조수량산출서" xfId="23276"/>
    <cellStyle name="_적격(화산) _당진대전1투찰_현산경3(중앙)_마산항(02.08.05)_마산항(02.08.05)_4.CC-10-4_저탄장내배수설비수량산출서" xfId="23277"/>
    <cellStyle name="_적격(화산) _덕포연하실행추정" xfId="23278"/>
    <cellStyle name="_적격(화산) _덕포연하실행추정_3.CC-10-2,3_방풍림조성 및 석탄침전조수량산출서" xfId="23279"/>
    <cellStyle name="_적격(화산) _덕포연하실행추정_4.CC-10-4_저탄장내배수설비수량산출서" xfId="23280"/>
    <cellStyle name="_적격(화산) _덕포연하실행추정_마산항(02.08.05)" xfId="23281"/>
    <cellStyle name="_적격(화산) _덕포연하실행추정_마산항(02.08.05)_3.CC-10-2,3_방풍림조성 및 석탄침전조수량산출서" xfId="23282"/>
    <cellStyle name="_적격(화산) _덕포연하실행추정_마산항(02.08.05)_4.CC-10-4_저탄장내배수설비수량산출서" xfId="23283"/>
    <cellStyle name="_적격(화산) _덕포연하실행추정_마산항(02.08.05)_마산항(02.08.05)" xfId="23284"/>
    <cellStyle name="_적격(화산) _덕포연하실행추정_마산항(02.08.05)_마산항(02.08.05)_3.CC-10-2,3_방풍림조성 및 석탄침전조수량산출서" xfId="23285"/>
    <cellStyle name="_적격(화산) _덕포연하실행추정_마산항(02.08.05)_마산항(02.08.05)_4.CC-10-4_저탄장내배수설비수량산출서" xfId="23286"/>
    <cellStyle name="_적격(화산) _덕포연하의뢰" xfId="23287"/>
    <cellStyle name="_적격(화산) _덕포연하의뢰_3.CC-10-2,3_방풍림조성 및 석탄침전조수량산출서" xfId="23288"/>
    <cellStyle name="_적격(화산) _덕포연하의뢰_4.CC-10-4_저탄장내배수설비수량산출서" xfId="23289"/>
    <cellStyle name="_적격(화산) _덕포연하의뢰_마산항(02.08.05)" xfId="23290"/>
    <cellStyle name="_적격(화산) _덕포연하의뢰_마산항(02.08.05)_3.CC-10-2,3_방풍림조성 및 석탄침전조수량산출서" xfId="23291"/>
    <cellStyle name="_적격(화산) _덕포연하의뢰_마산항(02.08.05)_4.CC-10-4_저탄장내배수설비수량산출서" xfId="23292"/>
    <cellStyle name="_적격(화산) _덕포연하의뢰_마산항(02.08.05)_마산항(02.08.05)" xfId="23293"/>
    <cellStyle name="_적격(화산) _덕포연하의뢰_마산항(02.08.05)_마산항(02.08.05)_3.CC-10-2,3_방풍림조성 및 석탄침전조수량산출서" xfId="23294"/>
    <cellStyle name="_적격(화산) _덕포연하의뢰_마산항(02.08.05)_마산항(02.08.05)_4.CC-10-4_저탄장내배수설비수량산출서" xfId="23295"/>
    <cellStyle name="_적격(화산) _마산항(02.08.05)" xfId="23296"/>
    <cellStyle name="_적격(화산) _마산항(02.08.05)_3.CC-10-2,3_방풍림조성 및 석탄침전조수량산출서" xfId="23297"/>
    <cellStyle name="_적격(화산) _마산항(02.08.05)_4.CC-10-4_저탄장내배수설비수량산출서" xfId="23298"/>
    <cellStyle name="_적격(화산) _마산항(02.08.05)_마산항(02.08.05)" xfId="23299"/>
    <cellStyle name="_적격(화산) _마산항(02.08.05)_마산항(02.08.05)_3.CC-10-2,3_방풍림조성 및 석탄침전조수량산출서" xfId="23300"/>
    <cellStyle name="_적격(화산) _마산항(02.08.05)_마산항(02.08.05)_4.CC-10-4_저탄장내배수설비수량산출서" xfId="23301"/>
    <cellStyle name="_적격(화산) _방음벽" xfId="9826"/>
    <cellStyle name="_적격(화산) _방음벽_방음벽" xfId="9827"/>
    <cellStyle name="_적격(화산) _부대입찰사선정품의" xfId="23302"/>
    <cellStyle name="_적격(화산) _부대입찰사선정품의_3.CC-10-2,3_방풍림조성 및 석탄침전조수량산출서" xfId="23303"/>
    <cellStyle name="_적격(화산) _부대입찰사선정품의_4.CC-10-4_저탄장내배수설비수량산출서" xfId="23304"/>
    <cellStyle name="_적격(화산) _부대입찰사선정품의_가실행 및 총괄(선진포항)" xfId="23305"/>
    <cellStyle name="_적격(화산) _부대입찰사선정품의_가실행 및 총괄(선진포항)_3.CC-10-2,3_방풍림조성 및 석탄침전조수량산출서" xfId="23306"/>
    <cellStyle name="_적격(화산) _부대입찰사선정품의_가실행 및 총괄(선진포항)_4.CC-10-4_저탄장내배수설비수량산출서" xfId="23307"/>
    <cellStyle name="_적격(화산) _부대입찰사선정품의_가실행 및 총괄(선진포항)_흥우내역서산출" xfId="23308"/>
    <cellStyle name="_적격(화산) _부대입찰사선정품의_가실행 및 총괄(선진포항)_흥우내역서산출_3.CC-10-2,3_방풍림조성 및 석탄침전조수량산출서" xfId="23309"/>
    <cellStyle name="_적격(화산) _부대입찰사선정품의_가실행 및 총괄(선진포항)_흥우내역서산출_4.CC-10-4_저탄장내배수설비수량산출서" xfId="23310"/>
    <cellStyle name="_적격(화산) _부대입찰사선정품의_가실행 및 총괄(선진포항)_흥우내역서산출_흥우내역서산출" xfId="23311"/>
    <cellStyle name="_적격(화산) _부대입찰사선정품의_가실행 및 총괄(선진포항)_흥우내역서산출_흥우내역서산출_3.CC-10-2,3_방풍림조성 및 석탄침전조수량산출서" xfId="23312"/>
    <cellStyle name="_적격(화산) _부대입찰사선정품의_가실행 및 총괄(선진포항)_흥우내역서산출_흥우내역서산출_4.CC-10-4_저탄장내배수설비수량산출서" xfId="23313"/>
    <cellStyle name="_적격(화산) _부대입찰사선정품의_흥우내역서산출" xfId="23314"/>
    <cellStyle name="_적격(화산) _부대입찰사선정품의_흥우내역서산출_3.CC-10-2,3_방풍림조성 및 석탄침전조수량산출서" xfId="23315"/>
    <cellStyle name="_적격(화산) _부대입찰사선정품의_흥우내역서산출_4.CC-10-4_저탄장내배수설비수량산출서" xfId="23316"/>
    <cellStyle name="_적격(화산) _부대입찰사선정품의_흥우내역서산출_흥우내역서산출" xfId="23317"/>
    <cellStyle name="_적격(화산) _부대입찰사선정품의_흥우내역서산출_흥우내역서산출_3.CC-10-2,3_방풍림조성 및 석탄침전조수량산출서" xfId="23318"/>
    <cellStyle name="_적격(화산) _부대입찰사선정품의_흥우내역서산출_흥우내역서산출_4.CC-10-4_저탄장내배수설비수량산출서" xfId="23319"/>
    <cellStyle name="_적격(화산) _부대입찰특별조건및내역송부(최저가)" xfId="9828"/>
    <cellStyle name="_적격(화산) _부대입찰특별조건및내역송부(최저가)_공사현황(현장03월)" xfId="9829"/>
    <cellStyle name="_적격(화산) _부대입찰특별조건및내역송부(최저가)_공사현황(현장03월본사수정)" xfId="9830"/>
    <cellStyle name="_적격(화산) _부대입찰특별조건및내역송부(최저가)_공정표양식" xfId="9831"/>
    <cellStyle name="_적격(화산) _부대입찰특별조건및내역송부(최저가)_공정표양식_07.실행예산서(도급분시행결의서)sample2" xfId="9832"/>
    <cellStyle name="_적격(화산) _사본 - 침매함제작장조성개략공사비10.29(낙찰율92.02%)" xfId="9833"/>
    <cellStyle name="_적격(화산) _사본 - 침매함제작장조성개략공사비10.29(낙찰율92.02%)_임시적출장(3.25)" xfId="9834"/>
    <cellStyle name="_적격(화산) _설계변경(최종)" xfId="42378"/>
    <cellStyle name="_적격(화산) _심층취배수 전체개략공사비(검토1020)(수량수정)" xfId="9835"/>
    <cellStyle name="_적격(화산) _심층취배수 전체개략공사비(검토1020)(수량수정)_임시적출장(3.25)" xfId="9836"/>
    <cellStyle name="_적격(화산) _심층취배수 전체개략공사비(검토1109)" xfId="9837"/>
    <cellStyle name="_적격(화산) _심층취배수 전체개략공사비(검토1109)_임시적출장(3.25)" xfId="9838"/>
    <cellStyle name="_적격(화산) _염소 주입실 신축공사" xfId="42379"/>
    <cellStyle name="_적격(화산) _임시적출장(3.25)" xfId="9839"/>
    <cellStyle name="_적격(화산) _전체4차변경(정산)" xfId="9840"/>
    <cellStyle name="_적격(화산) _전체4차변경(정산)_교면방수" xfId="9841"/>
    <cellStyle name="_적격(화산) _전체4차변경(정산)_난간" xfId="9842"/>
    <cellStyle name="_적격(화산) _전체4차변경(정산)_난간_교면방수" xfId="9843"/>
    <cellStyle name="_적격(화산) _제작장공사비(12.27)" xfId="9844"/>
    <cellStyle name="_적격(화산) _제작장공사비(12.27)_임시적출장(3.25)" xfId="9845"/>
    <cellStyle name="_적격(화산) _중분대가드레일" xfId="9846"/>
    <cellStyle name="_적격(화산) _중분대가드레일_중분대가드레일" xfId="9847"/>
    <cellStyle name="_적격(화산) _침매함설치 개략공사비" xfId="9848"/>
    <cellStyle name="_적격(화산) _침매함설치 개략공사비 (수정050623)" xfId="9849"/>
    <cellStyle name="_적격(화산) _침매함설치 개략공사비 (수정050623)_사본 - 침매함제작장조성개략공사비10.29(낙찰율92.02%)" xfId="9850"/>
    <cellStyle name="_적격(화산) _침매함설치 개략공사비 (수정050623)_사본 - 침매함제작장조성개략공사비10.29(낙찰율92.02%)_임시적출장(3.25)" xfId="9851"/>
    <cellStyle name="_적격(화산) _침매함설치 개략공사비 (수정050623)_심층취배수 전체개략공사비(검토1012)" xfId="9852"/>
    <cellStyle name="_적격(화산) _침매함설치 개략공사비 (수정050623)_심층취배수 전체개략공사비(검토1012)_임시적출장(3.25)" xfId="9853"/>
    <cellStyle name="_적격(화산) _침매함설치 개략공사비 (수정050623)_심층취배수 전체개략공사비(검토1017)" xfId="9854"/>
    <cellStyle name="_적격(화산) _침매함설치 개략공사비 (수정050623)_심층취배수 전체개략공사비(검토1017)_임시적출장(3.25)" xfId="9855"/>
    <cellStyle name="_적격(화산) _침매함설치 개략공사비 (수정050623)_심층취배수 전체개략공사비(검토1020)(수량수정)" xfId="9856"/>
    <cellStyle name="_적격(화산) _침매함설치 개략공사비 (수정050623)_심층취배수 전체개략공사비(검토1020)(수량수정)_임시적출장(3.25)" xfId="9857"/>
    <cellStyle name="_적격(화산) _침매함설치 개략공사비 (수정050623)_심층취배수 전체개략공사비(검토1109)" xfId="9858"/>
    <cellStyle name="_적격(화산) _침매함설치 개략공사비 (수정050623)_심층취배수 전체개략공사비(검토1109)_임시적출장(3.25)" xfId="9859"/>
    <cellStyle name="_적격(화산) _침매함설치 개략공사비 (수정050623)_임시적출장(3.25)" xfId="9860"/>
    <cellStyle name="_적격(화산) _침매함설치 개략공사비 (수정050623)_제작장공사비(12.27)" xfId="9861"/>
    <cellStyle name="_적격(화산) _침매함설치 개략공사비 (수정050623)_제작장공사비(12.27)_임시적출장(3.25)" xfId="9862"/>
    <cellStyle name="_적격(화산) _침매함설치 개략공사비 (수정050623)_침매함제작장조성개략공사비" xfId="9863"/>
    <cellStyle name="_적격(화산) _침매함설치 개략공사비 (수정050623)_침매함제작장조성개략공사비(11.21)" xfId="9864"/>
    <cellStyle name="_적격(화산) _침매함설치 개략공사비 (수정050623)_침매함제작장조성개략공사비(11.21)_임시적출장(3.25)" xfId="9865"/>
    <cellStyle name="_적격(화산) _침매함설치 개략공사비 (수정050623)_침매함제작장조성개략공사비_임시적출장(3.25)" xfId="9866"/>
    <cellStyle name="_적격(화산) _침매함설치 개략공사비 (수정050623)_침매함제작장조성개략공사비10.29" xfId="9867"/>
    <cellStyle name="_적격(화산) _침매함설치 개략공사비 (수정050623)_침매함제작장조성개략공사비10.29_임시적출장(3.25)" xfId="9868"/>
    <cellStyle name="_적격(화산) _침매함설치 개략공사비_사본 - 침매함제작장조성개략공사비10.29(낙찰율92.02%)" xfId="9869"/>
    <cellStyle name="_적격(화산) _침매함설치 개략공사비_사본 - 침매함제작장조성개략공사비10.29(낙찰율92.02%)_임시적출장(3.25)" xfId="9870"/>
    <cellStyle name="_적격(화산) _침매함설치 개략공사비_심층취배수 전체개략공사비(검토1012)" xfId="9871"/>
    <cellStyle name="_적격(화산) _침매함설치 개략공사비_심층취배수 전체개략공사비(검토1012)_임시적출장(3.25)" xfId="9872"/>
    <cellStyle name="_적격(화산) _침매함설치 개략공사비_심층취배수 전체개략공사비(검토1017)" xfId="9873"/>
    <cellStyle name="_적격(화산) _침매함설치 개략공사비_심층취배수 전체개략공사비(검토1017)_임시적출장(3.25)" xfId="9874"/>
    <cellStyle name="_적격(화산) _침매함설치 개략공사비_심층취배수 전체개략공사비(검토1020)(수량수정)" xfId="9875"/>
    <cellStyle name="_적격(화산) _침매함설치 개략공사비_심층취배수 전체개략공사비(검토1020)(수량수정)_임시적출장(3.25)" xfId="9876"/>
    <cellStyle name="_적격(화산) _침매함설치 개략공사비_심층취배수 전체개략공사비(검토1109)" xfId="9877"/>
    <cellStyle name="_적격(화산) _침매함설치 개략공사비_심층취배수 전체개략공사비(검토1109)_임시적출장(3.25)" xfId="9878"/>
    <cellStyle name="_적격(화산) _침매함설치 개략공사비_임시적출장(3.25)" xfId="9879"/>
    <cellStyle name="_적격(화산) _침매함설치 개략공사비_제작장공사비(12.27)" xfId="9880"/>
    <cellStyle name="_적격(화산) _침매함설치 개략공사비_제작장공사비(12.27)_임시적출장(3.25)" xfId="9881"/>
    <cellStyle name="_적격(화산) _침매함설치 개략공사비_침매함제작장조성개략공사비" xfId="9882"/>
    <cellStyle name="_적격(화산) _침매함설치 개략공사비_침매함제작장조성개략공사비(11.21)" xfId="9883"/>
    <cellStyle name="_적격(화산) _침매함설치 개략공사비_침매함제작장조성개략공사비(11.21)_임시적출장(3.25)" xfId="9884"/>
    <cellStyle name="_적격(화산) _침매함설치 개략공사비_침매함제작장조성개략공사비_임시적출장(3.25)" xfId="9885"/>
    <cellStyle name="_적격(화산) _침매함설치 개략공사비_침매함제작장조성개략공사비10.29" xfId="9886"/>
    <cellStyle name="_적격(화산) _침매함설치 개략공사비_침매함제작장조성개략공사비10.29_임시적출장(3.25)" xfId="9887"/>
    <cellStyle name="_적격(화산) _침매함설치개략공사비" xfId="9888"/>
    <cellStyle name="_적격(화산) _침매함설치개략공사비_사본 - 침매함제작장조성개략공사비10.29(낙찰율92.02%)" xfId="9889"/>
    <cellStyle name="_적격(화산) _침매함설치개략공사비_사본 - 침매함제작장조성개략공사비10.29(낙찰율92.02%)_임시적출장(3.25)" xfId="9890"/>
    <cellStyle name="_적격(화산) _침매함설치개략공사비_심층취배수 전체개략공사비(검토1012)" xfId="9891"/>
    <cellStyle name="_적격(화산) _침매함설치개략공사비_심층취배수 전체개략공사비(검토1012)_임시적출장(3.25)" xfId="9892"/>
    <cellStyle name="_적격(화산) _침매함설치개략공사비_심층취배수 전체개략공사비(검토1017)" xfId="9893"/>
    <cellStyle name="_적격(화산) _침매함설치개략공사비_심층취배수 전체개략공사비(검토1017)_임시적출장(3.25)" xfId="9894"/>
    <cellStyle name="_적격(화산) _침매함설치개략공사비_심층취배수 전체개략공사비(검토1020)(수량수정)" xfId="9895"/>
    <cellStyle name="_적격(화산) _침매함설치개략공사비_심층취배수 전체개략공사비(검토1020)(수량수정)_임시적출장(3.25)" xfId="9896"/>
    <cellStyle name="_적격(화산) _침매함설치개략공사비_심층취배수 전체개략공사비(검토1109)" xfId="9897"/>
    <cellStyle name="_적격(화산) _침매함설치개략공사비_심층취배수 전체개략공사비(검토1109)_임시적출장(3.25)" xfId="9898"/>
    <cellStyle name="_적격(화산) _침매함설치개략공사비_임시적출장(3.25)" xfId="9899"/>
    <cellStyle name="_적격(화산) _침매함설치개략공사비_제작장공사비(12.27)" xfId="9900"/>
    <cellStyle name="_적격(화산) _침매함설치개략공사비_제작장공사비(12.27)_임시적출장(3.25)" xfId="9901"/>
    <cellStyle name="_적격(화산) _침매함설치개략공사비_침매함제작장조성개략공사비" xfId="9902"/>
    <cellStyle name="_적격(화산) _침매함설치개략공사비_침매함제작장조성개략공사비(11.21)" xfId="9903"/>
    <cellStyle name="_적격(화산) _침매함설치개략공사비_침매함제작장조성개략공사비(11.21)_임시적출장(3.25)" xfId="9904"/>
    <cellStyle name="_적격(화산) _침매함설치개략공사비_침매함제작장조성개략공사비_임시적출장(3.25)" xfId="9905"/>
    <cellStyle name="_적격(화산) _침매함설치개략공사비_침매함제작장조성개략공사비10.29" xfId="9906"/>
    <cellStyle name="_적격(화산) _침매함설치개략공사비_침매함제작장조성개략공사비10.29_임시적출장(3.25)" xfId="9907"/>
    <cellStyle name="_적격(화산) _침매함제작장조성개략공사비" xfId="9908"/>
    <cellStyle name="_적격(화산) _침매함제작장조성개략공사비(11.21)" xfId="9909"/>
    <cellStyle name="_적격(화산) _침매함제작장조성개략공사비(11.21)_임시적출장(3.25)" xfId="9910"/>
    <cellStyle name="_적격(화산) _침매함제작장조성개략공사비_임시적출장(3.25)" xfId="9911"/>
    <cellStyle name="_적격(화산) _침매함제작장조성개략공사비10.29" xfId="9912"/>
    <cellStyle name="_적격(화산) _침매함제작장조성개략공사비10.29_임시적출장(3.25)" xfId="9913"/>
    <cellStyle name="_적격(화산) _탐진댐간접비" xfId="23320"/>
    <cellStyle name="_적격(화산) _탐진댐간접비_3.CC-10-2,3_방풍림조성 및 석탄침전조수량산출서" xfId="23321"/>
    <cellStyle name="_적격(화산) _탐진댐간접비_4.CC-10-4_저탄장내배수설비수량산출서" xfId="23322"/>
    <cellStyle name="_적격(화산) _탐진댐간접비_흥우내역서산출" xfId="23323"/>
    <cellStyle name="_적격(화산) _탐진댐간접비_흥우내역서산출_3.CC-10-2,3_방풍림조성 및 석탄침전조수량산출서" xfId="23324"/>
    <cellStyle name="_적격(화산) _탐진댐간접비_흥우내역서산출_4.CC-10-4_저탄장내배수설비수량산출서" xfId="23325"/>
    <cellStyle name="_적격(화산) _탐진댐간접비_흥우내역서산출_흥우내역서산출" xfId="23326"/>
    <cellStyle name="_적격(화산) _탐진댐간접비_흥우내역서산출_흥우내역서산출_3.CC-10-2,3_방풍림조성 및 석탄침전조수량산출서" xfId="23327"/>
    <cellStyle name="_적격(화산) _탐진댐간접비_흥우내역서산출_흥우내역서산출_4.CC-10-4_저탄장내배수설비수량산출서" xfId="23328"/>
    <cellStyle name="_적격(화산) _투찰(14-1)" xfId="9914"/>
    <cellStyle name="_적격(화산) _투찰(14-1)_공사현황(현장03월)" xfId="9915"/>
    <cellStyle name="_적격(화산) _투찰(14-1)_공사현황(현장03월본사수정)" xfId="9916"/>
    <cellStyle name="_적격(화산) _투찰(14-1)_공정표양식" xfId="9917"/>
    <cellStyle name="_적격(화산) _투찰(14-1)_공정표양식_07.실행예산서(도급분시행결의서)sample2" xfId="9918"/>
    <cellStyle name="_적격(화산) _투찰(14-1)_실행내역서" xfId="9919"/>
    <cellStyle name="_적격(화산) _투찰(14-1)_실행내역서_공사현황(현장03월)" xfId="9920"/>
    <cellStyle name="_적격(화산) _투찰(14-1)_실행내역서_공사현황(현장03월본사수정)" xfId="9921"/>
    <cellStyle name="_적격(화산) _투찰(14-1)_실행내역서_공정표양식" xfId="9922"/>
    <cellStyle name="_적격(화산) _투찰(14-1)_실행내역서_공정표양식_07.실행예산서(도급분시행결의서)sample2" xfId="9923"/>
    <cellStyle name="_적격(화산) _투찰(고철10-4)" xfId="9924"/>
    <cellStyle name="_적격(화산) _투찰(고철10-4)_공사현황(현장03월)" xfId="9925"/>
    <cellStyle name="_적격(화산) _투찰(고철10-4)_공사현황(현장03월본사수정)" xfId="9926"/>
    <cellStyle name="_적격(화산) _투찰(고철10-4)_공정표양식" xfId="9927"/>
    <cellStyle name="_적격(화산) _투찰(고철10-4)_공정표양식_07.실행예산서(도급분시행결의서)sample2" xfId="9928"/>
    <cellStyle name="_적격(화산) _투찰(고철10-4)_실행내역서" xfId="9929"/>
    <cellStyle name="_적격(화산) _투찰(고철10-4)_실행내역서_공사현황(현장03월)" xfId="9930"/>
    <cellStyle name="_적격(화산) _투찰(고철10-4)_실행내역서_공사현황(현장03월본사수정)" xfId="9931"/>
    <cellStyle name="_적격(화산) _투찰(고철10-4)_실행내역서_공정표양식" xfId="9932"/>
    <cellStyle name="_적격(화산) _투찰(고철10-4)_실행내역서_공정표양식_07.실행예산서(도급분시행결의서)sample2" xfId="9933"/>
    <cellStyle name="_적격(화산) _투찰(무안광주3공구)" xfId="9934"/>
    <cellStyle name="_적격(화산) _투찰(무안광주3공구)_공사현황(현장03월)" xfId="9935"/>
    <cellStyle name="_적격(화산) _투찰(무안광주3공구)_공사현황(현장03월본사수정)" xfId="9936"/>
    <cellStyle name="_적격(화산) _투찰(무안광주3공구)_공정표양식" xfId="9937"/>
    <cellStyle name="_적격(화산) _투찰(무안광주3공구)_공정표양식_07.실행예산서(도급분시행결의서)sample2" xfId="9938"/>
    <cellStyle name="_적격(화산) _투찰(무안광주3공구)_실행내역서" xfId="9939"/>
    <cellStyle name="_적격(화산) _투찰(무안광주3공구)_실행내역서_공사현황(현장03월)" xfId="9940"/>
    <cellStyle name="_적격(화산) _투찰(무안광주3공구)_실행내역서_공사현황(현장03월본사수정)" xfId="9941"/>
    <cellStyle name="_적격(화산) _투찰(무안광주3공구)_실행내역서_공정표양식" xfId="9942"/>
    <cellStyle name="_적격(화산) _투찰(무안광주3공구)_실행내역서_공정표양식_07.실행예산서(도급분시행결의서)sample2" xfId="9943"/>
    <cellStyle name="_적격(화산) _현산경3(중앙)" xfId="23329"/>
    <cellStyle name="_적격(화산) _현산경3(중앙)_3.CC-10-2,3_방풍림조성 및 석탄침전조수량산출서" xfId="23330"/>
    <cellStyle name="_적격(화산) _현산경3(중앙)_4.CC-10-4_저탄장내배수설비수량산출서" xfId="23331"/>
    <cellStyle name="_적격(화산) _현산경3(중앙)_마산항(02.08.05)" xfId="23332"/>
    <cellStyle name="_적격(화산) _현산경3(중앙)_마산항(02.08.05)_3.CC-10-2,3_방풍림조성 및 석탄침전조수량산출서" xfId="23333"/>
    <cellStyle name="_적격(화산) _현산경3(중앙)_마산항(02.08.05)_4.CC-10-4_저탄장내배수설비수량산출서" xfId="23334"/>
    <cellStyle name="_적격(화산) _현산경3(중앙)_마산항(02.08.05)_마산항(02.08.05)" xfId="23335"/>
    <cellStyle name="_적격(화산) _현산경3(중앙)_마산항(02.08.05)_마산항(02.08.05)_3.CC-10-2,3_방풍림조성 및 석탄침전조수량산출서" xfId="23336"/>
    <cellStyle name="_적격(화산) _현산경3(중앙)_마산항(02.08.05)_마산항(02.08.05)_4.CC-10-4_저탄장내배수설비수량산출서" xfId="23337"/>
    <cellStyle name="_적격(화산) _흥우내역서산출" xfId="23338"/>
    <cellStyle name="_적격(화산) _흥우내역서산출_3.CC-10-2,3_방풍림조성 및 석탄침전조수량산출서" xfId="23339"/>
    <cellStyle name="_적격(화산) _흥우내역서산출_4.CC-10-4_저탄장내배수설비수량산출서" xfId="23340"/>
    <cellStyle name="_적격(화산) _흥우내역서산출_흥우내역서산출" xfId="23341"/>
    <cellStyle name="_적격(화산) _흥우내역서산출_흥우내역서산출_3.CC-10-2,3_방풍림조성 및 석탄침전조수량산출서" xfId="23342"/>
    <cellStyle name="_적격(화산) _흥우내역서산출_흥우내역서산출_4.CC-10-4_저탄장내배수설비수량산출서" xfId="23343"/>
    <cellStyle name="_전기공사공내역서" xfId="19071"/>
    <cellStyle name="_전기설비공사" xfId="9944"/>
    <cellStyle name="_전기설비기초-FF" xfId="9945"/>
    <cellStyle name="_전기설비기초공사_기계경비환율비교" xfId="42380"/>
    <cellStyle name="_전기설비기초공사_기계경비환율비교_설계변경(최종)" xfId="42381"/>
    <cellStyle name="_전기설비기초공사_기계경비환율비교_염소 주입실 신축공사" xfId="42382"/>
    <cellStyle name="_전주시관내(이서~용정)건설공사(신화)" xfId="35347"/>
    <cellStyle name="_전체4차변경(정산)" xfId="9946"/>
    <cellStyle name="_전체4차변경(정산)_교면방수" xfId="9947"/>
    <cellStyle name="_전체4차변경(정산)_난간" xfId="9948"/>
    <cellStyle name="_전체4차변경(정산)_난간_교면방수" xfId="9949"/>
    <cellStyle name="_전체분자재집계표" xfId="9950"/>
    <cellStyle name="_전체분자재집계표_3.구조물공" xfId="9951"/>
    <cellStyle name="_전체분자재집계표_3.구조물공_3.구조물공" xfId="9952"/>
    <cellStyle name="_전체분자재집계표_3.구조물공_3.물공" xfId="9953"/>
    <cellStyle name="_전체분자재집계표_3.구조물공_보수량집계(우근)" xfId="9954"/>
    <cellStyle name="_전체분자재집계표_3.구조물공_석축" xfId="9955"/>
    <cellStyle name="_전체분자재집계표_금산제수량(전체최종)" xfId="9956"/>
    <cellStyle name="_전체분자재집계표_금산제수량(전체최종)_3.구조물공" xfId="9957"/>
    <cellStyle name="_전체분자재집계표_금산제수량(전체최종)_3.구조물공_3.구조물공" xfId="9958"/>
    <cellStyle name="_전체분자재집계표_금산제수량(전체최종)_3.구조물공_3.물공" xfId="9959"/>
    <cellStyle name="_전체분자재집계표_금산제수량(전체최종)_3.구조물공_보수량집계(우근)" xfId="9960"/>
    <cellStyle name="_전체분자재집계표_금산제수량(전체최종)_3.구조물공_석축" xfId="9961"/>
    <cellStyle name="_전체분자재집계표_금산제수량(전체최종)_배수구조물공" xfId="9962"/>
    <cellStyle name="_전체분자재집계표_금산제수량(전체최종)_배수구조물공_3.구조물공" xfId="9963"/>
    <cellStyle name="_전체분자재집계표_금산제수량(전체최종)_배수구조물공_3.구조물공_3.구조물공" xfId="9964"/>
    <cellStyle name="_전체분자재집계표_금산제수량(전체최종)_배수구조물공_3.구조물공_3.물공" xfId="9965"/>
    <cellStyle name="_전체분자재집계표_금산제수량(전체최종)_배수구조물공_3.구조물공_보수량집계(우근)" xfId="9966"/>
    <cellStyle name="_전체분자재집계표_금산제수량(전체최종)_배수구조물공_3.구조물공_석축" xfId="9967"/>
    <cellStyle name="_전체분자재집계표_금산제수량(전체최종)_우수집수정U형집계" xfId="9968"/>
    <cellStyle name="_전체분자재집계표_금산제수량(전체최종)_우수집수정U형집계_3.구조물공" xfId="9969"/>
    <cellStyle name="_전체분자재집계표_금산제수량(전체최종)_우수집수정U형집계_3.구조물공_3.구조물공" xfId="9970"/>
    <cellStyle name="_전체분자재집계표_금산제수량(전체최종)_우수집수정U형집계_3.구조물공_3.물공" xfId="9971"/>
    <cellStyle name="_전체분자재집계표_금산제수량(전체최종)_우수집수정U형집계_3.구조물공_보수량집계(우근)" xfId="9972"/>
    <cellStyle name="_전체분자재집계표_금산제수량(전체최종)_우수집수정U형집계_3.구조물공_석축" xfId="9973"/>
    <cellStyle name="_전체분자재집계표_금산제수량(전체최종)_콘크리트포장공" xfId="9974"/>
    <cellStyle name="_전체분자재집계표_금산제수량(전체최종)_콘크리트포장공_03포장공" xfId="9975"/>
    <cellStyle name="_전체분자재집계표_금산제수량(전체최종)_콘크리트포장공_14수량산출서" xfId="9976"/>
    <cellStyle name="_전체분자재집계표_금산제수량(전체최종)_콘크리트포장공_수량산출서" xfId="9977"/>
    <cellStyle name="_전체분자재집계표_배수구조물공" xfId="9978"/>
    <cellStyle name="_전체분자재집계표_배수구조물공_3.구조물공" xfId="9979"/>
    <cellStyle name="_전체분자재집계표_배수구조물공_3.구조물공_3.구조물공" xfId="9980"/>
    <cellStyle name="_전체분자재집계표_배수구조물공_3.구조물공_3.물공" xfId="9981"/>
    <cellStyle name="_전체분자재집계표_배수구조물공_3.구조물공_보수량집계(우근)" xfId="9982"/>
    <cellStyle name="_전체분자재집계표_배수구조물공_3.구조물공_석축" xfId="9983"/>
    <cellStyle name="_전체분자재집계표_우수집수정U형집계" xfId="9984"/>
    <cellStyle name="_전체분자재집계표_우수집수정U형집계_3.구조물공" xfId="9985"/>
    <cellStyle name="_전체분자재집계표_우수집수정U형집계_3.구조물공_3.구조물공" xfId="9986"/>
    <cellStyle name="_전체분자재집계표_우수집수정U형집계_3.구조물공_3.물공" xfId="9987"/>
    <cellStyle name="_전체분자재집계표_우수집수정U형집계_3.구조물공_보수량집계(우근)" xfId="9988"/>
    <cellStyle name="_전체분자재집계표_우수집수정U형집계_3.구조물공_석축" xfId="9989"/>
    <cellStyle name="_전체분자재집계표_콘크리트포장공" xfId="9990"/>
    <cellStyle name="_전체분자재집계표_콘크리트포장공_03포장공" xfId="9991"/>
    <cellStyle name="_전체분자재집계표_콘크리트포장공_14수량산출서" xfId="9992"/>
    <cellStyle name="_전체분자재집계표_콘크리트포장공_수량산출서" xfId="9993"/>
    <cellStyle name="_전체집계(최종)" xfId="9994"/>
    <cellStyle name="_전체집계(최종4.13)" xfId="9995"/>
    <cellStyle name="_절토부점검로" xfId="9996"/>
    <cellStyle name="_제1회사장 차수보강공사 준공정산" xfId="42383"/>
    <cellStyle name="_제1회사장 차수보강공사 준공정산_설계변경(최종)" xfId="42384"/>
    <cellStyle name="_제목" xfId="35348"/>
    <cellStyle name="_제목_내역서" xfId="35349"/>
    <cellStyle name="_조인양식" xfId="19072"/>
    <cellStyle name="_종합운동장" xfId="35350"/>
    <cellStyle name="_종합운동장(설계서최종안)new" xfId="35351"/>
    <cellStyle name="_종합창고신축공사 (7월26)" xfId="35352"/>
    <cellStyle name="_주제어마감수량산출서" xfId="35353"/>
    <cellStyle name="_중림내역표지" xfId="35354"/>
    <cellStyle name="_중분대가드레일" xfId="9997"/>
    <cellStyle name="_중앙선8(업체발송)" xfId="23344"/>
    <cellStyle name="_중앙선8(업체발송)_3.CC-10-2,3_방풍림조성 및 석탄침전조수량산출서" xfId="23345"/>
    <cellStyle name="_중앙선8(업체발송)_4.CC-10-4_저탄장내배수설비수량산출서" xfId="23346"/>
    <cellStyle name="_중앙선8(업체발송)_마산항(02.08.05)" xfId="23347"/>
    <cellStyle name="_중앙선8(업체발송)_마산항(02.08.05)_3.CC-10-2,3_방풍림조성 및 석탄침전조수량산출서" xfId="23348"/>
    <cellStyle name="_중앙선8(업체발송)_마산항(02.08.05)_4.CC-10-4_저탄장내배수설비수량산출서" xfId="23349"/>
    <cellStyle name="_중앙선8(업체발송)_마산항(02.08.05)_마산항(02.08.05)" xfId="23350"/>
    <cellStyle name="_중앙선8(업체발송)_마산항(02.08.05)_마산항(02.08.05)_3.CC-10-2,3_방풍림조성 및 석탄침전조수량산출서" xfId="23351"/>
    <cellStyle name="_중앙선8(업체발송)_마산항(02.08.05)_마산항(02.08.05)_4.CC-10-4_저탄장내배수설비수량산출서" xfId="23352"/>
    <cellStyle name="_지급자재사용현황(콘크리트)" xfId="9998"/>
    <cellStyle name="_지전-원정" xfId="23353"/>
    <cellStyle name="_지전-원정_3.CC-10-2,3_방풍림조성 및 석탄침전조수량산출서" xfId="23354"/>
    <cellStyle name="_지전-원정_4.CC-10-4_저탄장내배수설비수량산출서" xfId="23355"/>
    <cellStyle name="_지전-원정_흥우내역서산출" xfId="23356"/>
    <cellStyle name="_지전-원정_흥우내역서산출_3.CC-10-2,3_방풍림조성 및 석탄침전조수량산출서" xfId="23357"/>
    <cellStyle name="_지전-원정_흥우내역서산출_4.CC-10-4_저탄장내배수설비수량산출서" xfId="23358"/>
    <cellStyle name="_지전-원정_흥우내역서산출_흥우내역서산출" xfId="23359"/>
    <cellStyle name="_지전-원정_흥우내역서산출_흥우내역서산출_3.CC-10-2,3_방풍림조성 및 석탄침전조수량산출서" xfId="23360"/>
    <cellStyle name="_지전-원정_흥우내역서산출_흥우내역서산출_4.CC-10-4_저탄장내배수설비수량산출서" xfId="23361"/>
    <cellStyle name="_지정과제1분기실적(확정990408)" xfId="35355"/>
    <cellStyle name="_지정과제1분기실적(확정990408)_1" xfId="35356"/>
    <cellStyle name="_지정과제2차심의list" xfId="35367"/>
    <cellStyle name="_지정과제2차심의list_1" xfId="35368"/>
    <cellStyle name="_지정과제2차심의list_2" xfId="35369"/>
    <cellStyle name="_지정과제2차심의결과" xfId="35357"/>
    <cellStyle name="_지정과제2차심의결과(금액조정후최종)" xfId="35358"/>
    <cellStyle name="_지정과제2차심의결과(금액조정후최종)_1" xfId="35359"/>
    <cellStyle name="_지정과제2차심의결과(금액조정후최종)_1_경영개선실적보고(전주공장)" xfId="35360"/>
    <cellStyle name="_지정과제2차심의결과(금액조정후최종)_1_별첨1_2" xfId="35361"/>
    <cellStyle name="_지정과제2차심의결과(금액조정후최종)_1_제안과제집계표(공장전체)" xfId="35362"/>
    <cellStyle name="_지정과제2차심의결과(금액조정후최종)_경영개선실적보고(전주공장)" xfId="35363"/>
    <cellStyle name="_지정과제2차심의결과(금액조정후최종)_별첨1_2" xfId="35364"/>
    <cellStyle name="_지정과제2차심의결과(금액조정후최종)_제안과제집계표(공장전체)" xfId="35365"/>
    <cellStyle name="_지정과제2차심의결과_1" xfId="35366"/>
    <cellStyle name="_지천교02이월" xfId="9999"/>
    <cellStyle name="_지천교02이월_교면방수" xfId="10000"/>
    <cellStyle name="_지천교02이월_난간" xfId="10001"/>
    <cellStyle name="_지천교02이월_난간_교면방수" xfId="10002"/>
    <cellStyle name="_지천교02이월_난간_난간" xfId="10003"/>
    <cellStyle name="_지천교02이월_난간_난간_교면방수" xfId="10004"/>
    <cellStyle name="_지천교02이월_방음벽" xfId="10005"/>
    <cellStyle name="_지천교02이월_방음벽_방음벽" xfId="10006"/>
    <cellStyle name="_지천교02이월_중분대가드레일" xfId="10007"/>
    <cellStyle name="_지천교02이월_중분대가드레일_중분대가드레일" xfId="10008"/>
    <cellStyle name="_지하매설물 설계내역서-1" xfId="10009"/>
    <cellStyle name="_직영실행(신강진-광양TL)" xfId="10010"/>
    <cellStyle name="_직영실행2(신강진-광양TL)" xfId="10011"/>
    <cellStyle name="_직접공사비 집계" xfId="10012"/>
    <cellStyle name="_직접공사비 집계 10" xfId="35370"/>
    <cellStyle name="_직접공사비 집계 2" xfId="10013"/>
    <cellStyle name="_직접공사비 집계 3" xfId="10014"/>
    <cellStyle name="_직접공사비 집계 4" xfId="19073"/>
    <cellStyle name="_직접공사비 집계 5" xfId="35371"/>
    <cellStyle name="_직접공사비 집계 6" xfId="35372"/>
    <cellStyle name="_직접공사비 집계 7" xfId="35373"/>
    <cellStyle name="_직접공사비 집계 8" xfId="35374"/>
    <cellStyle name="_직접공사비 집계 9" xfId="35375"/>
    <cellStyle name="_집계" xfId="35376"/>
    <cellStyle name="_집수정구조물공" xfId="10015"/>
    <cellStyle name="_집수정구조물공_구조물공" xfId="10016"/>
    <cellStyle name="_집수정구조물공_맨홀구조물공" xfId="10017"/>
    <cellStyle name="_집수정구조물공_부지정지구조물공" xfId="10018"/>
    <cellStyle name="_집수정구조물공_부지정지배수구조물공" xfId="10019"/>
    <cellStyle name="_집수정구조물공_사면보호구조물공" xfId="10020"/>
    <cellStyle name="_집수정구조물공_전력구구조물공" xfId="10021"/>
    <cellStyle name="_집중관리(981231)" xfId="35377"/>
    <cellStyle name="_집중관리(981231)_1" xfId="35378"/>
    <cellStyle name="_집중관리(지정과제및 양식)" xfId="35379"/>
    <cellStyle name="_집중관리(지정과제및 양식)_1" xfId="35380"/>
    <cellStyle name="_집행갑지 " xfId="10022"/>
    <cellStyle name="_집행갑지 _3.CC-10-2,3_방풍림조성 및 석탄침전조수량산출서" xfId="23362"/>
    <cellStyle name="_집행갑지 _4.CC-10-4_저탄장내배수설비수량산출서" xfId="23363"/>
    <cellStyle name="_집행갑지 _가실행 및 총괄(선진포항)" xfId="23364"/>
    <cellStyle name="_집행갑지 _가실행 및 총괄(선진포항)_3.CC-10-2,3_방풍림조성 및 석탄침전조수량산출서" xfId="23365"/>
    <cellStyle name="_집행갑지 _가실행 및 총괄(선진포항)_4.CC-10-4_저탄장내배수설비수량산출서" xfId="23366"/>
    <cellStyle name="_집행갑지 _가실행 및 총괄(선진포항)_흥우내역서산출" xfId="23367"/>
    <cellStyle name="_집행갑지 _가실행 및 총괄(선진포항)_흥우내역서산출_3.CC-10-2,3_방풍림조성 및 석탄침전조수량산출서" xfId="23368"/>
    <cellStyle name="_집행갑지 _가실행 및 총괄(선진포항)_흥우내역서산출_4.CC-10-4_저탄장내배수설비수량산출서" xfId="23369"/>
    <cellStyle name="_집행갑지 _가실행 및 총괄(선진포항)_흥우내역서산출_흥우내역서산출" xfId="23370"/>
    <cellStyle name="_집행갑지 _가실행 및 총괄(선진포항)_흥우내역서산출_흥우내역서산출_3.CC-10-2,3_방풍림조성 및 석탄침전조수량산출서" xfId="23371"/>
    <cellStyle name="_집행갑지 _가실행 및 총괄(선진포항)_흥우내역서산출_흥우내역서산출_4.CC-10-4_저탄장내배수설비수량산출서" xfId="23372"/>
    <cellStyle name="_집행갑지 _강남순환실행" xfId="23373"/>
    <cellStyle name="_집행갑지 _강남순환실행_3.CC-10-2,3_방풍림조성 및 석탄침전조수량산출서" xfId="23374"/>
    <cellStyle name="_집행갑지 _강남순환실행_4.CC-10-4_저탄장내배수설비수량산출서" xfId="23375"/>
    <cellStyle name="_집행갑지 _강남순환실행_마산항(02.08.05)" xfId="23376"/>
    <cellStyle name="_집행갑지 _강남순환실행_마산항(02.08.05)_3.CC-10-2,3_방풍림조성 및 석탄침전조수량산출서" xfId="23377"/>
    <cellStyle name="_집행갑지 _강남순환실행_마산항(02.08.05)_4.CC-10-4_저탄장내배수설비수량산출서" xfId="23378"/>
    <cellStyle name="_집행갑지 _강남순환실행_마산항(02.08.05)_마산항(02.08.05)" xfId="23379"/>
    <cellStyle name="_집행갑지 _강남순환실행_마산항(02.08.05)_마산항(02.08.05)_3.CC-10-2,3_방풍림조성 및 석탄침전조수량산출서" xfId="23380"/>
    <cellStyle name="_집행갑지 _강남순환실행_마산항(02.08.05)_마산항(02.08.05)_4.CC-10-4_저탄장내배수설비수량산출서" xfId="23381"/>
    <cellStyle name="_집행갑지 _경춘선3부대의뢰" xfId="23382"/>
    <cellStyle name="_집행갑지 _경춘선3부대의뢰_3.CC-10-2,3_방풍림조성 및 석탄침전조수량산출서" xfId="23383"/>
    <cellStyle name="_집행갑지 _경춘선3부대의뢰_4.CC-10-4_저탄장내배수설비수량산출서" xfId="23384"/>
    <cellStyle name="_집행갑지 _경춘선3부대의뢰_마산항(02.08.05)" xfId="23385"/>
    <cellStyle name="_집행갑지 _경춘선3부대의뢰_마산항(02.08.05)_3.CC-10-2,3_방풍림조성 및 석탄침전조수량산출서" xfId="23386"/>
    <cellStyle name="_집행갑지 _경춘선3부대의뢰_마산항(02.08.05)_4.CC-10-4_저탄장내배수설비수량산출서" xfId="23387"/>
    <cellStyle name="_집행갑지 _경춘선3부대의뢰_마산항(02.08.05)_마산항(02.08.05)" xfId="23388"/>
    <cellStyle name="_집행갑지 _경춘선3부대의뢰_마산항(02.08.05)_마산항(02.08.05)_3.CC-10-2,3_방풍림조성 및 석탄침전조수량산출서" xfId="23389"/>
    <cellStyle name="_집행갑지 _경춘선3부대의뢰_마산항(02.08.05)_마산항(02.08.05)_4.CC-10-4_저탄장내배수설비수량산출서" xfId="23390"/>
    <cellStyle name="_집행갑지 _경춘선3실행추정(당초)" xfId="23391"/>
    <cellStyle name="_집행갑지 _경춘선3실행추정(당초)_3.CC-10-2,3_방풍림조성 및 석탄침전조수량산출서" xfId="23392"/>
    <cellStyle name="_집행갑지 _경춘선3실행추정(당초)_4.CC-10-4_저탄장내배수설비수량산출서" xfId="23393"/>
    <cellStyle name="_집행갑지 _경춘선3실행추정(당초)_마산항(02.08.05)" xfId="23394"/>
    <cellStyle name="_집행갑지 _경춘선3실행추정(당초)_마산항(02.08.05)_3.CC-10-2,3_방풍림조성 및 석탄침전조수량산출서" xfId="23395"/>
    <cellStyle name="_집행갑지 _경춘선3실행추정(당초)_마산항(02.08.05)_4.CC-10-4_저탄장내배수설비수량산출서" xfId="23396"/>
    <cellStyle name="_집행갑지 _경춘선3실행추정(당초)_마산항(02.08.05)_마산항(02.08.05)" xfId="23397"/>
    <cellStyle name="_집행갑지 _경춘선3실행추정(당초)_마산항(02.08.05)_마산항(02.08.05)_3.CC-10-2,3_방풍림조성 및 석탄침전조수량산출서" xfId="23398"/>
    <cellStyle name="_집행갑지 _경춘선3실행추정(당초)_마산항(02.08.05)_마산항(02.08.05)_4.CC-10-4_저탄장내배수설비수량산출서" xfId="23399"/>
    <cellStyle name="_집행갑지 _공사비변경결재완료(설계변경)내역서" xfId="10023"/>
    <cellStyle name="_집행갑지 _공사비변경결재완료(설계변경)내역서_임시적출장(3.25)" xfId="10024"/>
    <cellStyle name="_집행갑지 _공사현황(현장03월)" xfId="10025"/>
    <cellStyle name="_집행갑지 _공사현황(현장03월본사수정)" xfId="10026"/>
    <cellStyle name="_집행갑지 _공정표양식" xfId="10027"/>
    <cellStyle name="_집행갑지 _공정표양식_07.실행예산서(도급분시행결의서)sample2" xfId="10028"/>
    <cellStyle name="_집행갑지 _교면방수" xfId="10029"/>
    <cellStyle name="_집행갑지 _김천영동1투찰(363)" xfId="23400"/>
    <cellStyle name="_집행갑지 _김천영동1투찰(363)_3.CC-10-2,3_방풍림조성 및 석탄침전조수량산출서" xfId="23401"/>
    <cellStyle name="_집행갑지 _김천영동1투찰(363)_4.CC-10-4_저탄장내배수설비수량산출서" xfId="23402"/>
    <cellStyle name="_집행갑지 _김천영동1투찰(363)_강남순환실행" xfId="23403"/>
    <cellStyle name="_집행갑지 _김천영동1투찰(363)_강남순환실행_3.CC-10-2,3_방풍림조성 및 석탄침전조수량산출서" xfId="23404"/>
    <cellStyle name="_집행갑지 _김천영동1투찰(363)_강남순환실행_4.CC-10-4_저탄장내배수설비수량산출서" xfId="23405"/>
    <cellStyle name="_집행갑지 _김천영동1투찰(363)_강남순환실행_마산항(02.08.05)" xfId="23406"/>
    <cellStyle name="_집행갑지 _김천영동1투찰(363)_강남순환실행_마산항(02.08.05)_3.CC-10-2,3_방풍림조성 및 석탄침전조수량산출서" xfId="23407"/>
    <cellStyle name="_집행갑지 _김천영동1투찰(363)_강남순환실행_마산항(02.08.05)_4.CC-10-4_저탄장내배수설비수량산출서" xfId="23408"/>
    <cellStyle name="_집행갑지 _김천영동1투찰(363)_강남순환실행_마산항(02.08.05)_마산항(02.08.05)" xfId="23409"/>
    <cellStyle name="_집행갑지 _김천영동1투찰(363)_강남순환실행_마산항(02.08.05)_마산항(02.08.05)_3.CC-10-2,3_방풍림조성 및 석탄침전조수량산출서" xfId="23410"/>
    <cellStyle name="_집행갑지 _김천영동1투찰(363)_강남순환실행_마산항(02.08.05)_마산항(02.08.05)_4.CC-10-4_저탄장내배수설비수량산출서" xfId="23411"/>
    <cellStyle name="_집행갑지 _김천영동1투찰(363)_경춘선3부대의뢰" xfId="23412"/>
    <cellStyle name="_집행갑지 _김천영동1투찰(363)_경춘선3부대의뢰_3.CC-10-2,3_방풍림조성 및 석탄침전조수량산출서" xfId="23413"/>
    <cellStyle name="_집행갑지 _김천영동1투찰(363)_경춘선3부대의뢰_4.CC-10-4_저탄장내배수설비수량산출서" xfId="23414"/>
    <cellStyle name="_집행갑지 _김천영동1투찰(363)_경춘선3부대의뢰_마산항(02.08.05)" xfId="23415"/>
    <cellStyle name="_집행갑지 _김천영동1투찰(363)_경춘선3부대의뢰_마산항(02.08.05)_3.CC-10-2,3_방풍림조성 및 석탄침전조수량산출서" xfId="23416"/>
    <cellStyle name="_집행갑지 _김천영동1투찰(363)_경춘선3부대의뢰_마산항(02.08.05)_4.CC-10-4_저탄장내배수설비수량산출서" xfId="23417"/>
    <cellStyle name="_집행갑지 _김천영동1투찰(363)_경춘선3부대의뢰_마산항(02.08.05)_마산항(02.08.05)" xfId="23418"/>
    <cellStyle name="_집행갑지 _김천영동1투찰(363)_경춘선3부대의뢰_마산항(02.08.05)_마산항(02.08.05)_3.CC-10-2,3_방풍림조성 및 석탄침전조수량산출서" xfId="23419"/>
    <cellStyle name="_집행갑지 _김천영동1투찰(363)_경춘선3부대의뢰_마산항(02.08.05)_마산항(02.08.05)_4.CC-10-4_저탄장내배수설비수량산출서" xfId="23420"/>
    <cellStyle name="_집행갑지 _김천영동1투찰(363)_경춘선3실행추정(당초)" xfId="23421"/>
    <cellStyle name="_집행갑지 _김천영동1투찰(363)_경춘선3실행추정(당초)_3.CC-10-2,3_방풍림조성 및 석탄침전조수량산출서" xfId="23422"/>
    <cellStyle name="_집행갑지 _김천영동1투찰(363)_경춘선3실행추정(당초)_4.CC-10-4_저탄장내배수설비수량산출서" xfId="23423"/>
    <cellStyle name="_집행갑지 _김천영동1투찰(363)_경춘선3실행추정(당초)_마산항(02.08.05)" xfId="23424"/>
    <cellStyle name="_집행갑지 _김천영동1투찰(363)_경춘선3실행추정(당초)_마산항(02.08.05)_3.CC-10-2,3_방풍림조성 및 석탄침전조수량산출서" xfId="23425"/>
    <cellStyle name="_집행갑지 _김천영동1투찰(363)_경춘선3실행추정(당초)_마산항(02.08.05)_4.CC-10-4_저탄장내배수설비수량산출서" xfId="23426"/>
    <cellStyle name="_집행갑지 _김천영동1투찰(363)_경춘선3실행추정(당초)_마산항(02.08.05)_마산항(02.08.05)" xfId="23427"/>
    <cellStyle name="_집행갑지 _김천영동1투찰(363)_경춘선3실행추정(당초)_마산항(02.08.05)_마산항(02.08.05)_3.CC-10-2,3_방풍림조성 및 석탄침전조수량산출서" xfId="23428"/>
    <cellStyle name="_집행갑지 _김천영동1투찰(363)_경춘선3실행추정(당초)_마산항(02.08.05)_마산항(02.08.05)_4.CC-10-4_저탄장내배수설비수량산출서" xfId="23429"/>
    <cellStyle name="_집행갑지 _김천영동1투찰(363)_덕포연하실행추정" xfId="23430"/>
    <cellStyle name="_집행갑지 _김천영동1투찰(363)_덕포연하실행추정_3.CC-10-2,3_방풍림조성 및 석탄침전조수량산출서" xfId="23431"/>
    <cellStyle name="_집행갑지 _김천영동1투찰(363)_덕포연하실행추정_4.CC-10-4_저탄장내배수설비수량산출서" xfId="23432"/>
    <cellStyle name="_집행갑지 _김천영동1투찰(363)_덕포연하실행추정_마산항(02.08.05)" xfId="23433"/>
    <cellStyle name="_집행갑지 _김천영동1투찰(363)_덕포연하실행추정_마산항(02.08.05)_3.CC-10-2,3_방풍림조성 및 석탄침전조수량산출서" xfId="23434"/>
    <cellStyle name="_집행갑지 _김천영동1투찰(363)_덕포연하실행추정_마산항(02.08.05)_4.CC-10-4_저탄장내배수설비수량산출서" xfId="23435"/>
    <cellStyle name="_집행갑지 _김천영동1투찰(363)_덕포연하실행추정_마산항(02.08.05)_마산항(02.08.05)" xfId="23436"/>
    <cellStyle name="_집행갑지 _김천영동1투찰(363)_덕포연하실행추정_마산항(02.08.05)_마산항(02.08.05)_3.CC-10-2,3_방풍림조성 및 석탄침전조수량산출서" xfId="23437"/>
    <cellStyle name="_집행갑지 _김천영동1투찰(363)_덕포연하실행추정_마산항(02.08.05)_마산항(02.08.05)_4.CC-10-4_저탄장내배수설비수량산출서" xfId="23438"/>
    <cellStyle name="_집행갑지 _김천영동1투찰(363)_덕포연하의뢰" xfId="23439"/>
    <cellStyle name="_집행갑지 _김천영동1투찰(363)_덕포연하의뢰_3.CC-10-2,3_방풍림조성 및 석탄침전조수량산출서" xfId="23440"/>
    <cellStyle name="_집행갑지 _김천영동1투찰(363)_덕포연하의뢰_4.CC-10-4_저탄장내배수설비수량산출서" xfId="23441"/>
    <cellStyle name="_집행갑지 _김천영동1투찰(363)_덕포연하의뢰_마산항(02.08.05)" xfId="23442"/>
    <cellStyle name="_집행갑지 _김천영동1투찰(363)_덕포연하의뢰_마산항(02.08.05)_3.CC-10-2,3_방풍림조성 및 석탄침전조수량산출서" xfId="23443"/>
    <cellStyle name="_집행갑지 _김천영동1투찰(363)_덕포연하의뢰_마산항(02.08.05)_4.CC-10-4_저탄장내배수설비수량산출서" xfId="23444"/>
    <cellStyle name="_집행갑지 _김천영동1투찰(363)_덕포연하의뢰_마산항(02.08.05)_마산항(02.08.05)" xfId="23445"/>
    <cellStyle name="_집행갑지 _김천영동1투찰(363)_덕포연하의뢰_마산항(02.08.05)_마산항(02.08.05)_3.CC-10-2,3_방풍림조성 및 석탄침전조수량산출서" xfId="23446"/>
    <cellStyle name="_집행갑지 _김천영동1투찰(363)_덕포연하의뢰_마산항(02.08.05)_마산항(02.08.05)_4.CC-10-4_저탄장내배수설비수량산출서" xfId="23447"/>
    <cellStyle name="_집행갑지 _김천영동1투찰(363)_마산항(02.08.05)" xfId="23448"/>
    <cellStyle name="_집행갑지 _김천영동1투찰(363)_마산항(02.08.05)_3.CC-10-2,3_방풍림조성 및 석탄침전조수량산출서" xfId="23449"/>
    <cellStyle name="_집행갑지 _김천영동1투찰(363)_마산항(02.08.05)_4.CC-10-4_저탄장내배수설비수량산출서" xfId="23450"/>
    <cellStyle name="_집행갑지 _김천영동1투찰(363)_마산항(02.08.05)_마산항(02.08.05)" xfId="23451"/>
    <cellStyle name="_집행갑지 _김천영동1투찰(363)_마산항(02.08.05)_마산항(02.08.05)_3.CC-10-2,3_방풍림조성 및 석탄침전조수량산출서" xfId="23452"/>
    <cellStyle name="_집행갑지 _김천영동1투찰(363)_마산항(02.08.05)_마산항(02.08.05)_4.CC-10-4_저탄장내배수설비수량산출서" xfId="23453"/>
    <cellStyle name="_집행갑지 _김천영동1투찰(363)_현산경3(중앙)" xfId="23454"/>
    <cellStyle name="_집행갑지 _김천영동1투찰(363)_현산경3(중앙)_3.CC-10-2,3_방풍림조성 및 석탄침전조수량산출서" xfId="23455"/>
    <cellStyle name="_집행갑지 _김천영동1투찰(363)_현산경3(중앙)_4.CC-10-4_저탄장내배수설비수량산출서" xfId="23456"/>
    <cellStyle name="_집행갑지 _김천영동1투찰(363)_현산경3(중앙)_마산항(02.08.05)" xfId="23457"/>
    <cellStyle name="_집행갑지 _김천영동1투찰(363)_현산경3(중앙)_마산항(02.08.05)_3.CC-10-2,3_방풍림조성 및 석탄침전조수량산출서" xfId="23458"/>
    <cellStyle name="_집행갑지 _김천영동1투찰(363)_현산경3(중앙)_마산항(02.08.05)_4.CC-10-4_저탄장내배수설비수량산출서" xfId="23459"/>
    <cellStyle name="_집행갑지 _김천영동1투찰(363)_현산경3(중앙)_마산항(02.08.05)_마산항(02.08.05)" xfId="23460"/>
    <cellStyle name="_집행갑지 _김천영동1투찰(363)_현산경3(중앙)_마산항(02.08.05)_마산항(02.08.05)_3.CC-10-2,3_방풍림조성 및 석탄침전조수량산출서" xfId="23461"/>
    <cellStyle name="_집행갑지 _김천영동1투찰(363)_현산경3(중앙)_마산항(02.08.05)_마산항(02.08.05)_4.CC-10-4_저탄장내배수설비수량산출서" xfId="23462"/>
    <cellStyle name="_집행갑지 _난간" xfId="10030"/>
    <cellStyle name="_집행갑지 _난간_교면방수" xfId="10031"/>
    <cellStyle name="_집행갑지 _난간_난간" xfId="10032"/>
    <cellStyle name="_집행갑지 _난간_난간_교면방수" xfId="10033"/>
    <cellStyle name="_집행갑지 _당진대전1투찰" xfId="23463"/>
    <cellStyle name="_집행갑지 _당진대전1투찰_3.CC-10-2,3_방풍림조성 및 석탄침전조수량산출서" xfId="23464"/>
    <cellStyle name="_집행갑지 _당진대전1투찰_4.CC-10-4_저탄장내배수설비수량산출서" xfId="23465"/>
    <cellStyle name="_집행갑지 _당진대전1투찰_강남순환실행" xfId="23466"/>
    <cellStyle name="_집행갑지 _당진대전1투찰_강남순환실행_3.CC-10-2,3_방풍림조성 및 석탄침전조수량산출서" xfId="23467"/>
    <cellStyle name="_집행갑지 _당진대전1투찰_강남순환실행_4.CC-10-4_저탄장내배수설비수량산출서" xfId="23468"/>
    <cellStyle name="_집행갑지 _당진대전1투찰_강남순환실행_마산항(02.08.05)" xfId="23469"/>
    <cellStyle name="_집행갑지 _당진대전1투찰_강남순환실행_마산항(02.08.05)_3.CC-10-2,3_방풍림조성 및 석탄침전조수량산출서" xfId="23470"/>
    <cellStyle name="_집행갑지 _당진대전1투찰_강남순환실행_마산항(02.08.05)_4.CC-10-4_저탄장내배수설비수량산출서" xfId="23471"/>
    <cellStyle name="_집행갑지 _당진대전1투찰_강남순환실행_마산항(02.08.05)_마산항(02.08.05)" xfId="23472"/>
    <cellStyle name="_집행갑지 _당진대전1투찰_강남순환실행_마산항(02.08.05)_마산항(02.08.05)_3.CC-10-2,3_방풍림조성 및 석탄침전조수량산출서" xfId="23473"/>
    <cellStyle name="_집행갑지 _당진대전1투찰_강남순환실행_마산항(02.08.05)_마산항(02.08.05)_4.CC-10-4_저탄장내배수설비수량산출서" xfId="23474"/>
    <cellStyle name="_집행갑지 _당진대전1투찰_경춘선3부대의뢰" xfId="23475"/>
    <cellStyle name="_집행갑지 _당진대전1투찰_경춘선3부대의뢰_3.CC-10-2,3_방풍림조성 및 석탄침전조수량산출서" xfId="23476"/>
    <cellStyle name="_집행갑지 _당진대전1투찰_경춘선3부대의뢰_4.CC-10-4_저탄장내배수설비수량산출서" xfId="23477"/>
    <cellStyle name="_집행갑지 _당진대전1투찰_경춘선3부대의뢰_마산항(02.08.05)" xfId="23478"/>
    <cellStyle name="_집행갑지 _당진대전1투찰_경춘선3부대의뢰_마산항(02.08.05)_3.CC-10-2,3_방풍림조성 및 석탄침전조수량산출서" xfId="23479"/>
    <cellStyle name="_집행갑지 _당진대전1투찰_경춘선3부대의뢰_마산항(02.08.05)_4.CC-10-4_저탄장내배수설비수량산출서" xfId="23480"/>
    <cellStyle name="_집행갑지 _당진대전1투찰_경춘선3부대의뢰_마산항(02.08.05)_마산항(02.08.05)" xfId="23481"/>
    <cellStyle name="_집행갑지 _당진대전1투찰_경춘선3부대의뢰_마산항(02.08.05)_마산항(02.08.05)_3.CC-10-2,3_방풍림조성 및 석탄침전조수량산출서" xfId="23482"/>
    <cellStyle name="_집행갑지 _당진대전1투찰_경춘선3부대의뢰_마산항(02.08.05)_마산항(02.08.05)_4.CC-10-4_저탄장내배수설비수량산출서" xfId="23483"/>
    <cellStyle name="_집행갑지 _당진대전1투찰_경춘선3실행추정(당초)" xfId="23484"/>
    <cellStyle name="_집행갑지 _당진대전1투찰_경춘선3실행추정(당초)_3.CC-10-2,3_방풍림조성 및 석탄침전조수량산출서" xfId="23485"/>
    <cellStyle name="_집행갑지 _당진대전1투찰_경춘선3실행추정(당초)_4.CC-10-4_저탄장내배수설비수량산출서" xfId="23486"/>
    <cellStyle name="_집행갑지 _당진대전1투찰_경춘선3실행추정(당초)_마산항(02.08.05)" xfId="23487"/>
    <cellStyle name="_집행갑지 _당진대전1투찰_경춘선3실행추정(당초)_마산항(02.08.05)_3.CC-10-2,3_방풍림조성 및 석탄침전조수량산출서" xfId="23488"/>
    <cellStyle name="_집행갑지 _당진대전1투찰_경춘선3실행추정(당초)_마산항(02.08.05)_4.CC-10-4_저탄장내배수설비수량산출서" xfId="23489"/>
    <cellStyle name="_집행갑지 _당진대전1투찰_경춘선3실행추정(당초)_마산항(02.08.05)_마산항(02.08.05)" xfId="23490"/>
    <cellStyle name="_집행갑지 _당진대전1투찰_경춘선3실행추정(당초)_마산항(02.08.05)_마산항(02.08.05)_3.CC-10-2,3_방풍림조성 및 석탄침전조수량산출서" xfId="23491"/>
    <cellStyle name="_집행갑지 _당진대전1투찰_경춘선3실행추정(당초)_마산항(02.08.05)_마산항(02.08.05)_4.CC-10-4_저탄장내배수설비수량산출서" xfId="23492"/>
    <cellStyle name="_집행갑지 _당진대전1투찰_덕포연하실행추정" xfId="23493"/>
    <cellStyle name="_집행갑지 _당진대전1투찰_덕포연하실행추정_3.CC-10-2,3_방풍림조성 및 석탄침전조수량산출서" xfId="23494"/>
    <cellStyle name="_집행갑지 _당진대전1투찰_덕포연하실행추정_4.CC-10-4_저탄장내배수설비수량산출서" xfId="23495"/>
    <cellStyle name="_집행갑지 _당진대전1투찰_덕포연하실행추정_마산항(02.08.05)" xfId="23496"/>
    <cellStyle name="_집행갑지 _당진대전1투찰_덕포연하실행추정_마산항(02.08.05)_3.CC-10-2,3_방풍림조성 및 석탄침전조수량산출서" xfId="23497"/>
    <cellStyle name="_집행갑지 _당진대전1투찰_덕포연하실행추정_마산항(02.08.05)_4.CC-10-4_저탄장내배수설비수량산출서" xfId="23498"/>
    <cellStyle name="_집행갑지 _당진대전1투찰_덕포연하실행추정_마산항(02.08.05)_마산항(02.08.05)" xfId="23499"/>
    <cellStyle name="_집행갑지 _당진대전1투찰_덕포연하실행추정_마산항(02.08.05)_마산항(02.08.05)_3.CC-10-2,3_방풍림조성 및 석탄침전조수량산출서" xfId="23500"/>
    <cellStyle name="_집행갑지 _당진대전1투찰_덕포연하실행추정_마산항(02.08.05)_마산항(02.08.05)_4.CC-10-4_저탄장내배수설비수량산출서" xfId="23501"/>
    <cellStyle name="_집행갑지 _당진대전1투찰_덕포연하의뢰" xfId="23502"/>
    <cellStyle name="_집행갑지 _당진대전1투찰_덕포연하의뢰_3.CC-10-2,3_방풍림조성 및 석탄침전조수량산출서" xfId="23503"/>
    <cellStyle name="_집행갑지 _당진대전1투찰_덕포연하의뢰_4.CC-10-4_저탄장내배수설비수량산출서" xfId="23504"/>
    <cellStyle name="_집행갑지 _당진대전1투찰_덕포연하의뢰_마산항(02.08.05)" xfId="23505"/>
    <cellStyle name="_집행갑지 _당진대전1투찰_덕포연하의뢰_마산항(02.08.05)_3.CC-10-2,3_방풍림조성 및 석탄침전조수량산출서" xfId="23506"/>
    <cellStyle name="_집행갑지 _당진대전1투찰_덕포연하의뢰_마산항(02.08.05)_4.CC-10-4_저탄장내배수설비수량산출서" xfId="23507"/>
    <cellStyle name="_집행갑지 _당진대전1투찰_덕포연하의뢰_마산항(02.08.05)_마산항(02.08.05)" xfId="23508"/>
    <cellStyle name="_집행갑지 _당진대전1투찰_덕포연하의뢰_마산항(02.08.05)_마산항(02.08.05)_3.CC-10-2,3_방풍림조성 및 석탄침전조수량산출서" xfId="23509"/>
    <cellStyle name="_집행갑지 _당진대전1투찰_덕포연하의뢰_마산항(02.08.05)_마산항(02.08.05)_4.CC-10-4_저탄장내배수설비수량산출서" xfId="23510"/>
    <cellStyle name="_집행갑지 _당진대전1투찰_마산항(02.08.05)" xfId="23511"/>
    <cellStyle name="_집행갑지 _당진대전1투찰_마산항(02.08.05)_3.CC-10-2,3_방풍림조성 및 석탄침전조수량산출서" xfId="23512"/>
    <cellStyle name="_집행갑지 _당진대전1투찰_마산항(02.08.05)_4.CC-10-4_저탄장내배수설비수량산출서" xfId="23513"/>
    <cellStyle name="_집행갑지 _당진대전1투찰_마산항(02.08.05)_마산항(02.08.05)" xfId="23514"/>
    <cellStyle name="_집행갑지 _당진대전1투찰_마산항(02.08.05)_마산항(02.08.05)_3.CC-10-2,3_방풍림조성 및 석탄침전조수량산출서" xfId="23515"/>
    <cellStyle name="_집행갑지 _당진대전1투찰_마산항(02.08.05)_마산항(02.08.05)_4.CC-10-4_저탄장내배수설비수량산출서" xfId="23516"/>
    <cellStyle name="_집행갑지 _당진대전1투찰_현산경3(중앙)" xfId="23517"/>
    <cellStyle name="_집행갑지 _당진대전1투찰_현산경3(중앙)_3.CC-10-2,3_방풍림조성 및 석탄침전조수량산출서" xfId="23518"/>
    <cellStyle name="_집행갑지 _당진대전1투찰_현산경3(중앙)_4.CC-10-4_저탄장내배수설비수량산출서" xfId="23519"/>
    <cellStyle name="_집행갑지 _당진대전1투찰_현산경3(중앙)_마산항(02.08.05)" xfId="23520"/>
    <cellStyle name="_집행갑지 _당진대전1투찰_현산경3(중앙)_마산항(02.08.05)_3.CC-10-2,3_방풍림조성 및 석탄침전조수량산출서" xfId="23521"/>
    <cellStyle name="_집행갑지 _당진대전1투찰_현산경3(중앙)_마산항(02.08.05)_4.CC-10-4_저탄장내배수설비수량산출서" xfId="23522"/>
    <cellStyle name="_집행갑지 _당진대전1투찰_현산경3(중앙)_마산항(02.08.05)_마산항(02.08.05)" xfId="23523"/>
    <cellStyle name="_집행갑지 _당진대전1투찰_현산경3(중앙)_마산항(02.08.05)_마산항(02.08.05)_3.CC-10-2,3_방풍림조성 및 석탄침전조수량산출서" xfId="23524"/>
    <cellStyle name="_집행갑지 _당진대전1투찰_현산경3(중앙)_마산항(02.08.05)_마산항(02.08.05)_4.CC-10-4_저탄장내배수설비수량산출서" xfId="23525"/>
    <cellStyle name="_집행갑지 _덕포연하실행추정" xfId="23526"/>
    <cellStyle name="_집행갑지 _덕포연하실행추정_3.CC-10-2,3_방풍림조성 및 석탄침전조수량산출서" xfId="23527"/>
    <cellStyle name="_집행갑지 _덕포연하실행추정_4.CC-10-4_저탄장내배수설비수량산출서" xfId="23528"/>
    <cellStyle name="_집행갑지 _덕포연하실행추정_마산항(02.08.05)" xfId="23529"/>
    <cellStyle name="_집행갑지 _덕포연하실행추정_마산항(02.08.05)_3.CC-10-2,3_방풍림조성 및 석탄침전조수량산출서" xfId="23530"/>
    <cellStyle name="_집행갑지 _덕포연하실행추정_마산항(02.08.05)_4.CC-10-4_저탄장내배수설비수량산출서" xfId="23531"/>
    <cellStyle name="_집행갑지 _덕포연하실행추정_마산항(02.08.05)_마산항(02.08.05)" xfId="23532"/>
    <cellStyle name="_집행갑지 _덕포연하실행추정_마산항(02.08.05)_마산항(02.08.05)_3.CC-10-2,3_방풍림조성 및 석탄침전조수량산출서" xfId="23533"/>
    <cellStyle name="_집행갑지 _덕포연하실행추정_마산항(02.08.05)_마산항(02.08.05)_4.CC-10-4_저탄장내배수설비수량산출서" xfId="23534"/>
    <cellStyle name="_집행갑지 _덕포연하의뢰" xfId="23535"/>
    <cellStyle name="_집행갑지 _덕포연하의뢰_3.CC-10-2,3_방풍림조성 및 석탄침전조수량산출서" xfId="23536"/>
    <cellStyle name="_집행갑지 _덕포연하의뢰_4.CC-10-4_저탄장내배수설비수량산출서" xfId="23537"/>
    <cellStyle name="_집행갑지 _덕포연하의뢰_마산항(02.08.05)" xfId="23538"/>
    <cellStyle name="_집행갑지 _덕포연하의뢰_마산항(02.08.05)_3.CC-10-2,3_방풍림조성 및 석탄침전조수량산출서" xfId="23539"/>
    <cellStyle name="_집행갑지 _덕포연하의뢰_마산항(02.08.05)_4.CC-10-4_저탄장내배수설비수량산출서" xfId="23540"/>
    <cellStyle name="_집행갑지 _덕포연하의뢰_마산항(02.08.05)_마산항(02.08.05)" xfId="23541"/>
    <cellStyle name="_집행갑지 _덕포연하의뢰_마산항(02.08.05)_마산항(02.08.05)_3.CC-10-2,3_방풍림조성 및 석탄침전조수량산출서" xfId="23542"/>
    <cellStyle name="_집행갑지 _덕포연하의뢰_마산항(02.08.05)_마산항(02.08.05)_4.CC-10-4_저탄장내배수설비수량산출서" xfId="23543"/>
    <cellStyle name="_집행갑지 _마산항(02.08.05)" xfId="23544"/>
    <cellStyle name="_집행갑지 _마산항(02.08.05)_3.CC-10-2,3_방풍림조성 및 석탄침전조수량산출서" xfId="23545"/>
    <cellStyle name="_집행갑지 _마산항(02.08.05)_4.CC-10-4_저탄장내배수설비수량산출서" xfId="23546"/>
    <cellStyle name="_집행갑지 _마산항(02.08.05)_마산항(02.08.05)" xfId="23547"/>
    <cellStyle name="_집행갑지 _마산항(02.08.05)_마산항(02.08.05)_3.CC-10-2,3_방풍림조성 및 석탄침전조수량산출서" xfId="23548"/>
    <cellStyle name="_집행갑지 _마산항(02.08.05)_마산항(02.08.05)_4.CC-10-4_저탄장내배수설비수량산출서" xfId="23549"/>
    <cellStyle name="_집행갑지 _방음벽" xfId="10034"/>
    <cellStyle name="_집행갑지 _방음벽_방음벽" xfId="10035"/>
    <cellStyle name="_집행갑지 _부대입찰특별조건및내역송부(최저가)" xfId="10036"/>
    <cellStyle name="_집행갑지 _부대입찰특별조건및내역송부(최저가)_공사현황(현장03월)" xfId="10037"/>
    <cellStyle name="_집행갑지 _부대입찰특별조건및내역송부(최저가)_공사현황(현장03월본사수정)" xfId="10038"/>
    <cellStyle name="_집행갑지 _부대입찰특별조건및내역송부(최저가)_공정표양식" xfId="10039"/>
    <cellStyle name="_집행갑지 _부대입찰특별조건및내역송부(최저가)_공정표양식_07.실행예산서(도급분시행결의서)sample2" xfId="10040"/>
    <cellStyle name="_집행갑지 _사본 - 침매함제작장조성개략공사비10.29(낙찰율92.02%)" xfId="10041"/>
    <cellStyle name="_집행갑지 _사본 - 침매함제작장조성개략공사비10.29(낙찰율92.02%)_임시적출장(3.25)" xfId="10042"/>
    <cellStyle name="_집행갑지 _선진포항1" xfId="23550"/>
    <cellStyle name="_집행갑지 _선진포항1_3.CC-10-2,3_방풍림조성 및 석탄침전조수량산출서" xfId="23551"/>
    <cellStyle name="_집행갑지 _선진포항1_4.CC-10-4_저탄장내배수설비수량산출서" xfId="23552"/>
    <cellStyle name="_집행갑지 _선진포항1_흥우내역서산출" xfId="23553"/>
    <cellStyle name="_집행갑지 _선진포항1_흥우내역서산출_3.CC-10-2,3_방풍림조성 및 석탄침전조수량산출서" xfId="23554"/>
    <cellStyle name="_집행갑지 _선진포항1_흥우내역서산출_4.CC-10-4_저탄장내배수설비수량산출서" xfId="23555"/>
    <cellStyle name="_집행갑지 _선진포항1_흥우내역서산출_흥우내역서산출" xfId="23556"/>
    <cellStyle name="_집행갑지 _선진포항1_흥우내역서산출_흥우내역서산출_3.CC-10-2,3_방풍림조성 및 석탄침전조수량산출서" xfId="23557"/>
    <cellStyle name="_집행갑지 _선진포항1_흥우내역서산출_흥우내역서산출_4.CC-10-4_저탄장내배수설비수량산출서" xfId="23558"/>
    <cellStyle name="_집행갑지 _설계변경(최종)" xfId="42385"/>
    <cellStyle name="_집행갑지 _심층취배수 전체개략공사비(검토1020)(수량수정)" xfId="10043"/>
    <cellStyle name="_집행갑지 _심층취배수 전체개략공사비(검토1020)(수량수정)_임시적출장(3.25)" xfId="10044"/>
    <cellStyle name="_집행갑지 _심층취배수 전체개략공사비(검토1109)" xfId="10045"/>
    <cellStyle name="_집행갑지 _심층취배수 전체개략공사비(검토1109)_임시적출장(3.25)" xfId="10046"/>
    <cellStyle name="_집행갑지 _염소 주입실 신축공사" xfId="42386"/>
    <cellStyle name="_집행갑지 _임시적출장(3.25)" xfId="10047"/>
    <cellStyle name="_집행갑지 _전체4차변경(정산)" xfId="10048"/>
    <cellStyle name="_집행갑지 _전체4차변경(정산)_교면방수" xfId="10049"/>
    <cellStyle name="_집행갑지 _전체4차변경(정산)_난간" xfId="10050"/>
    <cellStyle name="_집행갑지 _전체4차변경(정산)_난간_교면방수" xfId="10051"/>
    <cellStyle name="_집행갑지 _제작장공사비(12.27)" xfId="10052"/>
    <cellStyle name="_집행갑지 _제작장공사비(12.27)_임시적출장(3.25)" xfId="10053"/>
    <cellStyle name="_집행갑지 _중분대가드레일" xfId="10054"/>
    <cellStyle name="_집행갑지 _중분대가드레일_중분대가드레일" xfId="10055"/>
    <cellStyle name="_집행갑지 _침매함설치 개략공사비" xfId="10056"/>
    <cellStyle name="_집행갑지 _침매함설치 개략공사비 (수정050623)" xfId="10057"/>
    <cellStyle name="_집행갑지 _침매함설치 개략공사비 (수정050623)_사본 - 침매함제작장조성개략공사비10.29(낙찰율92.02%)" xfId="10058"/>
    <cellStyle name="_집행갑지 _침매함설치 개략공사비 (수정050623)_사본 - 침매함제작장조성개략공사비10.29(낙찰율92.02%)_임시적출장(3.25)" xfId="10059"/>
    <cellStyle name="_집행갑지 _침매함설치 개략공사비 (수정050623)_심층취배수 전체개략공사비(검토1012)" xfId="10060"/>
    <cellStyle name="_집행갑지 _침매함설치 개략공사비 (수정050623)_심층취배수 전체개략공사비(검토1012)_임시적출장(3.25)" xfId="10061"/>
    <cellStyle name="_집행갑지 _침매함설치 개략공사비 (수정050623)_심층취배수 전체개략공사비(검토1017)" xfId="10062"/>
    <cellStyle name="_집행갑지 _침매함설치 개략공사비 (수정050623)_심층취배수 전체개략공사비(검토1017)_임시적출장(3.25)" xfId="10063"/>
    <cellStyle name="_집행갑지 _침매함설치 개략공사비 (수정050623)_심층취배수 전체개략공사비(검토1020)(수량수정)" xfId="10064"/>
    <cellStyle name="_집행갑지 _침매함설치 개략공사비 (수정050623)_심층취배수 전체개략공사비(검토1020)(수량수정)_임시적출장(3.25)" xfId="10065"/>
    <cellStyle name="_집행갑지 _침매함설치 개략공사비 (수정050623)_심층취배수 전체개략공사비(검토1109)" xfId="10066"/>
    <cellStyle name="_집행갑지 _침매함설치 개략공사비 (수정050623)_심층취배수 전체개략공사비(검토1109)_임시적출장(3.25)" xfId="10067"/>
    <cellStyle name="_집행갑지 _침매함설치 개략공사비 (수정050623)_임시적출장(3.25)" xfId="10068"/>
    <cellStyle name="_집행갑지 _침매함설치 개략공사비 (수정050623)_제작장공사비(12.27)" xfId="10069"/>
    <cellStyle name="_집행갑지 _침매함설치 개략공사비 (수정050623)_제작장공사비(12.27)_임시적출장(3.25)" xfId="10070"/>
    <cellStyle name="_집행갑지 _침매함설치 개략공사비 (수정050623)_침매함제작장조성개략공사비" xfId="10071"/>
    <cellStyle name="_집행갑지 _침매함설치 개략공사비 (수정050623)_침매함제작장조성개략공사비(11.21)" xfId="10072"/>
    <cellStyle name="_집행갑지 _침매함설치 개략공사비 (수정050623)_침매함제작장조성개략공사비(11.21)_임시적출장(3.25)" xfId="10073"/>
    <cellStyle name="_집행갑지 _침매함설치 개략공사비 (수정050623)_침매함제작장조성개략공사비_임시적출장(3.25)" xfId="10074"/>
    <cellStyle name="_집행갑지 _침매함설치 개략공사비 (수정050623)_침매함제작장조성개략공사비10.29" xfId="10075"/>
    <cellStyle name="_집행갑지 _침매함설치 개략공사비 (수정050623)_침매함제작장조성개략공사비10.29_임시적출장(3.25)" xfId="10076"/>
    <cellStyle name="_집행갑지 _침매함설치 개략공사비_사본 - 침매함제작장조성개략공사비10.29(낙찰율92.02%)" xfId="10077"/>
    <cellStyle name="_집행갑지 _침매함설치 개략공사비_사본 - 침매함제작장조성개략공사비10.29(낙찰율92.02%)_임시적출장(3.25)" xfId="10078"/>
    <cellStyle name="_집행갑지 _침매함설치 개략공사비_심층취배수 전체개략공사비(검토1012)" xfId="10079"/>
    <cellStyle name="_집행갑지 _침매함설치 개략공사비_심층취배수 전체개략공사비(검토1012)_임시적출장(3.25)" xfId="10080"/>
    <cellStyle name="_집행갑지 _침매함설치 개략공사비_심층취배수 전체개략공사비(검토1017)" xfId="10081"/>
    <cellStyle name="_집행갑지 _침매함설치 개략공사비_심층취배수 전체개략공사비(검토1017)_임시적출장(3.25)" xfId="10082"/>
    <cellStyle name="_집행갑지 _침매함설치 개략공사비_심층취배수 전체개략공사비(검토1020)(수량수정)" xfId="10083"/>
    <cellStyle name="_집행갑지 _침매함설치 개략공사비_심층취배수 전체개략공사비(검토1020)(수량수정)_임시적출장(3.25)" xfId="10084"/>
    <cellStyle name="_집행갑지 _침매함설치 개략공사비_심층취배수 전체개략공사비(검토1109)" xfId="10085"/>
    <cellStyle name="_집행갑지 _침매함설치 개략공사비_심층취배수 전체개략공사비(검토1109)_임시적출장(3.25)" xfId="10086"/>
    <cellStyle name="_집행갑지 _침매함설치 개략공사비_임시적출장(3.25)" xfId="10087"/>
    <cellStyle name="_집행갑지 _침매함설치 개략공사비_제작장공사비(12.27)" xfId="10088"/>
    <cellStyle name="_집행갑지 _침매함설치 개략공사비_제작장공사비(12.27)_임시적출장(3.25)" xfId="10089"/>
    <cellStyle name="_집행갑지 _침매함설치 개략공사비_침매함제작장조성개략공사비" xfId="10090"/>
    <cellStyle name="_집행갑지 _침매함설치 개략공사비_침매함제작장조성개략공사비(11.21)" xfId="10091"/>
    <cellStyle name="_집행갑지 _침매함설치 개략공사비_침매함제작장조성개략공사비(11.21)_임시적출장(3.25)" xfId="10092"/>
    <cellStyle name="_집행갑지 _침매함설치 개략공사비_침매함제작장조성개략공사비_임시적출장(3.25)" xfId="10093"/>
    <cellStyle name="_집행갑지 _침매함설치 개략공사비_침매함제작장조성개략공사비10.29" xfId="10094"/>
    <cellStyle name="_집행갑지 _침매함설치 개략공사비_침매함제작장조성개략공사비10.29_임시적출장(3.25)" xfId="10095"/>
    <cellStyle name="_집행갑지 _침매함설치개략공사비" xfId="10096"/>
    <cellStyle name="_집행갑지 _침매함설치개략공사비_사본 - 침매함제작장조성개략공사비10.29(낙찰율92.02%)" xfId="10097"/>
    <cellStyle name="_집행갑지 _침매함설치개략공사비_사본 - 침매함제작장조성개략공사비10.29(낙찰율92.02%)_임시적출장(3.25)" xfId="10098"/>
    <cellStyle name="_집행갑지 _침매함설치개략공사비_심층취배수 전체개략공사비(검토1012)" xfId="10099"/>
    <cellStyle name="_집행갑지 _침매함설치개략공사비_심층취배수 전체개략공사비(검토1012)_임시적출장(3.25)" xfId="10100"/>
    <cellStyle name="_집행갑지 _침매함설치개략공사비_심층취배수 전체개략공사비(검토1017)" xfId="10101"/>
    <cellStyle name="_집행갑지 _침매함설치개략공사비_심층취배수 전체개략공사비(검토1017)_임시적출장(3.25)" xfId="10102"/>
    <cellStyle name="_집행갑지 _침매함설치개략공사비_심층취배수 전체개략공사비(검토1020)(수량수정)" xfId="10103"/>
    <cellStyle name="_집행갑지 _침매함설치개략공사비_심층취배수 전체개략공사비(검토1020)(수량수정)_임시적출장(3.25)" xfId="10104"/>
    <cellStyle name="_집행갑지 _침매함설치개략공사비_심층취배수 전체개략공사비(검토1109)" xfId="10105"/>
    <cellStyle name="_집행갑지 _침매함설치개략공사비_심층취배수 전체개략공사비(검토1109)_임시적출장(3.25)" xfId="10106"/>
    <cellStyle name="_집행갑지 _침매함설치개략공사비_임시적출장(3.25)" xfId="10107"/>
    <cellStyle name="_집행갑지 _침매함설치개략공사비_제작장공사비(12.27)" xfId="10108"/>
    <cellStyle name="_집행갑지 _침매함설치개략공사비_제작장공사비(12.27)_임시적출장(3.25)" xfId="10109"/>
    <cellStyle name="_집행갑지 _침매함설치개략공사비_침매함제작장조성개략공사비" xfId="10110"/>
    <cellStyle name="_집행갑지 _침매함설치개략공사비_침매함제작장조성개략공사비(11.21)" xfId="10111"/>
    <cellStyle name="_집행갑지 _침매함설치개략공사비_침매함제작장조성개략공사비(11.21)_임시적출장(3.25)" xfId="10112"/>
    <cellStyle name="_집행갑지 _침매함설치개략공사비_침매함제작장조성개략공사비_임시적출장(3.25)" xfId="10113"/>
    <cellStyle name="_집행갑지 _침매함설치개략공사비_침매함제작장조성개략공사비10.29" xfId="10114"/>
    <cellStyle name="_집행갑지 _침매함설치개략공사비_침매함제작장조성개략공사비10.29_임시적출장(3.25)" xfId="10115"/>
    <cellStyle name="_집행갑지 _침매함제작장조성개략공사비" xfId="10116"/>
    <cellStyle name="_집행갑지 _침매함제작장조성개략공사비(11.21)" xfId="10117"/>
    <cellStyle name="_집행갑지 _침매함제작장조성개략공사비(11.21)_임시적출장(3.25)" xfId="10118"/>
    <cellStyle name="_집행갑지 _침매함제작장조성개략공사비_임시적출장(3.25)" xfId="10119"/>
    <cellStyle name="_집행갑지 _침매함제작장조성개략공사비10.29" xfId="10120"/>
    <cellStyle name="_집행갑지 _침매함제작장조성개략공사비10.29_임시적출장(3.25)" xfId="10121"/>
    <cellStyle name="_집행갑지 _투찰(14-1)" xfId="10122"/>
    <cellStyle name="_집행갑지 _투찰(14-1)_공사현황(현장03월)" xfId="10123"/>
    <cellStyle name="_집행갑지 _투찰(14-1)_공사현황(현장03월본사수정)" xfId="10124"/>
    <cellStyle name="_집행갑지 _투찰(14-1)_공정표양식" xfId="10125"/>
    <cellStyle name="_집행갑지 _투찰(14-1)_공정표양식_07.실행예산서(도급분시행결의서)sample2" xfId="10126"/>
    <cellStyle name="_집행갑지 _투찰(14-1)_실행내역서" xfId="10127"/>
    <cellStyle name="_집행갑지 _투찰(14-1)_실행내역서_공사현황(현장03월)" xfId="10128"/>
    <cellStyle name="_집행갑지 _투찰(14-1)_실행내역서_공사현황(현장03월본사수정)" xfId="10129"/>
    <cellStyle name="_집행갑지 _투찰(14-1)_실행내역서_공정표양식" xfId="10130"/>
    <cellStyle name="_집행갑지 _투찰(14-1)_실행내역서_공정표양식_07.실행예산서(도급분시행결의서)sample2" xfId="10131"/>
    <cellStyle name="_집행갑지 _투찰(고철10-4)" xfId="10132"/>
    <cellStyle name="_집행갑지 _투찰(고철10-4)_공사현황(현장03월)" xfId="10133"/>
    <cellStyle name="_집행갑지 _투찰(고철10-4)_공사현황(현장03월본사수정)" xfId="10134"/>
    <cellStyle name="_집행갑지 _투찰(고철10-4)_공정표양식" xfId="10135"/>
    <cellStyle name="_집행갑지 _투찰(고철10-4)_공정표양식_07.실행예산서(도급분시행결의서)sample2" xfId="10136"/>
    <cellStyle name="_집행갑지 _투찰(고철10-4)_실행내역서" xfId="10137"/>
    <cellStyle name="_집행갑지 _투찰(고철10-4)_실행내역서_공사현황(현장03월)" xfId="10138"/>
    <cellStyle name="_집행갑지 _투찰(고철10-4)_실행내역서_공사현황(현장03월본사수정)" xfId="10139"/>
    <cellStyle name="_집행갑지 _투찰(고철10-4)_실행내역서_공정표양식" xfId="10140"/>
    <cellStyle name="_집행갑지 _투찰(고철10-4)_실행내역서_공정표양식_07.실행예산서(도급분시행결의서)sample2" xfId="10141"/>
    <cellStyle name="_집행갑지 _투찰(무안광주3공구)" xfId="10142"/>
    <cellStyle name="_집행갑지 _투찰(무안광주3공구)_공사현황(현장03월)" xfId="10143"/>
    <cellStyle name="_집행갑지 _투찰(무안광주3공구)_공사현황(현장03월본사수정)" xfId="10144"/>
    <cellStyle name="_집행갑지 _투찰(무안광주3공구)_공정표양식" xfId="10145"/>
    <cellStyle name="_집행갑지 _투찰(무안광주3공구)_공정표양식_07.실행예산서(도급분시행결의서)sample2" xfId="10146"/>
    <cellStyle name="_집행갑지 _투찰(무안광주3공구)_실행내역서" xfId="10147"/>
    <cellStyle name="_집행갑지 _투찰(무안광주3공구)_실행내역서_공사현황(현장03월)" xfId="10148"/>
    <cellStyle name="_집행갑지 _투찰(무안광주3공구)_실행내역서_공사현황(현장03월본사수정)" xfId="10149"/>
    <cellStyle name="_집행갑지 _투찰(무안광주3공구)_실행내역서_공정표양식" xfId="10150"/>
    <cellStyle name="_집행갑지 _투찰(무안광주3공구)_실행내역서_공정표양식_07.실행예산서(도급분시행결의서)sample2" xfId="10151"/>
    <cellStyle name="_집행갑지 _현산경3(중앙)" xfId="23559"/>
    <cellStyle name="_집행갑지 _현산경3(중앙)_3.CC-10-2,3_방풍림조성 및 석탄침전조수량산출서" xfId="23560"/>
    <cellStyle name="_집행갑지 _현산경3(중앙)_4.CC-10-4_저탄장내배수설비수량산출서" xfId="23561"/>
    <cellStyle name="_집행갑지 _현산경3(중앙)_마산항(02.08.05)" xfId="23562"/>
    <cellStyle name="_집행갑지 _현산경3(중앙)_마산항(02.08.05)_3.CC-10-2,3_방풍림조성 및 석탄침전조수량산출서" xfId="23563"/>
    <cellStyle name="_집행갑지 _현산경3(중앙)_마산항(02.08.05)_4.CC-10-4_저탄장내배수설비수량산출서" xfId="23564"/>
    <cellStyle name="_집행갑지 _현산경3(중앙)_마산항(02.08.05)_마산항(02.08.05)" xfId="23565"/>
    <cellStyle name="_집행갑지 _현산경3(중앙)_마산항(02.08.05)_마산항(02.08.05)_3.CC-10-2,3_방풍림조성 및 석탄침전조수량산출서" xfId="23566"/>
    <cellStyle name="_집행갑지 _현산경3(중앙)_마산항(02.08.05)_마산항(02.08.05)_4.CC-10-4_저탄장내배수설비수량산출서" xfId="23567"/>
    <cellStyle name="_집행갑지 _흥우내역서산출" xfId="23568"/>
    <cellStyle name="_집행갑지 _흥우내역서산출_3.CC-10-2,3_방풍림조성 및 석탄침전조수량산출서" xfId="23569"/>
    <cellStyle name="_집행갑지 _흥우내역서산출_4.CC-10-4_저탄장내배수설비수량산출서" xfId="23570"/>
    <cellStyle name="_집행갑지 _흥우내역서산출_흥우내역서산출" xfId="23571"/>
    <cellStyle name="_집행갑지 _흥우내역서산출_흥우내역서산출_3.CC-10-2,3_방풍림조성 및 석탄침전조수량산출서" xfId="23572"/>
    <cellStyle name="_집행갑지 _흥우내역서산출_흥우내역서산출_4.CC-10-4_저탄장내배수설비수량산출서" xfId="23573"/>
    <cellStyle name="_착공계" xfId="35381"/>
    <cellStyle name="_착공전안전회의" xfId="10152"/>
    <cellStyle name="_창고기계설비예산" xfId="35382"/>
    <cellStyle name="_철거공사비(050629-박유준감독검토)" xfId="10153"/>
    <cellStyle name="_철거공사비(050629-박유준감독검토) 10" xfId="35383"/>
    <cellStyle name="_철거공사비(050629-박유준감독검토) 2" xfId="10154"/>
    <cellStyle name="_철거공사비(050629-박유준감독검토) 3" xfId="10155"/>
    <cellStyle name="_철거공사비(050629-박유준감독검토) 4" xfId="19074"/>
    <cellStyle name="_철거공사비(050629-박유준감독검토) 5" xfId="35384"/>
    <cellStyle name="_철거공사비(050629-박유준감독검토) 6" xfId="35385"/>
    <cellStyle name="_철거공사비(050629-박유준감독검토) 7" xfId="35386"/>
    <cellStyle name="_철거공사비(050629-박유준감독검토) 8" xfId="35387"/>
    <cellStyle name="_철거공사비(050629-박유준감독검토) 9" xfId="35388"/>
    <cellStyle name="_청송공정표1" xfId="10156"/>
    <cellStyle name="_청송공정표1_1" xfId="10157"/>
    <cellStyle name="_청송공정표1_2" xfId="10158"/>
    <cellStyle name="_청송공정표1_3" xfId="10159"/>
    <cellStyle name="_청송공정표2" xfId="10160"/>
    <cellStyle name="_청송공정표2_1" xfId="10161"/>
    <cellStyle name="_청송공정표2_2" xfId="10162"/>
    <cellStyle name="_청송공정표2_3" xfId="10163"/>
    <cellStyle name="_청양(하도급수령확인서외)(1)" xfId="10164"/>
    <cellStyle name="_청원~상주(4공구)(해창)" xfId="23574"/>
    <cellStyle name="_청원~상주(4공구)(해창)_3.CC-10-2,3_방풍림조성 및 석탄침전조수량산출서" xfId="23575"/>
    <cellStyle name="_청원~상주(4공구)(해창)_4.CC-10-4_저탄장내배수설비수량산출서" xfId="23576"/>
    <cellStyle name="_청원~상주(4공구)(해창)_흥우내역서산출" xfId="23577"/>
    <cellStyle name="_청원~상주(4공구)(해창)_흥우내역서산출_3.CC-10-2,3_방풍림조성 및 석탄침전조수량산출서" xfId="23578"/>
    <cellStyle name="_청원~상주(4공구)(해창)_흥우내역서산출_4.CC-10-4_저탄장내배수설비수량산출서" xfId="23579"/>
    <cellStyle name="_청원~상주(4공구)(해창)_흥우내역서산출_흥우내역서산출" xfId="23580"/>
    <cellStyle name="_청원~상주(4공구)(해창)_흥우내역서산출_흥우내역서산출_3.CC-10-2,3_방풍림조성 및 석탄침전조수량산출서" xfId="23581"/>
    <cellStyle name="_청원~상주(4공구)(해창)_흥우내역서산출_흥우내역서산출_4.CC-10-4_저탄장내배수설비수량산출서" xfId="23582"/>
    <cellStyle name="_청통복구내역서" xfId="10165"/>
    <cellStyle name="_청통복구내역서최종분" xfId="10166"/>
    <cellStyle name="_총괄자재집(4.13)" xfId="10167"/>
    <cellStyle name="_최종154kV신포설계변경" xfId="10168"/>
    <cellStyle name="_최종분 설계서(인쇄)" xfId="35389"/>
    <cellStyle name="_최종투찰작업" xfId="23583"/>
    <cellStyle name="_최종투찰작업_3.CC-10-2,3_방풍림조성 및 석탄침전조수량산출서" xfId="23584"/>
    <cellStyle name="_최종투찰작업_4.CC-10-4_저탄장내배수설비수량산출서" xfId="23585"/>
    <cellStyle name="_최종투찰작업_강남순환실행" xfId="23586"/>
    <cellStyle name="_최종투찰작업_강남순환실행_3.CC-10-2,3_방풍림조성 및 석탄침전조수량산출서" xfId="23587"/>
    <cellStyle name="_최종투찰작업_강남순환실행_4.CC-10-4_저탄장내배수설비수량산출서" xfId="23588"/>
    <cellStyle name="_최종투찰작업_강남순환실행_마산항(02.08.05)" xfId="23589"/>
    <cellStyle name="_최종투찰작업_강남순환실행_마산항(02.08.05)_3.CC-10-2,3_방풍림조성 및 석탄침전조수량산출서" xfId="23590"/>
    <cellStyle name="_최종투찰작업_강남순환실행_마산항(02.08.05)_4.CC-10-4_저탄장내배수설비수량산출서" xfId="23591"/>
    <cellStyle name="_최종투찰작업_강남순환실행_마산항(02.08.05)_마산항(02.08.05)" xfId="23592"/>
    <cellStyle name="_최종투찰작업_강남순환실행_마산항(02.08.05)_마산항(02.08.05)_3.CC-10-2,3_방풍림조성 및 석탄침전조수량산출서" xfId="23593"/>
    <cellStyle name="_최종투찰작업_강남순환실행_마산항(02.08.05)_마산항(02.08.05)_4.CC-10-4_저탄장내배수설비수량산출서" xfId="23594"/>
    <cellStyle name="_최종투찰작업_경춘선3부대의뢰" xfId="23595"/>
    <cellStyle name="_최종투찰작업_경춘선3부대의뢰_3.CC-10-2,3_방풍림조성 및 석탄침전조수량산출서" xfId="23596"/>
    <cellStyle name="_최종투찰작업_경춘선3부대의뢰_4.CC-10-4_저탄장내배수설비수량산출서" xfId="23597"/>
    <cellStyle name="_최종투찰작업_경춘선3부대의뢰_마산항(02.08.05)" xfId="23598"/>
    <cellStyle name="_최종투찰작업_경춘선3부대의뢰_마산항(02.08.05)_3.CC-10-2,3_방풍림조성 및 석탄침전조수량산출서" xfId="23599"/>
    <cellStyle name="_최종투찰작업_경춘선3부대의뢰_마산항(02.08.05)_4.CC-10-4_저탄장내배수설비수량산출서" xfId="23600"/>
    <cellStyle name="_최종투찰작업_경춘선3부대의뢰_마산항(02.08.05)_마산항(02.08.05)" xfId="23601"/>
    <cellStyle name="_최종투찰작업_경춘선3부대의뢰_마산항(02.08.05)_마산항(02.08.05)_3.CC-10-2,3_방풍림조성 및 석탄침전조수량산출서" xfId="23602"/>
    <cellStyle name="_최종투찰작업_경춘선3부대의뢰_마산항(02.08.05)_마산항(02.08.05)_4.CC-10-4_저탄장내배수설비수량산출서" xfId="23603"/>
    <cellStyle name="_최종투찰작업_경춘선3실행추정(당초)" xfId="23604"/>
    <cellStyle name="_최종투찰작업_경춘선3실행추정(당초)_3.CC-10-2,3_방풍림조성 및 석탄침전조수량산출서" xfId="23605"/>
    <cellStyle name="_최종투찰작업_경춘선3실행추정(당초)_4.CC-10-4_저탄장내배수설비수량산출서" xfId="23606"/>
    <cellStyle name="_최종투찰작업_경춘선3실행추정(당초)_마산항(02.08.05)" xfId="23607"/>
    <cellStyle name="_최종투찰작업_경춘선3실행추정(당초)_마산항(02.08.05)_3.CC-10-2,3_방풍림조성 및 석탄침전조수량산출서" xfId="23608"/>
    <cellStyle name="_최종투찰작업_경춘선3실행추정(당초)_마산항(02.08.05)_4.CC-10-4_저탄장내배수설비수량산출서" xfId="23609"/>
    <cellStyle name="_최종투찰작업_경춘선3실행추정(당초)_마산항(02.08.05)_마산항(02.08.05)" xfId="23610"/>
    <cellStyle name="_최종투찰작업_경춘선3실행추정(당초)_마산항(02.08.05)_마산항(02.08.05)_3.CC-10-2,3_방풍림조성 및 석탄침전조수량산출서" xfId="23611"/>
    <cellStyle name="_최종투찰작업_경춘선3실행추정(당초)_마산항(02.08.05)_마산항(02.08.05)_4.CC-10-4_저탄장내배수설비수량산출서" xfId="23612"/>
    <cellStyle name="_최종투찰작업_김천영동1투찰(363)" xfId="23613"/>
    <cellStyle name="_최종투찰작업_김천영동1투찰(363)_3.CC-10-2,3_방풍림조성 및 석탄침전조수량산출서" xfId="23614"/>
    <cellStyle name="_최종투찰작업_김천영동1투찰(363)_4.CC-10-4_저탄장내배수설비수량산출서" xfId="23615"/>
    <cellStyle name="_최종투찰작업_김천영동1투찰(363)_강남순환실행" xfId="23616"/>
    <cellStyle name="_최종투찰작업_김천영동1투찰(363)_강남순환실행_3.CC-10-2,3_방풍림조성 및 석탄침전조수량산출서" xfId="23617"/>
    <cellStyle name="_최종투찰작업_김천영동1투찰(363)_강남순환실행_4.CC-10-4_저탄장내배수설비수량산출서" xfId="23618"/>
    <cellStyle name="_최종투찰작업_김천영동1투찰(363)_강남순환실행_마산항(02.08.05)" xfId="23619"/>
    <cellStyle name="_최종투찰작업_김천영동1투찰(363)_강남순환실행_마산항(02.08.05)_3.CC-10-2,3_방풍림조성 및 석탄침전조수량산출서" xfId="23620"/>
    <cellStyle name="_최종투찰작업_김천영동1투찰(363)_강남순환실행_마산항(02.08.05)_4.CC-10-4_저탄장내배수설비수량산출서" xfId="23621"/>
    <cellStyle name="_최종투찰작업_김천영동1투찰(363)_강남순환실행_마산항(02.08.05)_마산항(02.08.05)" xfId="23622"/>
    <cellStyle name="_최종투찰작업_김천영동1투찰(363)_강남순환실행_마산항(02.08.05)_마산항(02.08.05)_3.CC-10-2,3_방풍림조성 및 석탄침전조수량산출서" xfId="23623"/>
    <cellStyle name="_최종투찰작업_김천영동1투찰(363)_강남순환실행_마산항(02.08.05)_마산항(02.08.05)_4.CC-10-4_저탄장내배수설비수량산출서" xfId="23624"/>
    <cellStyle name="_최종투찰작업_김천영동1투찰(363)_경춘선3부대의뢰" xfId="23625"/>
    <cellStyle name="_최종투찰작업_김천영동1투찰(363)_경춘선3부대의뢰_3.CC-10-2,3_방풍림조성 및 석탄침전조수량산출서" xfId="23626"/>
    <cellStyle name="_최종투찰작업_김천영동1투찰(363)_경춘선3부대의뢰_4.CC-10-4_저탄장내배수설비수량산출서" xfId="23627"/>
    <cellStyle name="_최종투찰작업_김천영동1투찰(363)_경춘선3부대의뢰_마산항(02.08.05)" xfId="23628"/>
    <cellStyle name="_최종투찰작업_김천영동1투찰(363)_경춘선3부대의뢰_마산항(02.08.05)_3.CC-10-2,3_방풍림조성 및 석탄침전조수량산출서" xfId="23629"/>
    <cellStyle name="_최종투찰작업_김천영동1투찰(363)_경춘선3부대의뢰_마산항(02.08.05)_4.CC-10-4_저탄장내배수설비수량산출서" xfId="23630"/>
    <cellStyle name="_최종투찰작업_김천영동1투찰(363)_경춘선3부대의뢰_마산항(02.08.05)_마산항(02.08.05)" xfId="23631"/>
    <cellStyle name="_최종투찰작업_김천영동1투찰(363)_경춘선3부대의뢰_마산항(02.08.05)_마산항(02.08.05)_3.CC-10-2,3_방풍림조성 및 석탄침전조수량산출서" xfId="23632"/>
    <cellStyle name="_최종투찰작업_김천영동1투찰(363)_경춘선3부대의뢰_마산항(02.08.05)_마산항(02.08.05)_4.CC-10-4_저탄장내배수설비수량산출서" xfId="23633"/>
    <cellStyle name="_최종투찰작업_김천영동1투찰(363)_경춘선3실행추정(당초)" xfId="23634"/>
    <cellStyle name="_최종투찰작업_김천영동1투찰(363)_경춘선3실행추정(당초)_3.CC-10-2,3_방풍림조성 및 석탄침전조수량산출서" xfId="23635"/>
    <cellStyle name="_최종투찰작업_김천영동1투찰(363)_경춘선3실행추정(당초)_4.CC-10-4_저탄장내배수설비수량산출서" xfId="23636"/>
    <cellStyle name="_최종투찰작업_김천영동1투찰(363)_경춘선3실행추정(당초)_마산항(02.08.05)" xfId="23637"/>
    <cellStyle name="_최종투찰작업_김천영동1투찰(363)_경춘선3실행추정(당초)_마산항(02.08.05)_3.CC-10-2,3_방풍림조성 및 석탄침전조수량산출서" xfId="23638"/>
    <cellStyle name="_최종투찰작업_김천영동1투찰(363)_경춘선3실행추정(당초)_마산항(02.08.05)_4.CC-10-4_저탄장내배수설비수량산출서" xfId="23639"/>
    <cellStyle name="_최종투찰작업_김천영동1투찰(363)_경춘선3실행추정(당초)_마산항(02.08.05)_마산항(02.08.05)" xfId="23640"/>
    <cellStyle name="_최종투찰작업_김천영동1투찰(363)_경춘선3실행추정(당초)_마산항(02.08.05)_마산항(02.08.05)_3.CC-10-2,3_방풍림조성 및 석탄침전조수량산출서" xfId="23641"/>
    <cellStyle name="_최종투찰작업_김천영동1투찰(363)_경춘선3실행추정(당초)_마산항(02.08.05)_마산항(02.08.05)_4.CC-10-4_저탄장내배수설비수량산출서" xfId="23642"/>
    <cellStyle name="_최종투찰작업_김천영동1투찰(363)_덕포연하실행추정" xfId="23643"/>
    <cellStyle name="_최종투찰작업_김천영동1투찰(363)_덕포연하실행추정_3.CC-10-2,3_방풍림조성 및 석탄침전조수량산출서" xfId="23644"/>
    <cellStyle name="_최종투찰작업_김천영동1투찰(363)_덕포연하실행추정_4.CC-10-4_저탄장내배수설비수량산출서" xfId="23645"/>
    <cellStyle name="_최종투찰작업_김천영동1투찰(363)_덕포연하실행추정_마산항(02.08.05)" xfId="23646"/>
    <cellStyle name="_최종투찰작업_김천영동1투찰(363)_덕포연하실행추정_마산항(02.08.05)_3.CC-10-2,3_방풍림조성 및 석탄침전조수량산출서" xfId="23647"/>
    <cellStyle name="_최종투찰작업_김천영동1투찰(363)_덕포연하실행추정_마산항(02.08.05)_4.CC-10-4_저탄장내배수설비수량산출서" xfId="23648"/>
    <cellStyle name="_최종투찰작업_김천영동1투찰(363)_덕포연하실행추정_마산항(02.08.05)_마산항(02.08.05)" xfId="23649"/>
    <cellStyle name="_최종투찰작업_김천영동1투찰(363)_덕포연하실행추정_마산항(02.08.05)_마산항(02.08.05)_3.CC-10-2,3_방풍림조성 및 석탄침전조수량산출서" xfId="23650"/>
    <cellStyle name="_최종투찰작업_김천영동1투찰(363)_덕포연하실행추정_마산항(02.08.05)_마산항(02.08.05)_4.CC-10-4_저탄장내배수설비수량산출서" xfId="23651"/>
    <cellStyle name="_최종투찰작업_김천영동1투찰(363)_덕포연하의뢰" xfId="23652"/>
    <cellStyle name="_최종투찰작업_김천영동1투찰(363)_덕포연하의뢰_3.CC-10-2,3_방풍림조성 및 석탄침전조수량산출서" xfId="23653"/>
    <cellStyle name="_최종투찰작업_김천영동1투찰(363)_덕포연하의뢰_4.CC-10-4_저탄장내배수설비수량산출서" xfId="23654"/>
    <cellStyle name="_최종투찰작업_김천영동1투찰(363)_덕포연하의뢰_마산항(02.08.05)" xfId="23655"/>
    <cellStyle name="_최종투찰작업_김천영동1투찰(363)_덕포연하의뢰_마산항(02.08.05)_3.CC-10-2,3_방풍림조성 및 석탄침전조수량산출서" xfId="23656"/>
    <cellStyle name="_최종투찰작업_김천영동1투찰(363)_덕포연하의뢰_마산항(02.08.05)_4.CC-10-4_저탄장내배수설비수량산출서" xfId="23657"/>
    <cellStyle name="_최종투찰작업_김천영동1투찰(363)_덕포연하의뢰_마산항(02.08.05)_마산항(02.08.05)" xfId="23658"/>
    <cellStyle name="_최종투찰작업_김천영동1투찰(363)_덕포연하의뢰_마산항(02.08.05)_마산항(02.08.05)_3.CC-10-2,3_방풍림조성 및 석탄침전조수량산출서" xfId="23659"/>
    <cellStyle name="_최종투찰작업_김천영동1투찰(363)_덕포연하의뢰_마산항(02.08.05)_마산항(02.08.05)_4.CC-10-4_저탄장내배수설비수량산출서" xfId="23660"/>
    <cellStyle name="_최종투찰작업_김천영동1투찰(363)_마산항(02.08.05)" xfId="23661"/>
    <cellStyle name="_최종투찰작업_김천영동1투찰(363)_마산항(02.08.05)_3.CC-10-2,3_방풍림조성 및 석탄침전조수량산출서" xfId="23662"/>
    <cellStyle name="_최종투찰작업_김천영동1투찰(363)_마산항(02.08.05)_4.CC-10-4_저탄장내배수설비수량산출서" xfId="23663"/>
    <cellStyle name="_최종투찰작업_김천영동1투찰(363)_마산항(02.08.05)_마산항(02.08.05)" xfId="23664"/>
    <cellStyle name="_최종투찰작업_김천영동1투찰(363)_마산항(02.08.05)_마산항(02.08.05)_3.CC-10-2,3_방풍림조성 및 석탄침전조수량산출서" xfId="23665"/>
    <cellStyle name="_최종투찰작업_김천영동1투찰(363)_마산항(02.08.05)_마산항(02.08.05)_4.CC-10-4_저탄장내배수설비수량산출서" xfId="23666"/>
    <cellStyle name="_최종투찰작업_김천영동1투찰(363)_현산경3(중앙)" xfId="23667"/>
    <cellStyle name="_최종투찰작업_김천영동1투찰(363)_현산경3(중앙)_3.CC-10-2,3_방풍림조성 및 석탄침전조수량산출서" xfId="23668"/>
    <cellStyle name="_최종투찰작업_김천영동1투찰(363)_현산경3(중앙)_4.CC-10-4_저탄장내배수설비수량산출서" xfId="23669"/>
    <cellStyle name="_최종투찰작업_김천영동1투찰(363)_현산경3(중앙)_마산항(02.08.05)" xfId="23670"/>
    <cellStyle name="_최종투찰작업_김천영동1투찰(363)_현산경3(중앙)_마산항(02.08.05)_3.CC-10-2,3_방풍림조성 및 석탄침전조수량산출서" xfId="23671"/>
    <cellStyle name="_최종투찰작업_김천영동1투찰(363)_현산경3(중앙)_마산항(02.08.05)_4.CC-10-4_저탄장내배수설비수량산출서" xfId="23672"/>
    <cellStyle name="_최종투찰작업_김천영동1투찰(363)_현산경3(중앙)_마산항(02.08.05)_마산항(02.08.05)" xfId="23673"/>
    <cellStyle name="_최종투찰작업_김천영동1투찰(363)_현산경3(중앙)_마산항(02.08.05)_마산항(02.08.05)_3.CC-10-2,3_방풍림조성 및 석탄침전조수량산출서" xfId="23674"/>
    <cellStyle name="_최종투찰작업_김천영동1투찰(363)_현산경3(중앙)_마산항(02.08.05)_마산항(02.08.05)_4.CC-10-4_저탄장내배수설비수량산출서" xfId="23675"/>
    <cellStyle name="_최종투찰작업_당진대전1투찰" xfId="23676"/>
    <cellStyle name="_최종투찰작업_당진대전1투찰_3.CC-10-2,3_방풍림조성 및 석탄침전조수량산출서" xfId="23677"/>
    <cellStyle name="_최종투찰작업_당진대전1투찰_4.CC-10-4_저탄장내배수설비수량산출서" xfId="23678"/>
    <cellStyle name="_최종투찰작업_당진대전1투찰_강남순환실행" xfId="23679"/>
    <cellStyle name="_최종투찰작업_당진대전1투찰_강남순환실행_3.CC-10-2,3_방풍림조성 및 석탄침전조수량산출서" xfId="23680"/>
    <cellStyle name="_최종투찰작업_당진대전1투찰_강남순환실행_4.CC-10-4_저탄장내배수설비수량산출서" xfId="23681"/>
    <cellStyle name="_최종투찰작업_당진대전1투찰_강남순환실행_마산항(02.08.05)" xfId="23682"/>
    <cellStyle name="_최종투찰작업_당진대전1투찰_강남순환실행_마산항(02.08.05)_3.CC-10-2,3_방풍림조성 및 석탄침전조수량산출서" xfId="23683"/>
    <cellStyle name="_최종투찰작업_당진대전1투찰_강남순환실행_마산항(02.08.05)_4.CC-10-4_저탄장내배수설비수량산출서" xfId="23684"/>
    <cellStyle name="_최종투찰작업_당진대전1투찰_강남순환실행_마산항(02.08.05)_마산항(02.08.05)" xfId="23685"/>
    <cellStyle name="_최종투찰작업_당진대전1투찰_강남순환실행_마산항(02.08.05)_마산항(02.08.05)_3.CC-10-2,3_방풍림조성 및 석탄침전조수량산출서" xfId="23686"/>
    <cellStyle name="_최종투찰작업_당진대전1투찰_강남순환실행_마산항(02.08.05)_마산항(02.08.05)_4.CC-10-4_저탄장내배수설비수량산출서" xfId="23687"/>
    <cellStyle name="_최종투찰작업_당진대전1투찰_경춘선3부대의뢰" xfId="23688"/>
    <cellStyle name="_최종투찰작업_당진대전1투찰_경춘선3부대의뢰_3.CC-10-2,3_방풍림조성 및 석탄침전조수량산출서" xfId="23689"/>
    <cellStyle name="_최종투찰작업_당진대전1투찰_경춘선3부대의뢰_4.CC-10-4_저탄장내배수설비수량산출서" xfId="23690"/>
    <cellStyle name="_최종투찰작업_당진대전1투찰_경춘선3부대의뢰_마산항(02.08.05)" xfId="23691"/>
    <cellStyle name="_최종투찰작업_당진대전1투찰_경춘선3부대의뢰_마산항(02.08.05)_3.CC-10-2,3_방풍림조성 및 석탄침전조수량산출서" xfId="23692"/>
    <cellStyle name="_최종투찰작업_당진대전1투찰_경춘선3부대의뢰_마산항(02.08.05)_4.CC-10-4_저탄장내배수설비수량산출서" xfId="23693"/>
    <cellStyle name="_최종투찰작업_당진대전1투찰_경춘선3부대의뢰_마산항(02.08.05)_마산항(02.08.05)" xfId="23694"/>
    <cellStyle name="_최종투찰작업_당진대전1투찰_경춘선3부대의뢰_마산항(02.08.05)_마산항(02.08.05)_3.CC-10-2,3_방풍림조성 및 석탄침전조수량산출서" xfId="23695"/>
    <cellStyle name="_최종투찰작업_당진대전1투찰_경춘선3부대의뢰_마산항(02.08.05)_마산항(02.08.05)_4.CC-10-4_저탄장내배수설비수량산출서" xfId="23696"/>
    <cellStyle name="_최종투찰작업_당진대전1투찰_경춘선3실행추정(당초)" xfId="23697"/>
    <cellStyle name="_최종투찰작업_당진대전1투찰_경춘선3실행추정(당초)_3.CC-10-2,3_방풍림조성 및 석탄침전조수량산출서" xfId="23698"/>
    <cellStyle name="_최종투찰작업_당진대전1투찰_경춘선3실행추정(당초)_4.CC-10-4_저탄장내배수설비수량산출서" xfId="23699"/>
    <cellStyle name="_최종투찰작업_당진대전1투찰_경춘선3실행추정(당초)_마산항(02.08.05)" xfId="23700"/>
    <cellStyle name="_최종투찰작업_당진대전1투찰_경춘선3실행추정(당초)_마산항(02.08.05)_3.CC-10-2,3_방풍림조성 및 석탄침전조수량산출서" xfId="23701"/>
    <cellStyle name="_최종투찰작업_당진대전1투찰_경춘선3실행추정(당초)_마산항(02.08.05)_4.CC-10-4_저탄장내배수설비수량산출서" xfId="23702"/>
    <cellStyle name="_최종투찰작업_당진대전1투찰_경춘선3실행추정(당초)_마산항(02.08.05)_마산항(02.08.05)" xfId="23703"/>
    <cellStyle name="_최종투찰작업_당진대전1투찰_경춘선3실행추정(당초)_마산항(02.08.05)_마산항(02.08.05)_3.CC-10-2,3_방풍림조성 및 석탄침전조수량산출서" xfId="23704"/>
    <cellStyle name="_최종투찰작업_당진대전1투찰_경춘선3실행추정(당초)_마산항(02.08.05)_마산항(02.08.05)_4.CC-10-4_저탄장내배수설비수량산출서" xfId="23705"/>
    <cellStyle name="_최종투찰작업_당진대전1투찰_덕포연하실행추정" xfId="23706"/>
    <cellStyle name="_최종투찰작업_당진대전1투찰_덕포연하실행추정_3.CC-10-2,3_방풍림조성 및 석탄침전조수량산출서" xfId="23707"/>
    <cellStyle name="_최종투찰작업_당진대전1투찰_덕포연하실행추정_4.CC-10-4_저탄장내배수설비수량산출서" xfId="23708"/>
    <cellStyle name="_최종투찰작업_당진대전1투찰_덕포연하실행추정_마산항(02.08.05)" xfId="23709"/>
    <cellStyle name="_최종투찰작업_당진대전1투찰_덕포연하실행추정_마산항(02.08.05)_3.CC-10-2,3_방풍림조성 및 석탄침전조수량산출서" xfId="23710"/>
    <cellStyle name="_최종투찰작업_당진대전1투찰_덕포연하실행추정_마산항(02.08.05)_4.CC-10-4_저탄장내배수설비수량산출서" xfId="23711"/>
    <cellStyle name="_최종투찰작업_당진대전1투찰_덕포연하실행추정_마산항(02.08.05)_마산항(02.08.05)" xfId="23712"/>
    <cellStyle name="_최종투찰작업_당진대전1투찰_덕포연하실행추정_마산항(02.08.05)_마산항(02.08.05)_3.CC-10-2,3_방풍림조성 및 석탄침전조수량산출서" xfId="23713"/>
    <cellStyle name="_최종투찰작업_당진대전1투찰_덕포연하실행추정_마산항(02.08.05)_마산항(02.08.05)_4.CC-10-4_저탄장내배수설비수량산출서" xfId="23714"/>
    <cellStyle name="_최종투찰작업_당진대전1투찰_덕포연하의뢰" xfId="23715"/>
    <cellStyle name="_최종투찰작업_당진대전1투찰_덕포연하의뢰_3.CC-10-2,3_방풍림조성 및 석탄침전조수량산출서" xfId="23716"/>
    <cellStyle name="_최종투찰작업_당진대전1투찰_덕포연하의뢰_4.CC-10-4_저탄장내배수설비수량산출서" xfId="23717"/>
    <cellStyle name="_최종투찰작업_당진대전1투찰_덕포연하의뢰_마산항(02.08.05)" xfId="23718"/>
    <cellStyle name="_최종투찰작업_당진대전1투찰_덕포연하의뢰_마산항(02.08.05)_3.CC-10-2,3_방풍림조성 및 석탄침전조수량산출서" xfId="23719"/>
    <cellStyle name="_최종투찰작업_당진대전1투찰_덕포연하의뢰_마산항(02.08.05)_4.CC-10-4_저탄장내배수설비수량산출서" xfId="23720"/>
    <cellStyle name="_최종투찰작업_당진대전1투찰_덕포연하의뢰_마산항(02.08.05)_마산항(02.08.05)" xfId="23721"/>
    <cellStyle name="_최종투찰작업_당진대전1투찰_덕포연하의뢰_마산항(02.08.05)_마산항(02.08.05)_3.CC-10-2,3_방풍림조성 및 석탄침전조수량산출서" xfId="23722"/>
    <cellStyle name="_최종투찰작업_당진대전1투찰_덕포연하의뢰_마산항(02.08.05)_마산항(02.08.05)_4.CC-10-4_저탄장내배수설비수량산출서" xfId="23723"/>
    <cellStyle name="_최종투찰작업_당진대전1투찰_마산항(02.08.05)" xfId="23724"/>
    <cellStyle name="_최종투찰작업_당진대전1투찰_마산항(02.08.05)_3.CC-10-2,3_방풍림조성 및 석탄침전조수량산출서" xfId="23725"/>
    <cellStyle name="_최종투찰작업_당진대전1투찰_마산항(02.08.05)_4.CC-10-4_저탄장내배수설비수량산출서" xfId="23726"/>
    <cellStyle name="_최종투찰작업_당진대전1투찰_마산항(02.08.05)_마산항(02.08.05)" xfId="23727"/>
    <cellStyle name="_최종투찰작업_당진대전1투찰_마산항(02.08.05)_마산항(02.08.05)_3.CC-10-2,3_방풍림조성 및 석탄침전조수량산출서" xfId="23728"/>
    <cellStyle name="_최종투찰작업_당진대전1투찰_마산항(02.08.05)_마산항(02.08.05)_4.CC-10-4_저탄장내배수설비수량산출서" xfId="23729"/>
    <cellStyle name="_최종투찰작업_당진대전1투찰_현산경3(중앙)" xfId="23730"/>
    <cellStyle name="_최종투찰작업_당진대전1투찰_현산경3(중앙)_3.CC-10-2,3_방풍림조성 및 석탄침전조수량산출서" xfId="23731"/>
    <cellStyle name="_최종투찰작업_당진대전1투찰_현산경3(중앙)_4.CC-10-4_저탄장내배수설비수량산출서" xfId="23732"/>
    <cellStyle name="_최종투찰작업_당진대전1투찰_현산경3(중앙)_마산항(02.08.05)" xfId="23733"/>
    <cellStyle name="_최종투찰작업_당진대전1투찰_현산경3(중앙)_마산항(02.08.05)_3.CC-10-2,3_방풍림조성 및 석탄침전조수량산출서" xfId="23734"/>
    <cellStyle name="_최종투찰작업_당진대전1투찰_현산경3(중앙)_마산항(02.08.05)_4.CC-10-4_저탄장내배수설비수량산출서" xfId="23735"/>
    <cellStyle name="_최종투찰작업_당진대전1투찰_현산경3(중앙)_마산항(02.08.05)_마산항(02.08.05)" xfId="23736"/>
    <cellStyle name="_최종투찰작업_당진대전1투찰_현산경3(중앙)_마산항(02.08.05)_마산항(02.08.05)_3.CC-10-2,3_방풍림조성 및 석탄침전조수량산출서" xfId="23737"/>
    <cellStyle name="_최종투찰작업_당진대전1투찰_현산경3(중앙)_마산항(02.08.05)_마산항(02.08.05)_4.CC-10-4_저탄장내배수설비수량산출서" xfId="23738"/>
    <cellStyle name="_최종투찰작업_덕포연하실행추정" xfId="23739"/>
    <cellStyle name="_최종투찰작업_덕포연하실행추정_3.CC-10-2,3_방풍림조성 및 석탄침전조수량산출서" xfId="23740"/>
    <cellStyle name="_최종투찰작업_덕포연하실행추정_4.CC-10-4_저탄장내배수설비수량산출서" xfId="23741"/>
    <cellStyle name="_최종투찰작업_덕포연하실행추정_마산항(02.08.05)" xfId="23742"/>
    <cellStyle name="_최종투찰작업_덕포연하실행추정_마산항(02.08.05)_3.CC-10-2,3_방풍림조성 및 석탄침전조수량산출서" xfId="23743"/>
    <cellStyle name="_최종투찰작업_덕포연하실행추정_마산항(02.08.05)_4.CC-10-4_저탄장내배수설비수량산출서" xfId="23744"/>
    <cellStyle name="_최종투찰작업_덕포연하실행추정_마산항(02.08.05)_마산항(02.08.05)" xfId="23745"/>
    <cellStyle name="_최종투찰작업_덕포연하실행추정_마산항(02.08.05)_마산항(02.08.05)_3.CC-10-2,3_방풍림조성 및 석탄침전조수량산출서" xfId="23746"/>
    <cellStyle name="_최종투찰작업_덕포연하실행추정_마산항(02.08.05)_마산항(02.08.05)_4.CC-10-4_저탄장내배수설비수량산출서" xfId="23747"/>
    <cellStyle name="_최종투찰작업_덕포연하의뢰" xfId="23748"/>
    <cellStyle name="_최종투찰작업_덕포연하의뢰_3.CC-10-2,3_방풍림조성 및 석탄침전조수량산출서" xfId="23749"/>
    <cellStyle name="_최종투찰작업_덕포연하의뢰_4.CC-10-4_저탄장내배수설비수량산출서" xfId="23750"/>
    <cellStyle name="_최종투찰작업_덕포연하의뢰_마산항(02.08.05)" xfId="23751"/>
    <cellStyle name="_최종투찰작업_덕포연하의뢰_마산항(02.08.05)_3.CC-10-2,3_방풍림조성 및 석탄침전조수량산출서" xfId="23752"/>
    <cellStyle name="_최종투찰작업_덕포연하의뢰_마산항(02.08.05)_4.CC-10-4_저탄장내배수설비수량산출서" xfId="23753"/>
    <cellStyle name="_최종투찰작업_덕포연하의뢰_마산항(02.08.05)_마산항(02.08.05)" xfId="23754"/>
    <cellStyle name="_최종투찰작업_덕포연하의뢰_마산항(02.08.05)_마산항(02.08.05)_3.CC-10-2,3_방풍림조성 및 석탄침전조수량산출서" xfId="23755"/>
    <cellStyle name="_최종투찰작업_덕포연하의뢰_마산항(02.08.05)_마산항(02.08.05)_4.CC-10-4_저탄장내배수설비수량산출서" xfId="23756"/>
    <cellStyle name="_최종투찰작업_마산항(02.08.05)" xfId="23757"/>
    <cellStyle name="_최종투찰작업_마산항(02.08.05)_3.CC-10-2,3_방풍림조성 및 석탄침전조수량산출서" xfId="23758"/>
    <cellStyle name="_최종투찰작업_마산항(02.08.05)_4.CC-10-4_저탄장내배수설비수량산출서" xfId="23759"/>
    <cellStyle name="_최종투찰작업_마산항(02.08.05)_마산항(02.08.05)" xfId="23760"/>
    <cellStyle name="_최종투찰작업_마산항(02.08.05)_마산항(02.08.05)_3.CC-10-2,3_방풍림조성 및 석탄침전조수량산출서" xfId="23761"/>
    <cellStyle name="_최종투찰작업_마산항(02.08.05)_마산항(02.08.05)_4.CC-10-4_저탄장내배수설비수량산출서" xfId="23762"/>
    <cellStyle name="_최종투찰작업_현산경3(중앙)" xfId="23763"/>
    <cellStyle name="_최종투찰작업_현산경3(중앙)_3.CC-10-2,3_방풍림조성 및 석탄침전조수량산출서" xfId="23764"/>
    <cellStyle name="_최종투찰작업_현산경3(중앙)_4.CC-10-4_저탄장내배수설비수량산출서" xfId="23765"/>
    <cellStyle name="_최종투찰작업_현산경3(중앙)_마산항(02.08.05)" xfId="23766"/>
    <cellStyle name="_최종투찰작업_현산경3(중앙)_마산항(02.08.05)_3.CC-10-2,3_방풍림조성 및 석탄침전조수량산출서" xfId="23767"/>
    <cellStyle name="_최종투찰작업_현산경3(중앙)_마산항(02.08.05)_4.CC-10-4_저탄장내배수설비수량산출서" xfId="23768"/>
    <cellStyle name="_최종투찰작업_현산경3(중앙)_마산항(02.08.05)_마산항(02.08.05)" xfId="23769"/>
    <cellStyle name="_최종투찰작업_현산경3(중앙)_마산항(02.08.05)_마산항(02.08.05)_3.CC-10-2,3_방풍림조성 및 석탄침전조수량산출서" xfId="23770"/>
    <cellStyle name="_최종투찰작업_현산경3(중앙)_마산항(02.08.05)_마산항(02.08.05)_4.CC-10-4_저탄장내배수설비수량산출서" xfId="23771"/>
    <cellStyle name="_추가원가(비탄울타리)" xfId="10169"/>
    <cellStyle name="_추가원가(설비AC03)" xfId="10170"/>
    <cellStyle name="_축령산야영수련장조성및기타공사(동일)" xfId="35390"/>
    <cellStyle name="_충정실행" xfId="10171"/>
    <cellStyle name="_충정실행_의왕실행" xfId="10172"/>
    <cellStyle name="_취수로수량산출" xfId="23772"/>
    <cellStyle name="_측  구" xfId="10173"/>
    <cellStyle name="_측  구_3.구조물공" xfId="10174"/>
    <cellStyle name="_측  구_3.구조물공_3.구조물공" xfId="10175"/>
    <cellStyle name="_측  구_3.구조물공_3.물공" xfId="10176"/>
    <cellStyle name="_측  구_3.구조물공_보수량집계(우근)" xfId="10177"/>
    <cellStyle name="_측  구_3.구조물공_석축" xfId="10178"/>
    <cellStyle name="_측  구_배수구조물공" xfId="10179"/>
    <cellStyle name="_측  구_배수구조물공_3.구조물공" xfId="10180"/>
    <cellStyle name="_측  구_배수구조물공_3.구조물공_3.구조물공" xfId="10181"/>
    <cellStyle name="_측  구_배수구조물공_3.구조물공_3.물공" xfId="10182"/>
    <cellStyle name="_측  구_배수구조물공_3.구조물공_보수량집계(우근)" xfId="10183"/>
    <cellStyle name="_측  구_배수구조물공_3.구조물공_석축" xfId="10184"/>
    <cellStyle name="_측  구_우수집수정U형집계" xfId="10185"/>
    <cellStyle name="_측  구_우수집수정U형집계_3.구조물공" xfId="10186"/>
    <cellStyle name="_측  구_우수집수정U형집계_3.구조물공_3.구조물공" xfId="10187"/>
    <cellStyle name="_측  구_우수집수정U형집계_3.구조물공_3.물공" xfId="10188"/>
    <cellStyle name="_측  구_우수집수정U형집계_3.구조물공_보수량집계(우근)" xfId="10189"/>
    <cellStyle name="_측  구_우수집수정U형집계_3.구조물공_석축" xfId="10190"/>
    <cellStyle name="_측  구_콘크리트포장공" xfId="10191"/>
    <cellStyle name="_측  구_콘크리트포장공_03포장공" xfId="10192"/>
    <cellStyle name="_측  구_콘크리트포장공_14수량산출서" xfId="10193"/>
    <cellStyle name="_측  구_콘크리트포장공_수량산출서" xfId="10194"/>
    <cellStyle name="_측구공" xfId="10195"/>
    <cellStyle name="_측구공_3.구조물공" xfId="10196"/>
    <cellStyle name="_측구공_3.구조물공_3.구조물공" xfId="10197"/>
    <cellStyle name="_측구공_3.구조물공_3.물공" xfId="10198"/>
    <cellStyle name="_측구공_3.구조물공_보수량집계(우근)" xfId="10199"/>
    <cellStyle name="_측구공_3.구조물공_석축" xfId="10200"/>
    <cellStyle name="_측구공_금산제수량(전체최종)" xfId="10201"/>
    <cellStyle name="_측구공_금산제수량(전체최종)_3.구조물공" xfId="10202"/>
    <cellStyle name="_측구공_금산제수량(전체최종)_3.구조물공_3.구조물공" xfId="10203"/>
    <cellStyle name="_측구공_금산제수량(전체최종)_3.구조물공_3.물공" xfId="10204"/>
    <cellStyle name="_측구공_금산제수량(전체최종)_3.구조물공_보수량집계(우근)" xfId="10205"/>
    <cellStyle name="_측구공_금산제수량(전체최종)_3.구조물공_석축" xfId="10206"/>
    <cellStyle name="_측구공_금산제수량(전체최종)_배수구조물공" xfId="10207"/>
    <cellStyle name="_측구공_금산제수량(전체최종)_배수구조물공_3.구조물공" xfId="10208"/>
    <cellStyle name="_측구공_금산제수량(전체최종)_배수구조물공_3.구조물공_3.구조물공" xfId="10209"/>
    <cellStyle name="_측구공_금산제수량(전체최종)_배수구조물공_3.구조물공_3.물공" xfId="10210"/>
    <cellStyle name="_측구공_금산제수량(전체최종)_배수구조물공_3.구조물공_보수량집계(우근)" xfId="10211"/>
    <cellStyle name="_측구공_금산제수량(전체최종)_배수구조물공_3.구조물공_석축" xfId="10212"/>
    <cellStyle name="_측구공_금산제수량(전체최종)_우수집수정U형집계" xfId="10213"/>
    <cellStyle name="_측구공_금산제수량(전체최종)_우수집수정U형집계_3.구조물공" xfId="10214"/>
    <cellStyle name="_측구공_금산제수량(전체최종)_우수집수정U형집계_3.구조물공_3.구조물공" xfId="10215"/>
    <cellStyle name="_측구공_금산제수량(전체최종)_우수집수정U형집계_3.구조물공_3.물공" xfId="10216"/>
    <cellStyle name="_측구공_금산제수량(전체최종)_우수집수정U형집계_3.구조물공_보수량집계(우근)" xfId="10217"/>
    <cellStyle name="_측구공_금산제수량(전체최종)_우수집수정U형집계_3.구조물공_석축" xfId="10218"/>
    <cellStyle name="_측구공_금산제수량(전체최종)_콘크리트포장공" xfId="10219"/>
    <cellStyle name="_측구공_금산제수량(전체최종)_콘크리트포장공_03포장공" xfId="10220"/>
    <cellStyle name="_측구공_금산제수량(전체최종)_콘크리트포장공_14수량산출서" xfId="10221"/>
    <cellStyle name="_측구공_금산제수량(전체최종)_콘크리트포장공_수량산출서" xfId="10222"/>
    <cellStyle name="_측구공_배수구조물공" xfId="10223"/>
    <cellStyle name="_측구공_배수구조물공_3.구조물공" xfId="10224"/>
    <cellStyle name="_측구공_배수구조물공_3.구조물공_3.구조물공" xfId="10225"/>
    <cellStyle name="_측구공_배수구조물공_3.구조물공_3.물공" xfId="10226"/>
    <cellStyle name="_측구공_배수구조물공_3.구조물공_보수량집계(우근)" xfId="10227"/>
    <cellStyle name="_측구공_배수구조물공_3.구조물공_석축" xfId="10228"/>
    <cellStyle name="_측구공_우수집수정U형집계" xfId="10229"/>
    <cellStyle name="_측구공_우수집수정U형집계_3.구조물공" xfId="10230"/>
    <cellStyle name="_측구공_우수집수정U형집계_3.구조물공_3.구조물공" xfId="10231"/>
    <cellStyle name="_측구공_우수집수정U형집계_3.구조물공_3.물공" xfId="10232"/>
    <cellStyle name="_측구공_우수집수정U형집계_3.구조물공_보수량집계(우근)" xfId="10233"/>
    <cellStyle name="_측구공_우수집수정U형집계_3.구조물공_석축" xfId="10234"/>
    <cellStyle name="_측구공_콘크리트포장공" xfId="10235"/>
    <cellStyle name="_측구공_콘크리트포장공_03포장공" xfId="10236"/>
    <cellStyle name="_측구공_콘크리트포장공_14수량산출서" xfId="10237"/>
    <cellStyle name="_측구공_콘크리트포장공_수량산출서" xfId="10238"/>
    <cellStyle name="_침매함제작장수량산출" xfId="10239"/>
    <cellStyle name="_케이블터널선굴착내역서" xfId="35391"/>
    <cellStyle name="_콘크리트포장공" xfId="10240"/>
    <cellStyle name="_콘크리트포장공_03포장공" xfId="10241"/>
    <cellStyle name="_콘크리트포장공_14수량산출서" xfId="10242"/>
    <cellStyle name="_콘크리트포장공_수량산출서" xfId="10243"/>
    <cellStyle name="_탈황계약내역서" xfId="35392"/>
    <cellStyle name="_탈황설비 기초공사" xfId="35393"/>
    <cellStyle name="_태안7,8 건설공사(기계분야_계약)-1" xfId="10244"/>
    <cellStyle name="_태안7,8 건설공사(제어분야_계약)" xfId="10245"/>
    <cellStyle name="_태안78_종합창고_공사설계(최종)20041014" xfId="35394"/>
    <cellStyle name="_태안화력7,8-부대입찰양식" xfId="10246"/>
    <cellStyle name="_터빈,주제어마감(AC-04)" xfId="35395"/>
    <cellStyle name="_터빈발전기기초 설계변경 내역서" xfId="35396"/>
    <cellStyle name="_터빈발전기기초(단가)" xfId="10247"/>
    <cellStyle name="_터빈발전기기초(단가)_AC-05옥내기기기초" xfId="10249"/>
    <cellStyle name="_터빈발전기기초(단가)_AC-05옥내기기기초_계장-견적서" xfId="19080"/>
    <cellStyle name="_터빈발전기기초(단가)_AC-05옥내기기기초_계장-견적서_계장-견적서(re.1)" xfId="19081"/>
    <cellStyle name="_터빈발전기기초(단가)_AC-05옥내기기기초_계장-견적서_계장-견적서(re.1)_믿음견적(8월)-믿음부사장님 계약(내부자료)" xfId="19082"/>
    <cellStyle name="_터빈발전기기초(단가)_AC-05옥내기기기초_계장-견적서_믿음견적(8월)-믿음부사장님 계약(내부자료)" xfId="19083"/>
    <cellStyle name="_터빈발전기기초(단가)_AC-05옥내기기기초_내역서_단가확정_집계" xfId="10250"/>
    <cellStyle name="_터빈발전기기초(단가)_AC-05옥내기기기초_믿음견적(8월)-믿음부사장님 계약(내부자료)" xfId="19084"/>
    <cellStyle name="_터빈발전기기초(단가)_AC-05옥내기기기초_설계변경(최종)" xfId="42389"/>
    <cellStyle name="_터빈발전기기초(단가)_AC-05옥내기기기초_염소 주입실 신축공사" xfId="42390"/>
    <cellStyle name="_터빈발전기기초(단가)_계장-견적서" xfId="19075"/>
    <cellStyle name="_터빈발전기기초(단가)_계장-견적서_계장-견적서(re.1)" xfId="19076"/>
    <cellStyle name="_터빈발전기기초(단가)_계장-견적서_계장-견적서(re.1)_믿음견적(8월)-믿음부사장님 계약(내부자료)" xfId="19077"/>
    <cellStyle name="_터빈발전기기초(단가)_계장-견적서_믿음견적(8월)-믿음부사장님 계약(내부자료)" xfId="19078"/>
    <cellStyle name="_터빈발전기기초(단가)_내역서_단가확정_집계" xfId="10248"/>
    <cellStyle name="_터빈발전기기초(단가)_믿음견적(8월)-믿음부사장님 계약(내부자료)" xfId="19079"/>
    <cellStyle name="_터빈발전기기초(단가)_설계변경(최종)" xfId="42387"/>
    <cellStyle name="_터빈발전기기초(단가)_염소 주입실 신축공사" xfId="42388"/>
    <cellStyle name="_터빈주제어마감 가설계서(AC-04)" xfId="35397"/>
    <cellStyle name="_토공" xfId="10251"/>
    <cellStyle name="_토공_3.구조물공" xfId="10252"/>
    <cellStyle name="_토공_3.구조물공_3.구조물공" xfId="10253"/>
    <cellStyle name="_토공_3.구조물공_3.물공" xfId="10254"/>
    <cellStyle name="_토공_3.구조물공_보수량집계(우근)" xfId="10255"/>
    <cellStyle name="_토공_3.구조물공_석축" xfId="10256"/>
    <cellStyle name="_토공_금산제수량(전체최종)" xfId="10257"/>
    <cellStyle name="_토공_금산제수량(전체최종)_3.구조물공" xfId="10258"/>
    <cellStyle name="_토공_금산제수량(전체최종)_3.구조물공_3.구조물공" xfId="10259"/>
    <cellStyle name="_토공_금산제수량(전체최종)_3.구조물공_3.물공" xfId="10260"/>
    <cellStyle name="_토공_금산제수량(전체최종)_3.구조물공_보수량집계(우근)" xfId="10261"/>
    <cellStyle name="_토공_금산제수량(전체최종)_3.구조물공_석축" xfId="10262"/>
    <cellStyle name="_토공_금산제수량(전체최종)_배수구조물공" xfId="10263"/>
    <cellStyle name="_토공_금산제수량(전체최종)_배수구조물공_3.구조물공" xfId="10264"/>
    <cellStyle name="_토공_금산제수량(전체최종)_배수구조물공_3.구조물공_3.구조물공" xfId="10265"/>
    <cellStyle name="_토공_금산제수량(전체최종)_배수구조물공_3.구조물공_3.물공" xfId="10266"/>
    <cellStyle name="_토공_금산제수량(전체최종)_배수구조물공_3.구조물공_보수량집계(우근)" xfId="10267"/>
    <cellStyle name="_토공_금산제수량(전체최종)_배수구조물공_3.구조물공_석축" xfId="10268"/>
    <cellStyle name="_토공_금산제수량(전체최종)_우수집수정U형집계" xfId="10269"/>
    <cellStyle name="_토공_금산제수량(전체최종)_우수집수정U형집계_3.구조물공" xfId="10270"/>
    <cellStyle name="_토공_금산제수량(전체최종)_우수집수정U형집계_3.구조물공_3.구조물공" xfId="10271"/>
    <cellStyle name="_토공_금산제수량(전체최종)_우수집수정U형집계_3.구조물공_3.물공" xfId="10272"/>
    <cellStyle name="_토공_금산제수량(전체최종)_우수집수정U형집계_3.구조물공_보수량집계(우근)" xfId="10273"/>
    <cellStyle name="_토공_금산제수량(전체최종)_우수집수정U형집계_3.구조물공_석축" xfId="10274"/>
    <cellStyle name="_토공_금산제수량(전체최종)_콘크리트포장공" xfId="10275"/>
    <cellStyle name="_토공_금산제수량(전체최종)_콘크리트포장공_03포장공" xfId="10276"/>
    <cellStyle name="_토공_금산제수량(전체최종)_콘크리트포장공_14수량산출서" xfId="10277"/>
    <cellStyle name="_토공_금산제수량(전체최종)_콘크리트포장공_수량산출서" xfId="10278"/>
    <cellStyle name="_토공_배수구조물공" xfId="10279"/>
    <cellStyle name="_토공_배수구조물공_3.구조물공" xfId="10280"/>
    <cellStyle name="_토공_배수구조물공_3.구조물공_3.구조물공" xfId="10281"/>
    <cellStyle name="_토공_배수구조물공_3.구조물공_3.물공" xfId="10282"/>
    <cellStyle name="_토공_배수구조물공_3.구조물공_보수량집계(우근)" xfId="10283"/>
    <cellStyle name="_토공_배수구조물공_3.구조물공_석축" xfId="10284"/>
    <cellStyle name="_토공_우수집수정U형집계" xfId="10285"/>
    <cellStyle name="_토공_우수집수정U형집계_3.구조물공" xfId="10286"/>
    <cellStyle name="_토공_우수집수정U형집계_3.구조물공_3.구조물공" xfId="10287"/>
    <cellStyle name="_토공_우수집수정U형집계_3.구조물공_3.물공" xfId="10288"/>
    <cellStyle name="_토공_우수집수정U형집계_3.구조물공_보수량집계(우근)" xfId="10289"/>
    <cellStyle name="_토공_우수집수정U형집계_3.구조물공_석축" xfId="10290"/>
    <cellStyle name="_토공_콘크리트포장공" xfId="10291"/>
    <cellStyle name="_토공_콘크리트포장공_03포장공" xfId="10292"/>
    <cellStyle name="_토공_콘크리트포장공_14수량산출서" xfId="10293"/>
    <cellStyle name="_토공_콘크리트포장공_수량산출서" xfId="10294"/>
    <cellStyle name="_토공수량산출서" xfId="10295"/>
    <cellStyle name="_토목공내역서" xfId="35398"/>
    <cellStyle name="_토목분" xfId="10296"/>
    <cellStyle name="_토사운반거리산출(T2)" xfId="10297"/>
    <cellStyle name="_토웅0412월기성" xfId="10298"/>
    <cellStyle name="_토웅송부(내역서)(1)" xfId="10299"/>
    <cellStyle name="_투찰(14-1)" xfId="10300"/>
    <cellStyle name="_투찰(14-1)_공사현황(현장03월)" xfId="10301"/>
    <cellStyle name="_투찰(14-1)_공사현황(현장03월본사수정)" xfId="10302"/>
    <cellStyle name="_투찰(14-1)_공정표양식" xfId="10303"/>
    <cellStyle name="_투찰(14-1)_공정표양식_07.실행예산서(도급분시행결의서)sample2" xfId="10304"/>
    <cellStyle name="_투찰(14-1)_실행내역서" xfId="10305"/>
    <cellStyle name="_투찰(14-1)_실행내역서_공사현황(현장03월)" xfId="10306"/>
    <cellStyle name="_투찰(14-1)_실행내역서_공사현황(현장03월본사수정)" xfId="10307"/>
    <cellStyle name="_투찰(14-1)_실행내역서_공정표양식" xfId="10308"/>
    <cellStyle name="_투찰(14-1)_실행내역서_공정표양식_07.실행예산서(도급분시행결의서)sample2" xfId="10309"/>
    <cellStyle name="_투찰(고철10-4)" xfId="10310"/>
    <cellStyle name="_투찰(고철10-4)_공사현황(현장03월)" xfId="10311"/>
    <cellStyle name="_투찰(고철10-4)_공사현황(현장03월본사수정)" xfId="10312"/>
    <cellStyle name="_투찰(고철10-4)_공정표양식" xfId="10313"/>
    <cellStyle name="_투찰(고철10-4)_공정표양식_07.실행예산서(도급분시행결의서)sample2" xfId="10314"/>
    <cellStyle name="_투찰(고철10-4)_실행내역서" xfId="10315"/>
    <cellStyle name="_투찰(고철10-4)_실행내역서_공사현황(현장03월)" xfId="10316"/>
    <cellStyle name="_투찰(고철10-4)_실행내역서_공사현황(현장03월본사수정)" xfId="10317"/>
    <cellStyle name="_투찰(고철10-4)_실행내역서_공정표양식" xfId="10318"/>
    <cellStyle name="_투찰(고철10-4)_실행내역서_공정표양식_07.실행예산서(도급분시행결의서)sample2" xfId="10319"/>
    <cellStyle name="_투찰(무안광주3공구)" xfId="10320"/>
    <cellStyle name="_투찰(무안광주3공구)_공사현황(현장03월)" xfId="10321"/>
    <cellStyle name="_투찰(무안광주3공구)_공사현황(현장03월본사수정)" xfId="10322"/>
    <cellStyle name="_투찰(무안광주3공구)_공정표양식" xfId="10323"/>
    <cellStyle name="_투찰(무안광주3공구)_공정표양식_07.실행예산서(도급분시행결의서)sample2" xfId="10324"/>
    <cellStyle name="_투찰(무안광주3공구)_실행내역서" xfId="10325"/>
    <cellStyle name="_투찰(무안광주3공구)_실행내역서_공사현황(현장03월)" xfId="10326"/>
    <cellStyle name="_투찰(무안광주3공구)_실행내역서_공사현황(현장03월본사수정)" xfId="10327"/>
    <cellStyle name="_투찰(무안광주3공구)_실행내역서_공정표양식" xfId="10328"/>
    <cellStyle name="_투찰(무안광주3공구)_실행내역서_공정표양식_07.실행예산서(도급분시행결의서)sample2" xfId="10329"/>
    <cellStyle name="_파일항타" xfId="35399"/>
    <cellStyle name="_파일항타(가)" xfId="35400"/>
    <cellStyle name="_패널식옹벽단가(H=4M~10M)(성토=0M, 6M)" xfId="10330"/>
    <cellStyle name="_포항교도소(대동)" xfId="35401"/>
    <cellStyle name="_포항교도소(원본)" xfId="35402"/>
    <cellStyle name="_표지판" xfId="10331"/>
    <cellStyle name="_표지판시설물 (version 1)" xfId="10332"/>
    <cellStyle name="_품셈" xfId="6"/>
    <cellStyle name="_품셈 10" xfId="10333"/>
    <cellStyle name="_품셈 10 2" xfId="10334"/>
    <cellStyle name="_품셈 10 3" xfId="10335"/>
    <cellStyle name="_품셈 11" xfId="19085"/>
    <cellStyle name="_품셈 2" xfId="10336"/>
    <cellStyle name="_품셈 2 2" xfId="10337"/>
    <cellStyle name="_품셈 2 3" xfId="10338"/>
    <cellStyle name="_품셈 3" xfId="10339"/>
    <cellStyle name="_품셈 3 2" xfId="10340"/>
    <cellStyle name="_품셈 3 3" xfId="10341"/>
    <cellStyle name="_품셈 4" xfId="10342"/>
    <cellStyle name="_품셈 4 2" xfId="10343"/>
    <cellStyle name="_품셈 4 3" xfId="10344"/>
    <cellStyle name="_품셈 5" xfId="10345"/>
    <cellStyle name="_품셈 5 2" xfId="10346"/>
    <cellStyle name="_품셈 5 3" xfId="10347"/>
    <cellStyle name="_품셈 6" xfId="10348"/>
    <cellStyle name="_품셈 6 2" xfId="10349"/>
    <cellStyle name="_품셈 6 3" xfId="10350"/>
    <cellStyle name="_품셈 7" xfId="10351"/>
    <cellStyle name="_품셈 7 2" xfId="10352"/>
    <cellStyle name="_품셈 7 3" xfId="10353"/>
    <cellStyle name="_품셈 8" xfId="10354"/>
    <cellStyle name="_품셈 8 2" xfId="10355"/>
    <cellStyle name="_품셈 8 3" xfId="10356"/>
    <cellStyle name="_품셈 9" xfId="10357"/>
    <cellStyle name="_품셈 9 2" xfId="10358"/>
    <cellStyle name="_품셈 9 3" xfId="10359"/>
    <cellStyle name="_품셈_(참고1) 현황도 딱지" xfId="35403"/>
    <cellStyle name="_품셈_1" xfId="10360"/>
    <cellStyle name="_품셈_1 당진78-연돌-공사설계서(REV.0 12.14-kopec)" xfId="10361"/>
    <cellStyle name="_품셈_1 당진78-연돌-공사설계서(REV.0 12.14-kopec) 10" xfId="35404"/>
    <cellStyle name="_품셈_1 당진78-연돌-공사설계서(REV.0 12.14-kopec) 2" xfId="10362"/>
    <cellStyle name="_품셈_1 당진78-연돌-공사설계서(REV.0 12.14-kopec) 3" xfId="10363"/>
    <cellStyle name="_품셈_1 당진78-연돌-공사설계서(REV.0 12.14-kopec) 4" xfId="19086"/>
    <cellStyle name="_품셈_1 당진78-연돌-공사설계서(REV.0 12.14-kopec) 5" xfId="35405"/>
    <cellStyle name="_품셈_1 당진78-연돌-공사설계서(REV.0 12.14-kopec) 6" xfId="35406"/>
    <cellStyle name="_품셈_1 당진78-연돌-공사설계서(REV.0 12.14-kopec) 7" xfId="35407"/>
    <cellStyle name="_품셈_1 당진78-연돌-공사설계서(REV.0 12.14-kopec) 8" xfId="35408"/>
    <cellStyle name="_품셈_1 당진78-연돌-공사설계서(REV.0 12.14-kopec) 9" xfId="35409"/>
    <cellStyle name="_품셈_1 당진78-연돌-공사설계서(REV.0 12.14-kopec)_0 태안78-연돌-공사설계서(2005082)" xfId="10364"/>
    <cellStyle name="_품셈_1 당진78-연돌-공사설계서(REV.0 12.14-kopec)_0 태안78-연돌-공사설계서(2005082) 10" xfId="35410"/>
    <cellStyle name="_품셈_1 당진78-연돌-공사설계서(REV.0 12.14-kopec)_0 태안78-연돌-공사설계서(2005082) 2" xfId="10365"/>
    <cellStyle name="_품셈_1 당진78-연돌-공사설계서(REV.0 12.14-kopec)_0 태안78-연돌-공사설계서(2005082) 3" xfId="10366"/>
    <cellStyle name="_품셈_1 당진78-연돌-공사설계서(REV.0 12.14-kopec)_0 태안78-연돌-공사설계서(2005082) 4" xfId="19087"/>
    <cellStyle name="_품셈_1 당진78-연돌-공사설계서(REV.0 12.14-kopec)_0 태안78-연돌-공사설계서(2005082) 5" xfId="35411"/>
    <cellStyle name="_품셈_1 당진78-연돌-공사설계서(REV.0 12.14-kopec)_0 태안78-연돌-공사설계서(2005082) 6" xfId="35412"/>
    <cellStyle name="_품셈_1 당진78-연돌-공사설계서(REV.0 12.14-kopec)_0 태안78-연돌-공사설계서(2005082) 7" xfId="35413"/>
    <cellStyle name="_품셈_1 당진78-연돌-공사설계서(REV.0 12.14-kopec)_0 태안78-연돌-공사설계서(2005082) 8" xfId="35414"/>
    <cellStyle name="_품셈_1 당진78-연돌-공사설계서(REV.0 12.14-kopec)_0 태안78-연돌-공사설계서(2005082) 9" xfId="35415"/>
    <cellStyle name="_품셈_1 당진78-연돌-공사설계서(REV.0 12.14-kopec)_1.0t 공사설계서(1021일)" xfId="10367"/>
    <cellStyle name="_품셈_1 당진78-연돌-공사설계서(REV.0 12.14-kopec)_1.0t 공사설계서(1021일) 10" xfId="35416"/>
    <cellStyle name="_품셈_1 당진78-연돌-공사설계서(REV.0 12.14-kopec)_1.0t 공사설계서(1021일) 2" xfId="10368"/>
    <cellStyle name="_품셈_1 당진78-연돌-공사설계서(REV.0 12.14-kopec)_1.0t 공사설계서(1021일) 3" xfId="10369"/>
    <cellStyle name="_품셈_1 당진78-연돌-공사설계서(REV.0 12.14-kopec)_1.0t 공사설계서(1021일) 4" xfId="19088"/>
    <cellStyle name="_품셈_1 당진78-연돌-공사설계서(REV.0 12.14-kopec)_1.0t 공사설계서(1021일) 5" xfId="35417"/>
    <cellStyle name="_품셈_1 당진78-연돌-공사설계서(REV.0 12.14-kopec)_1.0t 공사설계서(1021일) 6" xfId="35418"/>
    <cellStyle name="_품셈_1 당진78-연돌-공사설계서(REV.0 12.14-kopec)_1.0t 공사설계서(1021일) 7" xfId="35419"/>
    <cellStyle name="_품셈_1 당진78-연돌-공사설계서(REV.0 12.14-kopec)_1.0t 공사설계서(1021일) 8" xfId="35420"/>
    <cellStyle name="_품셈_1 당진78-연돌-공사설계서(REV.0 12.14-kopec)_1.0t 공사설계서(1021일) 9" xfId="35421"/>
    <cellStyle name="_품셈_1 당진78-연돌-공사설계서(REV.0 12.14-kopec)_태안78연돌공사설계서(2005099)C2" xfId="10370"/>
    <cellStyle name="_품셈_1 당진78-연돌-공사설계서(REV.0 12.14-kopec)_태안78연돌공사설계서(2005099)C2 10" xfId="35422"/>
    <cellStyle name="_품셈_1 당진78-연돌-공사설계서(REV.0 12.14-kopec)_태안78연돌공사설계서(2005099)C2 2" xfId="10371"/>
    <cellStyle name="_품셈_1 당진78-연돌-공사설계서(REV.0 12.14-kopec)_태안78연돌공사설계서(2005099)C2 3" xfId="10372"/>
    <cellStyle name="_품셈_1 당진78-연돌-공사설계서(REV.0 12.14-kopec)_태안78연돌공사설계서(2005099)C2 4" xfId="19089"/>
    <cellStyle name="_품셈_1 당진78-연돌-공사설계서(REV.0 12.14-kopec)_태안78연돌공사설계서(2005099)C2 5" xfId="35423"/>
    <cellStyle name="_품셈_1 당진78-연돌-공사설계서(REV.0 12.14-kopec)_태안78연돌공사설계서(2005099)C2 6" xfId="35424"/>
    <cellStyle name="_품셈_1 당진78-연돌-공사설계서(REV.0 12.14-kopec)_태안78연돌공사설계서(2005099)C2 7" xfId="35425"/>
    <cellStyle name="_품셈_1 당진78-연돌-공사설계서(REV.0 12.14-kopec)_태안78연돌공사설계서(2005099)C2 8" xfId="35426"/>
    <cellStyle name="_품셈_1 당진78-연돌-공사설계서(REV.0 12.14-kopec)_태안78연돌공사설계서(2005099)C2 9" xfId="35427"/>
    <cellStyle name="_품셈_1.0t 당진78-연돌-수량산출서(REV.0 12.27-kopec)" xfId="10373"/>
    <cellStyle name="_품셈_1.0t 당진78-연돌-수량산출서(REV.0 12.27-kopec) 10" xfId="35428"/>
    <cellStyle name="_품셈_1.0t 당진78-연돌-수량산출서(REV.0 12.27-kopec) 2" xfId="10374"/>
    <cellStyle name="_품셈_1.0t 당진78-연돌-수량산출서(REV.0 12.27-kopec) 3" xfId="10375"/>
    <cellStyle name="_품셈_1.0t 당진78-연돌-수량산출서(REV.0 12.27-kopec) 4" xfId="19090"/>
    <cellStyle name="_품셈_1.0t 당진78-연돌-수량산출서(REV.0 12.27-kopec) 5" xfId="35429"/>
    <cellStyle name="_품셈_1.0t 당진78-연돌-수량산출서(REV.0 12.27-kopec) 6" xfId="35430"/>
    <cellStyle name="_품셈_1.0t 당진78-연돌-수량산출서(REV.0 12.27-kopec) 7" xfId="35431"/>
    <cellStyle name="_품셈_1.0t 당진78-연돌-수량산출서(REV.0 12.27-kopec) 8" xfId="35432"/>
    <cellStyle name="_품셈_1.0t 당진78-연돌-수량산출서(REV.0 12.27-kopec) 9" xfId="35433"/>
    <cellStyle name="_품셈_1.0t 당진78-연돌-수량산출서(REV.0 12.27-kopec)_1.0t 공사설계서(1021일)" xfId="10376"/>
    <cellStyle name="_품셈_1.0t 당진78-연돌-수량산출서(REV.0 12.27-kopec)_1.0t 공사설계서(1021일) 10" xfId="35434"/>
    <cellStyle name="_품셈_1.0t 당진78-연돌-수량산출서(REV.0 12.27-kopec)_1.0t 공사설계서(1021일) 2" xfId="10377"/>
    <cellStyle name="_품셈_1.0t 당진78-연돌-수량산출서(REV.0 12.27-kopec)_1.0t 공사설계서(1021일) 3" xfId="10378"/>
    <cellStyle name="_품셈_1.0t 당진78-연돌-수량산출서(REV.0 12.27-kopec)_1.0t 공사설계서(1021일) 4" xfId="19091"/>
    <cellStyle name="_품셈_1.0t 당진78-연돌-수량산출서(REV.0 12.27-kopec)_1.0t 공사설계서(1021일) 5" xfId="35435"/>
    <cellStyle name="_품셈_1.0t 당진78-연돌-수량산출서(REV.0 12.27-kopec)_1.0t 공사설계서(1021일) 6" xfId="35436"/>
    <cellStyle name="_품셈_1.0t 당진78-연돌-수량산출서(REV.0 12.27-kopec)_1.0t 공사설계서(1021일) 7" xfId="35437"/>
    <cellStyle name="_품셈_1.0t 당진78-연돌-수량산출서(REV.0 12.27-kopec)_1.0t 공사설계서(1021일) 8" xfId="35438"/>
    <cellStyle name="_품셈_1.0t 당진78-연돌-수량산출서(REV.0 12.27-kopec)_1.0t 공사설계서(1021일) 9" xfId="35439"/>
    <cellStyle name="_품셈_1_CC-06설계서(0418) 검토완" xfId="10383"/>
    <cellStyle name="_품셈_1_물가자료표" xfId="10379"/>
    <cellStyle name="_품셈_1_별표(쇄석포설)" xfId="10380"/>
    <cellStyle name="_품셈_1_별표총괄" xfId="10381"/>
    <cellStyle name="_품셈_1_품셈" xfId="10382"/>
    <cellStyle name="_품셈_10기성(청구)" xfId="10384"/>
    <cellStyle name="_품셈_10기성(청구)_2006년1차" xfId="10385"/>
    <cellStyle name="_품셈_10기성(청구)_토웅0412월기성" xfId="10386"/>
    <cellStyle name="_품셈_2" xfId="10387"/>
    <cellStyle name="_품셈_2.관리동" xfId="35440"/>
    <cellStyle name="_품셈_3" xfId="10388"/>
    <cellStyle name="_품셈_AC-01 보일러 설계서 수정" xfId="35605"/>
    <cellStyle name="_품셈_AC-01 보일러 설계서 수정_AC-14(최종수정)" xfId="35606"/>
    <cellStyle name="_품셈_AC-01 보일러 설계서 수정_AC-14(최종수정)_발전설비 보수공사" xfId="35607"/>
    <cellStyle name="_품셈_AC-01 본관기초(가설계서 9월단가)" xfId="35608"/>
    <cellStyle name="_품셈_AC-01 본관기초(가설계서 9월단가)_AC-14(최종수정)" xfId="35609"/>
    <cellStyle name="_품셈_AC-01 본관기초(가설계서 9월단가)_AC-14(최종수정)_발전설비 보수공사" xfId="35610"/>
    <cellStyle name="_품셈_AC-01 본관기초(가설계서 9월단가)-2" xfId="35611"/>
    <cellStyle name="_품셈_AC-01 본관기초(가설계서 9월단가)-2_AC-14(최종수정)" xfId="35612"/>
    <cellStyle name="_품셈_AC-01 본관기초(가설계서 9월단가)-2_AC-14(최종수정)_발전설비 보수공사" xfId="35613"/>
    <cellStyle name="_품셈_AC-01터빈주제어및보일러기초" xfId="42398"/>
    <cellStyle name="_품셈_AC-01터빈주제어및보일러기초_설계변경(최종)" xfId="42399"/>
    <cellStyle name="_품셈_AC-05옥내기기기초" xfId="10467"/>
    <cellStyle name="_품셈_AC-05옥내기기기초_계장-견적서" xfId="19120"/>
    <cellStyle name="_품셈_AC-05옥내기기기초_계장-견적서_계장-견적서(re.1)" xfId="19121"/>
    <cellStyle name="_품셈_AC-05옥내기기기초_계장-견적서_계장-견적서(re.1)_믿음견적(8월)-믿음부사장님 계약(내부자료)" xfId="19122"/>
    <cellStyle name="_품셈_AC-05옥내기기기초_계장-견적서_믿음견적(8월)-믿음부사장님 계약(내부자료)" xfId="19123"/>
    <cellStyle name="_품셈_AC-05옥내기기기초_내역서_단가확정_집계" xfId="10468"/>
    <cellStyle name="_품셈_AC-05옥내기기기초_믿음견적(8월)-믿음부사장님 계약(내부자료)" xfId="19124"/>
    <cellStyle name="_품셈_AC-05옥내기기기초_설계변경(최종)" xfId="42400"/>
    <cellStyle name="_품셈_AC-05옥내기기기초_염소 주입실 신축공사" xfId="42401"/>
    <cellStyle name="_품셈_AC-14(가설계서)" xfId="35614"/>
    <cellStyle name="_품셈_AC-14건설사무소환경개선공사설계서(제출)REV10" xfId="35615"/>
    <cellStyle name="_품셈_AC-14건설사무소환경개선공사설계서(제출)REV10_AC-14(최종수정)" xfId="35616"/>
    <cellStyle name="_품셈_AC-14건설사무소환경개선공사설계서(제출)REV10_AC-14(최종수정)_발전설비 보수공사" xfId="35617"/>
    <cellStyle name="_품셈_CC-02 본관기초굴착 예상" xfId="10469"/>
    <cellStyle name="_품셈_CC-02 본관기초굴착 예상 10" xfId="35618"/>
    <cellStyle name="_품셈_CC-02 본관기초굴착 예상 2" xfId="10470"/>
    <cellStyle name="_품셈_CC-02 본관기초굴착 예상 3" xfId="10471"/>
    <cellStyle name="_품셈_CC-02 본관기초굴착 예상 4" xfId="19125"/>
    <cellStyle name="_품셈_CC-02 본관기초굴착 예상 5" xfId="35619"/>
    <cellStyle name="_품셈_CC-02 본관기초굴착 예상 6" xfId="35620"/>
    <cellStyle name="_품셈_CC-02 본관기초굴착 예상 7" xfId="35621"/>
    <cellStyle name="_품셈_CC-02 본관기초굴착 예상 8" xfId="35622"/>
    <cellStyle name="_품셈_CC-02 본관기초굴착 예상 9" xfId="35623"/>
    <cellStyle name="_품셈_CC-02 본관기초굴착 예상_1 당진78-연돌-공사설계서(REV.0 12.14-kopec)" xfId="10472"/>
    <cellStyle name="_품셈_CC-02 본관기초굴착 예상_1 당진78-연돌-공사설계서(REV.0 12.14-kopec) 10" xfId="35624"/>
    <cellStyle name="_품셈_CC-02 본관기초굴착 예상_1 당진78-연돌-공사설계서(REV.0 12.14-kopec) 2" xfId="10473"/>
    <cellStyle name="_품셈_CC-02 본관기초굴착 예상_1 당진78-연돌-공사설계서(REV.0 12.14-kopec) 3" xfId="10474"/>
    <cellStyle name="_품셈_CC-02 본관기초굴착 예상_1 당진78-연돌-공사설계서(REV.0 12.14-kopec) 4" xfId="19126"/>
    <cellStyle name="_품셈_CC-02 본관기초굴착 예상_1 당진78-연돌-공사설계서(REV.0 12.14-kopec) 5" xfId="35625"/>
    <cellStyle name="_품셈_CC-02 본관기초굴착 예상_1 당진78-연돌-공사설계서(REV.0 12.14-kopec) 6" xfId="35626"/>
    <cellStyle name="_품셈_CC-02 본관기초굴착 예상_1 당진78-연돌-공사설계서(REV.0 12.14-kopec) 7" xfId="35627"/>
    <cellStyle name="_품셈_CC-02 본관기초굴착 예상_1 당진78-연돌-공사설계서(REV.0 12.14-kopec) 8" xfId="35628"/>
    <cellStyle name="_품셈_CC-02 본관기초굴착 예상_1 당진78-연돌-공사설계서(REV.0 12.14-kopec) 9" xfId="35629"/>
    <cellStyle name="_품셈_CC-02 본관기초굴착 예상_1 당진78-연돌-공사설계서(REV.0 12.14-kopec)_0 태안78-연돌-공사설계서(2005082)" xfId="10475"/>
    <cellStyle name="_품셈_CC-02 본관기초굴착 예상_1 당진78-연돌-공사설계서(REV.0 12.14-kopec)_0 태안78-연돌-공사설계서(2005082) 10" xfId="35630"/>
    <cellStyle name="_품셈_CC-02 본관기초굴착 예상_1 당진78-연돌-공사설계서(REV.0 12.14-kopec)_0 태안78-연돌-공사설계서(2005082) 2" xfId="10476"/>
    <cellStyle name="_품셈_CC-02 본관기초굴착 예상_1 당진78-연돌-공사설계서(REV.0 12.14-kopec)_0 태안78-연돌-공사설계서(2005082) 3" xfId="10477"/>
    <cellStyle name="_품셈_CC-02 본관기초굴착 예상_1 당진78-연돌-공사설계서(REV.0 12.14-kopec)_0 태안78-연돌-공사설계서(2005082) 4" xfId="19127"/>
    <cellStyle name="_품셈_CC-02 본관기초굴착 예상_1 당진78-연돌-공사설계서(REV.0 12.14-kopec)_0 태안78-연돌-공사설계서(2005082) 5" xfId="35631"/>
    <cellStyle name="_품셈_CC-02 본관기초굴착 예상_1 당진78-연돌-공사설계서(REV.0 12.14-kopec)_0 태안78-연돌-공사설계서(2005082) 6" xfId="35632"/>
    <cellStyle name="_품셈_CC-02 본관기초굴착 예상_1 당진78-연돌-공사설계서(REV.0 12.14-kopec)_0 태안78-연돌-공사설계서(2005082) 7" xfId="35633"/>
    <cellStyle name="_품셈_CC-02 본관기초굴착 예상_1 당진78-연돌-공사설계서(REV.0 12.14-kopec)_0 태안78-연돌-공사설계서(2005082) 8" xfId="35634"/>
    <cellStyle name="_품셈_CC-02 본관기초굴착 예상_1 당진78-연돌-공사설계서(REV.0 12.14-kopec)_0 태안78-연돌-공사설계서(2005082) 9" xfId="35635"/>
    <cellStyle name="_품셈_CC-02 본관기초굴착 예상_1 당진78-연돌-공사설계서(REV.0 12.14-kopec)_1.0t 공사설계서(1021일)" xfId="10478"/>
    <cellStyle name="_품셈_CC-02 본관기초굴착 예상_1 당진78-연돌-공사설계서(REV.0 12.14-kopec)_1.0t 공사설계서(1021일) 10" xfId="35636"/>
    <cellStyle name="_품셈_CC-02 본관기초굴착 예상_1 당진78-연돌-공사설계서(REV.0 12.14-kopec)_1.0t 공사설계서(1021일) 2" xfId="10479"/>
    <cellStyle name="_품셈_CC-02 본관기초굴착 예상_1 당진78-연돌-공사설계서(REV.0 12.14-kopec)_1.0t 공사설계서(1021일) 3" xfId="10480"/>
    <cellStyle name="_품셈_CC-02 본관기초굴착 예상_1 당진78-연돌-공사설계서(REV.0 12.14-kopec)_1.0t 공사설계서(1021일) 4" xfId="19128"/>
    <cellStyle name="_품셈_CC-02 본관기초굴착 예상_1 당진78-연돌-공사설계서(REV.0 12.14-kopec)_1.0t 공사설계서(1021일) 5" xfId="35637"/>
    <cellStyle name="_품셈_CC-02 본관기초굴착 예상_1 당진78-연돌-공사설계서(REV.0 12.14-kopec)_1.0t 공사설계서(1021일) 6" xfId="35638"/>
    <cellStyle name="_품셈_CC-02 본관기초굴착 예상_1 당진78-연돌-공사설계서(REV.0 12.14-kopec)_1.0t 공사설계서(1021일) 7" xfId="35639"/>
    <cellStyle name="_품셈_CC-02 본관기초굴착 예상_1 당진78-연돌-공사설계서(REV.0 12.14-kopec)_1.0t 공사설계서(1021일) 8" xfId="35640"/>
    <cellStyle name="_품셈_CC-02 본관기초굴착 예상_1 당진78-연돌-공사설계서(REV.0 12.14-kopec)_1.0t 공사설계서(1021일) 9" xfId="35641"/>
    <cellStyle name="_품셈_CC-02 본관기초굴착 예상_1 당진78-연돌-공사설계서(REV.0 12.14-kopec)_태안78연돌공사설계서(2005099)C2" xfId="10481"/>
    <cellStyle name="_품셈_CC-02 본관기초굴착 예상_1 당진78-연돌-공사설계서(REV.0 12.14-kopec)_태안78연돌공사설계서(2005099)C2 10" xfId="35642"/>
    <cellStyle name="_품셈_CC-02 본관기초굴착 예상_1 당진78-연돌-공사설계서(REV.0 12.14-kopec)_태안78연돌공사설계서(2005099)C2 2" xfId="10482"/>
    <cellStyle name="_품셈_CC-02 본관기초굴착 예상_1 당진78-연돌-공사설계서(REV.0 12.14-kopec)_태안78연돌공사설계서(2005099)C2 3" xfId="10483"/>
    <cellStyle name="_품셈_CC-02 본관기초굴착 예상_1 당진78-연돌-공사설계서(REV.0 12.14-kopec)_태안78연돌공사설계서(2005099)C2 4" xfId="19129"/>
    <cellStyle name="_품셈_CC-02 본관기초굴착 예상_1 당진78-연돌-공사설계서(REV.0 12.14-kopec)_태안78연돌공사설계서(2005099)C2 5" xfId="35643"/>
    <cellStyle name="_품셈_CC-02 본관기초굴착 예상_1 당진78-연돌-공사설계서(REV.0 12.14-kopec)_태안78연돌공사설계서(2005099)C2 6" xfId="35644"/>
    <cellStyle name="_품셈_CC-02 본관기초굴착 예상_1 당진78-연돌-공사설계서(REV.0 12.14-kopec)_태안78연돌공사설계서(2005099)C2 7" xfId="35645"/>
    <cellStyle name="_품셈_CC-02 본관기초굴착 예상_1 당진78-연돌-공사설계서(REV.0 12.14-kopec)_태안78연돌공사설계서(2005099)C2 8" xfId="35646"/>
    <cellStyle name="_품셈_CC-02 본관기초굴착 예상_1 당진78-연돌-공사설계서(REV.0 12.14-kopec)_태안78연돌공사설계서(2005099)C2 9" xfId="35647"/>
    <cellStyle name="_품셈_CC-02 본관기초굴착 예상_1.0t 당진78-연돌-수량산출서(REV.0 12.27-kopec)" xfId="10484"/>
    <cellStyle name="_품셈_CC-02 본관기초굴착 예상_1.0t 당진78-연돌-수량산출서(REV.0 12.27-kopec) 10" xfId="35648"/>
    <cellStyle name="_품셈_CC-02 본관기초굴착 예상_1.0t 당진78-연돌-수량산출서(REV.0 12.27-kopec) 2" xfId="10485"/>
    <cellStyle name="_품셈_CC-02 본관기초굴착 예상_1.0t 당진78-연돌-수량산출서(REV.0 12.27-kopec) 3" xfId="10486"/>
    <cellStyle name="_품셈_CC-02 본관기초굴착 예상_1.0t 당진78-연돌-수량산출서(REV.0 12.27-kopec) 4" xfId="19130"/>
    <cellStyle name="_품셈_CC-02 본관기초굴착 예상_1.0t 당진78-연돌-수량산출서(REV.0 12.27-kopec) 5" xfId="35649"/>
    <cellStyle name="_품셈_CC-02 본관기초굴착 예상_1.0t 당진78-연돌-수량산출서(REV.0 12.27-kopec) 6" xfId="35650"/>
    <cellStyle name="_품셈_CC-02 본관기초굴착 예상_1.0t 당진78-연돌-수량산출서(REV.0 12.27-kopec) 7" xfId="35651"/>
    <cellStyle name="_품셈_CC-02 본관기초굴착 예상_1.0t 당진78-연돌-수량산출서(REV.0 12.27-kopec) 8" xfId="35652"/>
    <cellStyle name="_품셈_CC-02 본관기초굴착 예상_1.0t 당진78-연돌-수량산출서(REV.0 12.27-kopec) 9" xfId="35653"/>
    <cellStyle name="_품셈_CC-02 본관기초굴착 예상_1.0t 당진78-연돌-수량산출서(REV.0 12.27-kopec)_1.0t 공사설계서(1021일)" xfId="10487"/>
    <cellStyle name="_품셈_CC-02 본관기초굴착 예상_1.0t 당진78-연돌-수량산출서(REV.0 12.27-kopec)_1.0t 공사설계서(1021일) 10" xfId="35654"/>
    <cellStyle name="_품셈_CC-02 본관기초굴착 예상_1.0t 당진78-연돌-수량산출서(REV.0 12.27-kopec)_1.0t 공사설계서(1021일) 2" xfId="10488"/>
    <cellStyle name="_품셈_CC-02 본관기초굴착 예상_1.0t 당진78-연돌-수량산출서(REV.0 12.27-kopec)_1.0t 공사설계서(1021일) 3" xfId="10489"/>
    <cellStyle name="_품셈_CC-02 본관기초굴착 예상_1.0t 당진78-연돌-수량산출서(REV.0 12.27-kopec)_1.0t 공사설계서(1021일) 4" xfId="19131"/>
    <cellStyle name="_품셈_CC-02 본관기초굴착 예상_1.0t 당진78-연돌-수량산출서(REV.0 12.27-kopec)_1.0t 공사설계서(1021일) 5" xfId="35655"/>
    <cellStyle name="_품셈_CC-02 본관기초굴착 예상_1.0t 당진78-연돌-수량산출서(REV.0 12.27-kopec)_1.0t 공사설계서(1021일) 6" xfId="35656"/>
    <cellStyle name="_품셈_CC-02 본관기초굴착 예상_1.0t 당진78-연돌-수량산출서(REV.0 12.27-kopec)_1.0t 공사설계서(1021일) 7" xfId="35657"/>
    <cellStyle name="_품셈_CC-02 본관기초굴착 예상_1.0t 당진78-연돌-수량산출서(REV.0 12.27-kopec)_1.0t 공사설계서(1021일) 8" xfId="35658"/>
    <cellStyle name="_품셈_CC-02 본관기초굴착 예상_1.0t 당진78-연돌-수량산출서(REV.0 12.27-kopec)_1.0t 공사설계서(1021일) 9" xfId="35659"/>
    <cellStyle name="_품셈_CC-02 본관기초굴착 예상_2.관리동" xfId="35660"/>
    <cellStyle name="_품셈_CC-02 본관기초굴착 예상_당진78-연돌-개략공사비" xfId="10490"/>
    <cellStyle name="_품셈_CC-02 본관기초굴착 예상_당진78-연돌-개략공사비 10" xfId="35661"/>
    <cellStyle name="_품셈_CC-02 본관기초굴착 예상_당진78-연돌-개략공사비 2" xfId="10491"/>
    <cellStyle name="_품셈_CC-02 본관기초굴착 예상_당진78-연돌-개략공사비 3" xfId="10492"/>
    <cellStyle name="_품셈_CC-02 본관기초굴착 예상_당진78-연돌-개략공사비 4" xfId="19132"/>
    <cellStyle name="_품셈_CC-02 본관기초굴착 예상_당진78-연돌-개략공사비 5" xfId="35662"/>
    <cellStyle name="_품셈_CC-02 본관기초굴착 예상_당진78-연돌-개략공사비 6" xfId="35663"/>
    <cellStyle name="_품셈_CC-02 본관기초굴착 예상_당진78-연돌-개략공사비 7" xfId="35664"/>
    <cellStyle name="_품셈_CC-02 본관기초굴착 예상_당진78-연돌-개략공사비 8" xfId="35665"/>
    <cellStyle name="_품셈_CC-02 본관기초굴착 예상_당진78-연돌-개략공사비 9" xfId="35666"/>
    <cellStyle name="_품셈_CC-02 본관기초굴착 예상_당진78-연돌-개략공사비_0 태안78-연돌-공사설계서(2005082)" xfId="10493"/>
    <cellStyle name="_품셈_CC-02 본관기초굴착 예상_당진78-연돌-개략공사비_0 태안78-연돌-공사설계서(2005082) 10" xfId="35667"/>
    <cellStyle name="_품셈_CC-02 본관기초굴착 예상_당진78-연돌-개략공사비_0 태안78-연돌-공사설계서(2005082) 2" xfId="10494"/>
    <cellStyle name="_품셈_CC-02 본관기초굴착 예상_당진78-연돌-개략공사비_0 태안78-연돌-공사설계서(2005082) 3" xfId="10495"/>
    <cellStyle name="_품셈_CC-02 본관기초굴착 예상_당진78-연돌-개략공사비_0 태안78-연돌-공사설계서(2005082) 4" xfId="19133"/>
    <cellStyle name="_품셈_CC-02 본관기초굴착 예상_당진78-연돌-개략공사비_0 태안78-연돌-공사설계서(2005082) 5" xfId="35668"/>
    <cellStyle name="_품셈_CC-02 본관기초굴착 예상_당진78-연돌-개략공사비_0 태안78-연돌-공사설계서(2005082) 6" xfId="35669"/>
    <cellStyle name="_품셈_CC-02 본관기초굴착 예상_당진78-연돌-개략공사비_0 태안78-연돌-공사설계서(2005082) 7" xfId="35670"/>
    <cellStyle name="_품셈_CC-02 본관기초굴착 예상_당진78-연돌-개략공사비_0 태안78-연돌-공사설계서(2005082) 8" xfId="35671"/>
    <cellStyle name="_품셈_CC-02 본관기초굴착 예상_당진78-연돌-개략공사비_0 태안78-연돌-공사설계서(2005082) 9" xfId="35672"/>
    <cellStyle name="_품셈_CC-02 본관기초굴착 예상_당진78-연돌-개략공사비_1.0t 공사설계서(1021일)" xfId="10496"/>
    <cellStyle name="_품셈_CC-02 본관기초굴착 예상_당진78-연돌-개략공사비_1.0t 공사설계서(1021일) 10" xfId="35673"/>
    <cellStyle name="_품셈_CC-02 본관기초굴착 예상_당진78-연돌-개략공사비_1.0t 공사설계서(1021일) 2" xfId="10497"/>
    <cellStyle name="_품셈_CC-02 본관기초굴착 예상_당진78-연돌-개략공사비_1.0t 공사설계서(1021일) 3" xfId="10498"/>
    <cellStyle name="_품셈_CC-02 본관기초굴착 예상_당진78-연돌-개략공사비_1.0t 공사설계서(1021일) 4" xfId="19134"/>
    <cellStyle name="_품셈_CC-02 본관기초굴착 예상_당진78-연돌-개략공사비_1.0t 공사설계서(1021일) 5" xfId="35674"/>
    <cellStyle name="_품셈_CC-02 본관기초굴착 예상_당진78-연돌-개략공사비_1.0t 공사설계서(1021일) 6" xfId="35675"/>
    <cellStyle name="_품셈_CC-02 본관기초굴착 예상_당진78-연돌-개략공사비_1.0t 공사설계서(1021일) 7" xfId="35676"/>
    <cellStyle name="_품셈_CC-02 본관기초굴착 예상_당진78-연돌-개략공사비_1.0t 공사설계서(1021일) 8" xfId="35677"/>
    <cellStyle name="_품셈_CC-02 본관기초굴착 예상_당진78-연돌-개략공사비_1.0t 공사설계서(1021일) 9" xfId="35678"/>
    <cellStyle name="_품셈_CC-02 본관기초굴착 예상_당진78-연돌-개략공사비_태안78연돌공사설계서(2005099)C2" xfId="10499"/>
    <cellStyle name="_품셈_CC-02 본관기초굴착 예상_당진78-연돌-개략공사비_태안78연돌공사설계서(2005099)C2 10" xfId="35679"/>
    <cellStyle name="_품셈_CC-02 본관기초굴착 예상_당진78-연돌-개략공사비_태안78연돌공사설계서(2005099)C2 2" xfId="10500"/>
    <cellStyle name="_품셈_CC-02 본관기초굴착 예상_당진78-연돌-개략공사비_태안78연돌공사설계서(2005099)C2 3" xfId="10501"/>
    <cellStyle name="_품셈_CC-02 본관기초굴착 예상_당진78-연돌-개략공사비_태안78연돌공사설계서(2005099)C2 4" xfId="19135"/>
    <cellStyle name="_품셈_CC-02 본관기초굴착 예상_당진78-연돌-개략공사비_태안78연돌공사설계서(2005099)C2 5" xfId="35680"/>
    <cellStyle name="_품셈_CC-02 본관기초굴착 예상_당진78-연돌-개략공사비_태안78연돌공사설계서(2005099)C2 6" xfId="35681"/>
    <cellStyle name="_품셈_CC-02 본관기초굴착 예상_당진78-연돌-개략공사비_태안78연돌공사설계서(2005099)C2 7" xfId="35682"/>
    <cellStyle name="_품셈_CC-02 본관기초굴착 예상_당진78-연돌-개략공사비_태안78연돌공사설계서(2005099)C2 8" xfId="35683"/>
    <cellStyle name="_품셈_CC-02 본관기초굴착 예상_당진78-연돌-개략공사비_태안78연돌공사설계서(2005099)C2 9" xfId="35684"/>
    <cellStyle name="_품셈_CC-02 본관기초굴착 예상_연돌 현장타설말뚝(RCD)설계서" xfId="10502"/>
    <cellStyle name="_품셈_CC-02 본관기초굴착 예상_연돌 현장타설말뚝(RCD)설계서 10" xfId="35685"/>
    <cellStyle name="_품셈_CC-02 본관기초굴착 예상_연돌 현장타설말뚝(RCD)설계서 2" xfId="10503"/>
    <cellStyle name="_품셈_CC-02 본관기초굴착 예상_연돌 현장타설말뚝(RCD)설계서 3" xfId="10504"/>
    <cellStyle name="_품셈_CC-02 본관기초굴착 예상_연돌 현장타설말뚝(RCD)설계서 4" xfId="19136"/>
    <cellStyle name="_품셈_CC-02 본관기초굴착 예상_연돌 현장타설말뚝(RCD)설계서 5" xfId="35686"/>
    <cellStyle name="_품셈_CC-02 본관기초굴착 예상_연돌 현장타설말뚝(RCD)설계서 6" xfId="35687"/>
    <cellStyle name="_품셈_CC-02 본관기초굴착 예상_연돌 현장타설말뚝(RCD)설계서 7" xfId="35688"/>
    <cellStyle name="_품셈_CC-02 본관기초굴착 예상_연돌 현장타설말뚝(RCD)설계서 8" xfId="35689"/>
    <cellStyle name="_품셈_CC-02 본관기초굴착 예상_연돌 현장타설말뚝(RCD)설계서 9" xfId="35690"/>
    <cellStyle name="_품셈_CC-02 본관기초굴착 예상_연돌 현장타설말뚝(RCD)설계서_0 태안78-연돌-공사설계서(2005082)" xfId="10505"/>
    <cellStyle name="_품셈_CC-02 본관기초굴착 예상_연돌 현장타설말뚝(RCD)설계서_0 태안78-연돌-공사설계서(2005082) 10" xfId="35691"/>
    <cellStyle name="_품셈_CC-02 본관기초굴착 예상_연돌 현장타설말뚝(RCD)설계서_0 태안78-연돌-공사설계서(2005082) 2" xfId="10506"/>
    <cellStyle name="_품셈_CC-02 본관기초굴착 예상_연돌 현장타설말뚝(RCD)설계서_0 태안78-연돌-공사설계서(2005082) 3" xfId="10507"/>
    <cellStyle name="_품셈_CC-02 본관기초굴착 예상_연돌 현장타설말뚝(RCD)설계서_0 태안78-연돌-공사설계서(2005082) 4" xfId="19137"/>
    <cellStyle name="_품셈_CC-02 본관기초굴착 예상_연돌 현장타설말뚝(RCD)설계서_0 태안78-연돌-공사설계서(2005082) 5" xfId="35692"/>
    <cellStyle name="_품셈_CC-02 본관기초굴착 예상_연돌 현장타설말뚝(RCD)설계서_0 태안78-연돌-공사설계서(2005082) 6" xfId="35693"/>
    <cellStyle name="_품셈_CC-02 본관기초굴착 예상_연돌 현장타설말뚝(RCD)설계서_0 태안78-연돌-공사설계서(2005082) 7" xfId="35694"/>
    <cellStyle name="_품셈_CC-02 본관기초굴착 예상_연돌 현장타설말뚝(RCD)설계서_0 태안78-연돌-공사설계서(2005082) 8" xfId="35695"/>
    <cellStyle name="_품셈_CC-02 본관기초굴착 예상_연돌 현장타설말뚝(RCD)설계서_0 태안78-연돌-공사설계서(2005082) 9" xfId="35696"/>
    <cellStyle name="_품셈_CC-02 본관기초굴착 예상_연돌 현장타설말뚝(RCD)설계서_1.0t 공사설계서(1021일)" xfId="10508"/>
    <cellStyle name="_품셈_CC-02 본관기초굴착 예상_연돌 현장타설말뚝(RCD)설계서_1.0t 공사설계서(1021일) 10" xfId="35697"/>
    <cellStyle name="_품셈_CC-02 본관기초굴착 예상_연돌 현장타설말뚝(RCD)설계서_1.0t 공사설계서(1021일) 2" xfId="10509"/>
    <cellStyle name="_품셈_CC-02 본관기초굴착 예상_연돌 현장타설말뚝(RCD)설계서_1.0t 공사설계서(1021일) 3" xfId="10510"/>
    <cellStyle name="_품셈_CC-02 본관기초굴착 예상_연돌 현장타설말뚝(RCD)설계서_1.0t 공사설계서(1021일) 4" xfId="19138"/>
    <cellStyle name="_품셈_CC-02 본관기초굴착 예상_연돌 현장타설말뚝(RCD)설계서_1.0t 공사설계서(1021일) 5" xfId="35698"/>
    <cellStyle name="_품셈_CC-02 본관기초굴착 예상_연돌 현장타설말뚝(RCD)설계서_1.0t 공사설계서(1021일) 6" xfId="35699"/>
    <cellStyle name="_품셈_CC-02 본관기초굴착 예상_연돌 현장타설말뚝(RCD)설계서_1.0t 공사설계서(1021일) 7" xfId="35700"/>
    <cellStyle name="_품셈_CC-02 본관기초굴착 예상_연돌 현장타설말뚝(RCD)설계서_1.0t 공사설계서(1021일) 8" xfId="35701"/>
    <cellStyle name="_품셈_CC-02 본관기초굴착 예상_연돌 현장타설말뚝(RCD)설계서_1.0t 공사설계서(1021일) 9" xfId="35702"/>
    <cellStyle name="_품셈_CC-02 본관기초굴착 예상_연돌 현장타설말뚝(RCD)설계서_태안78연돌공사설계서(2005099)C2" xfId="10511"/>
    <cellStyle name="_품셈_CC-02 본관기초굴착 예상_연돌 현장타설말뚝(RCD)설계서_태안78연돌공사설계서(2005099)C2 10" xfId="35703"/>
    <cellStyle name="_품셈_CC-02 본관기초굴착 예상_연돌 현장타설말뚝(RCD)설계서_태안78연돌공사설계서(2005099)C2 2" xfId="10512"/>
    <cellStyle name="_품셈_CC-02 본관기초굴착 예상_연돌 현장타설말뚝(RCD)설계서_태안78연돌공사설계서(2005099)C2 3" xfId="10513"/>
    <cellStyle name="_품셈_CC-02 본관기초굴착 예상_연돌 현장타설말뚝(RCD)설계서_태안78연돌공사설계서(2005099)C2 4" xfId="19139"/>
    <cellStyle name="_품셈_CC-02 본관기초굴착 예상_연돌 현장타설말뚝(RCD)설계서_태안78연돌공사설계서(2005099)C2 5" xfId="35704"/>
    <cellStyle name="_품셈_CC-02 본관기초굴착 예상_연돌 현장타설말뚝(RCD)설계서_태안78연돌공사설계서(2005099)C2 6" xfId="35705"/>
    <cellStyle name="_품셈_CC-02 본관기초굴착 예상_연돌 현장타설말뚝(RCD)설계서_태안78연돌공사설계서(2005099)C2 7" xfId="35706"/>
    <cellStyle name="_품셈_CC-02 본관기초굴착 예상_연돌 현장타설말뚝(RCD)설계서_태안78연돌공사설계서(2005099)C2 8" xfId="35707"/>
    <cellStyle name="_품셈_CC-02 본관기초굴착 예상_연돌 현장타설말뚝(RCD)설계서_태안78연돌공사설계서(2005099)C2 9" xfId="35708"/>
    <cellStyle name="_품셈_SLP침사지" xfId="10514"/>
    <cellStyle name="_품셈_가설숙소 공사비 내역서(B1~B6)" xfId="35441"/>
    <cellStyle name="_품셈_건축내역" xfId="35442"/>
    <cellStyle name="_품셈_계장-견적서" xfId="19092"/>
    <cellStyle name="_품셈_계장-견적서_계장-견적서(re.1)" xfId="19093"/>
    <cellStyle name="_품셈_계장-견적서_계장-견적서(re.1)_믿음견적(8월)-믿음부사장님 계약(내부자료)" xfId="19094"/>
    <cellStyle name="_품셈_계장-견적서_믿음견적(8월)-믿음부사장님 계약(내부자료)" xfId="19095"/>
    <cellStyle name="_품셈_고압전동기 정비건물(RevC)" xfId="35444"/>
    <cellStyle name="_품셈_고압전동기 정비건물(현장검토)" xfId="35443"/>
    <cellStyle name="_품셈_공사비집계표" xfId="35445"/>
    <cellStyle name="_품셈_공사비집계표_AC-14(최종수정)" xfId="35446"/>
    <cellStyle name="_품셈_공사비집계표_AC-14(최종수정)_발전설비 보수공사" xfId="35447"/>
    <cellStyle name="_품셈_구내도로 설계변경조서(최종)" xfId="35448"/>
    <cellStyle name="_품셈_굴착품(건축)" xfId="35449"/>
    <cellStyle name="_품셈_그래브준설 수량분개 토적표" xfId="35450"/>
    <cellStyle name="_품셈_내역서_단가확정_집계" xfId="10389"/>
    <cellStyle name="_품셈_당진78-연돌-개략공사비" xfId="10390"/>
    <cellStyle name="_품셈_당진78-연돌-개략공사비 10" xfId="35451"/>
    <cellStyle name="_품셈_당진78-연돌-개략공사비 2" xfId="10391"/>
    <cellStyle name="_품셈_당진78-연돌-개략공사비 3" xfId="10392"/>
    <cellStyle name="_품셈_당진78-연돌-개략공사비 4" xfId="19096"/>
    <cellStyle name="_품셈_당진78-연돌-개략공사비 5" xfId="35452"/>
    <cellStyle name="_품셈_당진78-연돌-개략공사비 6" xfId="35453"/>
    <cellStyle name="_품셈_당진78-연돌-개략공사비 7" xfId="35454"/>
    <cellStyle name="_품셈_당진78-연돌-개략공사비 8" xfId="35455"/>
    <cellStyle name="_품셈_당진78-연돌-개략공사비 9" xfId="35456"/>
    <cellStyle name="_품셈_당진78-연돌-개략공사비_0 태안78-연돌-공사설계서(2005082)" xfId="10393"/>
    <cellStyle name="_품셈_당진78-연돌-개략공사비_0 태안78-연돌-공사설계서(2005082) 10" xfId="35457"/>
    <cellStyle name="_품셈_당진78-연돌-개략공사비_0 태안78-연돌-공사설계서(2005082) 2" xfId="10394"/>
    <cellStyle name="_품셈_당진78-연돌-개략공사비_0 태안78-연돌-공사설계서(2005082) 3" xfId="10395"/>
    <cellStyle name="_품셈_당진78-연돌-개략공사비_0 태안78-연돌-공사설계서(2005082) 4" xfId="19097"/>
    <cellStyle name="_품셈_당진78-연돌-개략공사비_0 태안78-연돌-공사설계서(2005082) 5" xfId="35458"/>
    <cellStyle name="_품셈_당진78-연돌-개략공사비_0 태안78-연돌-공사설계서(2005082) 6" xfId="35459"/>
    <cellStyle name="_품셈_당진78-연돌-개략공사비_0 태안78-연돌-공사설계서(2005082) 7" xfId="35460"/>
    <cellStyle name="_품셈_당진78-연돌-개략공사비_0 태안78-연돌-공사설계서(2005082) 8" xfId="35461"/>
    <cellStyle name="_품셈_당진78-연돌-개략공사비_0 태안78-연돌-공사설계서(2005082) 9" xfId="35462"/>
    <cellStyle name="_품셈_당진78-연돌-개략공사비_1.0t 공사설계서(1021일)" xfId="10396"/>
    <cellStyle name="_품셈_당진78-연돌-개략공사비_1.0t 공사설계서(1021일) 10" xfId="35463"/>
    <cellStyle name="_품셈_당진78-연돌-개략공사비_1.0t 공사설계서(1021일) 2" xfId="10397"/>
    <cellStyle name="_품셈_당진78-연돌-개략공사비_1.0t 공사설계서(1021일) 3" xfId="10398"/>
    <cellStyle name="_품셈_당진78-연돌-개략공사비_1.0t 공사설계서(1021일) 4" xfId="19098"/>
    <cellStyle name="_품셈_당진78-연돌-개략공사비_1.0t 공사설계서(1021일) 5" xfId="35464"/>
    <cellStyle name="_품셈_당진78-연돌-개략공사비_1.0t 공사설계서(1021일) 6" xfId="35465"/>
    <cellStyle name="_품셈_당진78-연돌-개략공사비_1.0t 공사설계서(1021일) 7" xfId="35466"/>
    <cellStyle name="_품셈_당진78-연돌-개략공사비_1.0t 공사설계서(1021일) 8" xfId="35467"/>
    <cellStyle name="_품셈_당진78-연돌-개략공사비_1.0t 공사설계서(1021일) 9" xfId="35468"/>
    <cellStyle name="_품셈_당진78-연돌-개략공사비_태안78연돌공사설계서(2005099)C2" xfId="10399"/>
    <cellStyle name="_품셈_당진78-연돌-개략공사비_태안78연돌공사설계서(2005099)C2 10" xfId="35469"/>
    <cellStyle name="_품셈_당진78-연돌-개략공사비_태안78연돌공사설계서(2005099)C2 2" xfId="10400"/>
    <cellStyle name="_품셈_당진78-연돌-개략공사비_태안78연돌공사설계서(2005099)C2 3" xfId="10401"/>
    <cellStyle name="_품셈_당진78-연돌-개략공사비_태안78연돌공사설계서(2005099)C2 4" xfId="19099"/>
    <cellStyle name="_품셈_당진78-연돌-개략공사비_태안78연돌공사설계서(2005099)C2 5" xfId="35470"/>
    <cellStyle name="_품셈_당진78-연돌-개략공사비_태안78연돌공사설계서(2005099)C2 6" xfId="35471"/>
    <cellStyle name="_품셈_당진78-연돌-개략공사비_태안78연돌공사설계서(2005099)C2 7" xfId="35472"/>
    <cellStyle name="_품셈_당진78-연돌-개략공사비_태안78연돌공사설계서(2005099)C2 8" xfId="35473"/>
    <cellStyle name="_품셈_당진78-연돌-개략공사비_태안78연돌공사설계서(2005099)C2 9" xfId="35474"/>
    <cellStyle name="_품셈_당진9,10-터빈기초 공사내역서" xfId="10402"/>
    <cellStyle name="_품셈_믿음견적(8월)-믿음부사장님 계약(내부자료)" xfId="19100"/>
    <cellStyle name="_품셈_발전설비 보수공사" xfId="35475"/>
    <cellStyle name="_품셈_본관기초굴착 예상도급" xfId="10403"/>
    <cellStyle name="_품셈_본관기초굴착 예상도급 10" xfId="35476"/>
    <cellStyle name="_품셈_본관기초굴착 예상도급 2" xfId="10404"/>
    <cellStyle name="_품셈_본관기초굴착 예상도급 3" xfId="10405"/>
    <cellStyle name="_품셈_본관기초굴착 예상도급 4" xfId="19101"/>
    <cellStyle name="_품셈_본관기초굴착 예상도급 5" xfId="35477"/>
    <cellStyle name="_품셈_본관기초굴착 예상도급 6" xfId="35478"/>
    <cellStyle name="_품셈_본관기초굴착 예상도급 7" xfId="35479"/>
    <cellStyle name="_품셈_본관기초굴착 예상도급 8" xfId="35480"/>
    <cellStyle name="_품셈_본관기초굴착 예상도급 9" xfId="35481"/>
    <cellStyle name="_품셈_본관기초굴착 예상도급_1 당진78-연돌-공사설계서(REV.0 12.14-kopec)" xfId="10406"/>
    <cellStyle name="_품셈_본관기초굴착 예상도급_1 당진78-연돌-공사설계서(REV.0 12.14-kopec) 10" xfId="35482"/>
    <cellStyle name="_품셈_본관기초굴착 예상도급_1 당진78-연돌-공사설계서(REV.0 12.14-kopec) 2" xfId="10407"/>
    <cellStyle name="_품셈_본관기초굴착 예상도급_1 당진78-연돌-공사설계서(REV.0 12.14-kopec) 3" xfId="10408"/>
    <cellStyle name="_품셈_본관기초굴착 예상도급_1 당진78-연돌-공사설계서(REV.0 12.14-kopec) 4" xfId="19102"/>
    <cellStyle name="_품셈_본관기초굴착 예상도급_1 당진78-연돌-공사설계서(REV.0 12.14-kopec) 5" xfId="35483"/>
    <cellStyle name="_품셈_본관기초굴착 예상도급_1 당진78-연돌-공사설계서(REV.0 12.14-kopec) 6" xfId="35484"/>
    <cellStyle name="_품셈_본관기초굴착 예상도급_1 당진78-연돌-공사설계서(REV.0 12.14-kopec) 7" xfId="35485"/>
    <cellStyle name="_품셈_본관기초굴착 예상도급_1 당진78-연돌-공사설계서(REV.0 12.14-kopec) 8" xfId="35486"/>
    <cellStyle name="_품셈_본관기초굴착 예상도급_1 당진78-연돌-공사설계서(REV.0 12.14-kopec) 9" xfId="35487"/>
    <cellStyle name="_품셈_본관기초굴착 예상도급_1 당진78-연돌-공사설계서(REV.0 12.14-kopec)_0 태안78-연돌-공사설계서(2005082)" xfId="10409"/>
    <cellStyle name="_품셈_본관기초굴착 예상도급_1 당진78-연돌-공사설계서(REV.0 12.14-kopec)_0 태안78-연돌-공사설계서(2005082) 10" xfId="35488"/>
    <cellStyle name="_품셈_본관기초굴착 예상도급_1 당진78-연돌-공사설계서(REV.0 12.14-kopec)_0 태안78-연돌-공사설계서(2005082) 2" xfId="10410"/>
    <cellStyle name="_품셈_본관기초굴착 예상도급_1 당진78-연돌-공사설계서(REV.0 12.14-kopec)_0 태안78-연돌-공사설계서(2005082) 3" xfId="10411"/>
    <cellStyle name="_품셈_본관기초굴착 예상도급_1 당진78-연돌-공사설계서(REV.0 12.14-kopec)_0 태안78-연돌-공사설계서(2005082) 4" xfId="19103"/>
    <cellStyle name="_품셈_본관기초굴착 예상도급_1 당진78-연돌-공사설계서(REV.0 12.14-kopec)_0 태안78-연돌-공사설계서(2005082) 5" xfId="35489"/>
    <cellStyle name="_품셈_본관기초굴착 예상도급_1 당진78-연돌-공사설계서(REV.0 12.14-kopec)_0 태안78-연돌-공사설계서(2005082) 6" xfId="35490"/>
    <cellStyle name="_품셈_본관기초굴착 예상도급_1 당진78-연돌-공사설계서(REV.0 12.14-kopec)_0 태안78-연돌-공사설계서(2005082) 7" xfId="35491"/>
    <cellStyle name="_품셈_본관기초굴착 예상도급_1 당진78-연돌-공사설계서(REV.0 12.14-kopec)_0 태안78-연돌-공사설계서(2005082) 8" xfId="35492"/>
    <cellStyle name="_품셈_본관기초굴착 예상도급_1 당진78-연돌-공사설계서(REV.0 12.14-kopec)_0 태안78-연돌-공사설계서(2005082) 9" xfId="35493"/>
    <cellStyle name="_품셈_본관기초굴착 예상도급_1 당진78-연돌-공사설계서(REV.0 12.14-kopec)_1.0t 공사설계서(1021일)" xfId="10412"/>
    <cellStyle name="_품셈_본관기초굴착 예상도급_1 당진78-연돌-공사설계서(REV.0 12.14-kopec)_1.0t 공사설계서(1021일) 10" xfId="35494"/>
    <cellStyle name="_품셈_본관기초굴착 예상도급_1 당진78-연돌-공사설계서(REV.0 12.14-kopec)_1.0t 공사설계서(1021일) 2" xfId="10413"/>
    <cellStyle name="_품셈_본관기초굴착 예상도급_1 당진78-연돌-공사설계서(REV.0 12.14-kopec)_1.0t 공사설계서(1021일) 3" xfId="10414"/>
    <cellStyle name="_품셈_본관기초굴착 예상도급_1 당진78-연돌-공사설계서(REV.0 12.14-kopec)_1.0t 공사설계서(1021일) 4" xfId="19104"/>
    <cellStyle name="_품셈_본관기초굴착 예상도급_1 당진78-연돌-공사설계서(REV.0 12.14-kopec)_1.0t 공사설계서(1021일) 5" xfId="35495"/>
    <cellStyle name="_품셈_본관기초굴착 예상도급_1 당진78-연돌-공사설계서(REV.0 12.14-kopec)_1.0t 공사설계서(1021일) 6" xfId="35496"/>
    <cellStyle name="_품셈_본관기초굴착 예상도급_1 당진78-연돌-공사설계서(REV.0 12.14-kopec)_1.0t 공사설계서(1021일) 7" xfId="35497"/>
    <cellStyle name="_품셈_본관기초굴착 예상도급_1 당진78-연돌-공사설계서(REV.0 12.14-kopec)_1.0t 공사설계서(1021일) 8" xfId="35498"/>
    <cellStyle name="_품셈_본관기초굴착 예상도급_1 당진78-연돌-공사설계서(REV.0 12.14-kopec)_1.0t 공사설계서(1021일) 9" xfId="35499"/>
    <cellStyle name="_품셈_본관기초굴착 예상도급_1 당진78-연돌-공사설계서(REV.0 12.14-kopec)_태안78연돌공사설계서(2005099)C2" xfId="10415"/>
    <cellStyle name="_품셈_본관기초굴착 예상도급_1 당진78-연돌-공사설계서(REV.0 12.14-kopec)_태안78연돌공사설계서(2005099)C2 10" xfId="35500"/>
    <cellStyle name="_품셈_본관기초굴착 예상도급_1 당진78-연돌-공사설계서(REV.0 12.14-kopec)_태안78연돌공사설계서(2005099)C2 2" xfId="10416"/>
    <cellStyle name="_품셈_본관기초굴착 예상도급_1 당진78-연돌-공사설계서(REV.0 12.14-kopec)_태안78연돌공사설계서(2005099)C2 3" xfId="10417"/>
    <cellStyle name="_품셈_본관기초굴착 예상도급_1 당진78-연돌-공사설계서(REV.0 12.14-kopec)_태안78연돌공사설계서(2005099)C2 4" xfId="19105"/>
    <cellStyle name="_품셈_본관기초굴착 예상도급_1 당진78-연돌-공사설계서(REV.0 12.14-kopec)_태안78연돌공사설계서(2005099)C2 5" xfId="35501"/>
    <cellStyle name="_품셈_본관기초굴착 예상도급_1 당진78-연돌-공사설계서(REV.0 12.14-kopec)_태안78연돌공사설계서(2005099)C2 6" xfId="35502"/>
    <cellStyle name="_품셈_본관기초굴착 예상도급_1 당진78-연돌-공사설계서(REV.0 12.14-kopec)_태안78연돌공사설계서(2005099)C2 7" xfId="35503"/>
    <cellStyle name="_품셈_본관기초굴착 예상도급_1 당진78-연돌-공사설계서(REV.0 12.14-kopec)_태안78연돌공사설계서(2005099)C2 8" xfId="35504"/>
    <cellStyle name="_품셈_본관기초굴착 예상도급_1 당진78-연돌-공사설계서(REV.0 12.14-kopec)_태안78연돌공사설계서(2005099)C2 9" xfId="35505"/>
    <cellStyle name="_품셈_본관기초굴착 예상도급_1.0t 당진78-연돌-수량산출서(REV.0 12.27-kopec)" xfId="10418"/>
    <cellStyle name="_품셈_본관기초굴착 예상도급_1.0t 당진78-연돌-수량산출서(REV.0 12.27-kopec) 10" xfId="35506"/>
    <cellStyle name="_품셈_본관기초굴착 예상도급_1.0t 당진78-연돌-수량산출서(REV.0 12.27-kopec) 2" xfId="10419"/>
    <cellStyle name="_품셈_본관기초굴착 예상도급_1.0t 당진78-연돌-수량산출서(REV.0 12.27-kopec) 3" xfId="10420"/>
    <cellStyle name="_품셈_본관기초굴착 예상도급_1.0t 당진78-연돌-수량산출서(REV.0 12.27-kopec) 4" xfId="19106"/>
    <cellStyle name="_품셈_본관기초굴착 예상도급_1.0t 당진78-연돌-수량산출서(REV.0 12.27-kopec) 5" xfId="35507"/>
    <cellStyle name="_품셈_본관기초굴착 예상도급_1.0t 당진78-연돌-수량산출서(REV.0 12.27-kopec) 6" xfId="35508"/>
    <cellStyle name="_품셈_본관기초굴착 예상도급_1.0t 당진78-연돌-수량산출서(REV.0 12.27-kopec) 7" xfId="35509"/>
    <cellStyle name="_품셈_본관기초굴착 예상도급_1.0t 당진78-연돌-수량산출서(REV.0 12.27-kopec) 8" xfId="35510"/>
    <cellStyle name="_품셈_본관기초굴착 예상도급_1.0t 당진78-연돌-수량산출서(REV.0 12.27-kopec) 9" xfId="35511"/>
    <cellStyle name="_품셈_본관기초굴착 예상도급_1.0t 당진78-연돌-수량산출서(REV.0 12.27-kopec)_1.0t 공사설계서(1021일)" xfId="10421"/>
    <cellStyle name="_품셈_본관기초굴착 예상도급_1.0t 당진78-연돌-수량산출서(REV.0 12.27-kopec)_1.0t 공사설계서(1021일) 10" xfId="35512"/>
    <cellStyle name="_품셈_본관기초굴착 예상도급_1.0t 당진78-연돌-수량산출서(REV.0 12.27-kopec)_1.0t 공사설계서(1021일) 2" xfId="10422"/>
    <cellStyle name="_품셈_본관기초굴착 예상도급_1.0t 당진78-연돌-수량산출서(REV.0 12.27-kopec)_1.0t 공사설계서(1021일) 3" xfId="10423"/>
    <cellStyle name="_품셈_본관기초굴착 예상도급_1.0t 당진78-연돌-수량산출서(REV.0 12.27-kopec)_1.0t 공사설계서(1021일) 4" xfId="19107"/>
    <cellStyle name="_품셈_본관기초굴착 예상도급_1.0t 당진78-연돌-수량산출서(REV.0 12.27-kopec)_1.0t 공사설계서(1021일) 5" xfId="35513"/>
    <cellStyle name="_품셈_본관기초굴착 예상도급_1.0t 당진78-연돌-수량산출서(REV.0 12.27-kopec)_1.0t 공사설계서(1021일) 6" xfId="35514"/>
    <cellStyle name="_품셈_본관기초굴착 예상도급_1.0t 당진78-연돌-수량산출서(REV.0 12.27-kopec)_1.0t 공사설계서(1021일) 7" xfId="35515"/>
    <cellStyle name="_품셈_본관기초굴착 예상도급_1.0t 당진78-연돌-수량산출서(REV.0 12.27-kopec)_1.0t 공사설계서(1021일) 8" xfId="35516"/>
    <cellStyle name="_품셈_본관기초굴착 예상도급_1.0t 당진78-연돌-수량산출서(REV.0 12.27-kopec)_1.0t 공사설계서(1021일) 9" xfId="35517"/>
    <cellStyle name="_품셈_본관기초굴착 예상도급_2.관리동" xfId="35518"/>
    <cellStyle name="_품셈_본관기초굴착 예상도급_당진78-연돌-개략공사비" xfId="10424"/>
    <cellStyle name="_품셈_본관기초굴착 예상도급_당진78-연돌-개략공사비 10" xfId="35519"/>
    <cellStyle name="_품셈_본관기초굴착 예상도급_당진78-연돌-개략공사비 2" xfId="10425"/>
    <cellStyle name="_품셈_본관기초굴착 예상도급_당진78-연돌-개략공사비 3" xfId="10426"/>
    <cellStyle name="_품셈_본관기초굴착 예상도급_당진78-연돌-개략공사비 4" xfId="19108"/>
    <cellStyle name="_품셈_본관기초굴착 예상도급_당진78-연돌-개략공사비 5" xfId="35520"/>
    <cellStyle name="_품셈_본관기초굴착 예상도급_당진78-연돌-개략공사비 6" xfId="35521"/>
    <cellStyle name="_품셈_본관기초굴착 예상도급_당진78-연돌-개략공사비 7" xfId="35522"/>
    <cellStyle name="_품셈_본관기초굴착 예상도급_당진78-연돌-개략공사비 8" xfId="35523"/>
    <cellStyle name="_품셈_본관기초굴착 예상도급_당진78-연돌-개략공사비 9" xfId="35524"/>
    <cellStyle name="_품셈_본관기초굴착 예상도급_당진78-연돌-개략공사비_0 태안78-연돌-공사설계서(2005082)" xfId="10427"/>
    <cellStyle name="_품셈_본관기초굴착 예상도급_당진78-연돌-개략공사비_0 태안78-연돌-공사설계서(2005082) 10" xfId="35525"/>
    <cellStyle name="_품셈_본관기초굴착 예상도급_당진78-연돌-개략공사비_0 태안78-연돌-공사설계서(2005082) 2" xfId="10428"/>
    <cellStyle name="_품셈_본관기초굴착 예상도급_당진78-연돌-개략공사비_0 태안78-연돌-공사설계서(2005082) 3" xfId="10429"/>
    <cellStyle name="_품셈_본관기초굴착 예상도급_당진78-연돌-개략공사비_0 태안78-연돌-공사설계서(2005082) 4" xfId="19109"/>
    <cellStyle name="_품셈_본관기초굴착 예상도급_당진78-연돌-개략공사비_0 태안78-연돌-공사설계서(2005082) 5" xfId="35526"/>
    <cellStyle name="_품셈_본관기초굴착 예상도급_당진78-연돌-개략공사비_0 태안78-연돌-공사설계서(2005082) 6" xfId="35527"/>
    <cellStyle name="_품셈_본관기초굴착 예상도급_당진78-연돌-개략공사비_0 태안78-연돌-공사설계서(2005082) 7" xfId="35528"/>
    <cellStyle name="_품셈_본관기초굴착 예상도급_당진78-연돌-개략공사비_0 태안78-연돌-공사설계서(2005082) 8" xfId="35529"/>
    <cellStyle name="_품셈_본관기초굴착 예상도급_당진78-연돌-개략공사비_0 태안78-연돌-공사설계서(2005082) 9" xfId="35530"/>
    <cellStyle name="_품셈_본관기초굴착 예상도급_당진78-연돌-개략공사비_1.0t 공사설계서(1021일)" xfId="10430"/>
    <cellStyle name="_품셈_본관기초굴착 예상도급_당진78-연돌-개략공사비_1.0t 공사설계서(1021일) 10" xfId="35531"/>
    <cellStyle name="_품셈_본관기초굴착 예상도급_당진78-연돌-개략공사비_1.0t 공사설계서(1021일) 2" xfId="10431"/>
    <cellStyle name="_품셈_본관기초굴착 예상도급_당진78-연돌-개략공사비_1.0t 공사설계서(1021일) 3" xfId="10432"/>
    <cellStyle name="_품셈_본관기초굴착 예상도급_당진78-연돌-개략공사비_1.0t 공사설계서(1021일) 4" xfId="19110"/>
    <cellStyle name="_품셈_본관기초굴착 예상도급_당진78-연돌-개략공사비_1.0t 공사설계서(1021일) 5" xfId="35532"/>
    <cellStyle name="_품셈_본관기초굴착 예상도급_당진78-연돌-개략공사비_1.0t 공사설계서(1021일) 6" xfId="35533"/>
    <cellStyle name="_품셈_본관기초굴착 예상도급_당진78-연돌-개략공사비_1.0t 공사설계서(1021일) 7" xfId="35534"/>
    <cellStyle name="_품셈_본관기초굴착 예상도급_당진78-연돌-개략공사비_1.0t 공사설계서(1021일) 8" xfId="35535"/>
    <cellStyle name="_품셈_본관기초굴착 예상도급_당진78-연돌-개략공사비_1.0t 공사설계서(1021일) 9" xfId="35536"/>
    <cellStyle name="_품셈_본관기초굴착 예상도급_당진78-연돌-개략공사비_태안78연돌공사설계서(2005099)C2" xfId="10433"/>
    <cellStyle name="_품셈_본관기초굴착 예상도급_당진78-연돌-개략공사비_태안78연돌공사설계서(2005099)C2 10" xfId="35537"/>
    <cellStyle name="_품셈_본관기초굴착 예상도급_당진78-연돌-개략공사비_태안78연돌공사설계서(2005099)C2 2" xfId="10434"/>
    <cellStyle name="_품셈_본관기초굴착 예상도급_당진78-연돌-개략공사비_태안78연돌공사설계서(2005099)C2 3" xfId="10435"/>
    <cellStyle name="_품셈_본관기초굴착 예상도급_당진78-연돌-개략공사비_태안78연돌공사설계서(2005099)C2 4" xfId="19111"/>
    <cellStyle name="_품셈_본관기초굴착 예상도급_당진78-연돌-개략공사비_태안78연돌공사설계서(2005099)C2 5" xfId="35538"/>
    <cellStyle name="_품셈_본관기초굴착 예상도급_당진78-연돌-개략공사비_태안78연돌공사설계서(2005099)C2 6" xfId="35539"/>
    <cellStyle name="_품셈_본관기초굴착 예상도급_당진78-연돌-개략공사비_태안78연돌공사설계서(2005099)C2 7" xfId="35540"/>
    <cellStyle name="_품셈_본관기초굴착 예상도급_당진78-연돌-개략공사비_태안78연돌공사설계서(2005099)C2 8" xfId="35541"/>
    <cellStyle name="_품셈_본관기초굴착 예상도급_당진78-연돌-개략공사비_태안78연돌공사설계서(2005099)C2 9" xfId="35542"/>
    <cellStyle name="_품셈_본관기초굴착 예상도급_연돌 현장타설말뚝(RCD)설계서" xfId="10436"/>
    <cellStyle name="_품셈_본관기초굴착 예상도급_연돌 현장타설말뚝(RCD)설계서 10" xfId="35543"/>
    <cellStyle name="_품셈_본관기초굴착 예상도급_연돌 현장타설말뚝(RCD)설계서 2" xfId="10437"/>
    <cellStyle name="_품셈_본관기초굴착 예상도급_연돌 현장타설말뚝(RCD)설계서 3" xfId="10438"/>
    <cellStyle name="_품셈_본관기초굴착 예상도급_연돌 현장타설말뚝(RCD)설계서 4" xfId="19112"/>
    <cellStyle name="_품셈_본관기초굴착 예상도급_연돌 현장타설말뚝(RCD)설계서 5" xfId="35544"/>
    <cellStyle name="_품셈_본관기초굴착 예상도급_연돌 현장타설말뚝(RCD)설계서 6" xfId="35545"/>
    <cellStyle name="_품셈_본관기초굴착 예상도급_연돌 현장타설말뚝(RCD)설계서 7" xfId="35546"/>
    <cellStyle name="_품셈_본관기초굴착 예상도급_연돌 현장타설말뚝(RCD)설계서 8" xfId="35547"/>
    <cellStyle name="_품셈_본관기초굴착 예상도급_연돌 현장타설말뚝(RCD)설계서 9" xfId="35548"/>
    <cellStyle name="_품셈_본관기초굴착 예상도급_연돌 현장타설말뚝(RCD)설계서_0 태안78-연돌-공사설계서(2005082)" xfId="10439"/>
    <cellStyle name="_품셈_본관기초굴착 예상도급_연돌 현장타설말뚝(RCD)설계서_0 태안78-연돌-공사설계서(2005082) 10" xfId="35549"/>
    <cellStyle name="_품셈_본관기초굴착 예상도급_연돌 현장타설말뚝(RCD)설계서_0 태안78-연돌-공사설계서(2005082) 2" xfId="10440"/>
    <cellStyle name="_품셈_본관기초굴착 예상도급_연돌 현장타설말뚝(RCD)설계서_0 태안78-연돌-공사설계서(2005082) 3" xfId="10441"/>
    <cellStyle name="_품셈_본관기초굴착 예상도급_연돌 현장타설말뚝(RCD)설계서_0 태안78-연돌-공사설계서(2005082) 4" xfId="19113"/>
    <cellStyle name="_품셈_본관기초굴착 예상도급_연돌 현장타설말뚝(RCD)설계서_0 태안78-연돌-공사설계서(2005082) 5" xfId="35550"/>
    <cellStyle name="_품셈_본관기초굴착 예상도급_연돌 현장타설말뚝(RCD)설계서_0 태안78-연돌-공사설계서(2005082) 6" xfId="35551"/>
    <cellStyle name="_품셈_본관기초굴착 예상도급_연돌 현장타설말뚝(RCD)설계서_0 태안78-연돌-공사설계서(2005082) 7" xfId="35552"/>
    <cellStyle name="_품셈_본관기초굴착 예상도급_연돌 현장타설말뚝(RCD)설계서_0 태안78-연돌-공사설계서(2005082) 8" xfId="35553"/>
    <cellStyle name="_품셈_본관기초굴착 예상도급_연돌 현장타설말뚝(RCD)설계서_0 태안78-연돌-공사설계서(2005082) 9" xfId="35554"/>
    <cellStyle name="_품셈_본관기초굴착 예상도급_연돌 현장타설말뚝(RCD)설계서_1.0t 공사설계서(1021일)" xfId="10442"/>
    <cellStyle name="_품셈_본관기초굴착 예상도급_연돌 현장타설말뚝(RCD)설계서_1.0t 공사설계서(1021일) 10" xfId="35555"/>
    <cellStyle name="_품셈_본관기초굴착 예상도급_연돌 현장타설말뚝(RCD)설계서_1.0t 공사설계서(1021일) 2" xfId="10443"/>
    <cellStyle name="_품셈_본관기초굴착 예상도급_연돌 현장타설말뚝(RCD)설계서_1.0t 공사설계서(1021일) 3" xfId="10444"/>
    <cellStyle name="_품셈_본관기초굴착 예상도급_연돌 현장타설말뚝(RCD)설계서_1.0t 공사설계서(1021일) 4" xfId="19114"/>
    <cellStyle name="_품셈_본관기초굴착 예상도급_연돌 현장타설말뚝(RCD)설계서_1.0t 공사설계서(1021일) 5" xfId="35556"/>
    <cellStyle name="_품셈_본관기초굴착 예상도급_연돌 현장타설말뚝(RCD)설계서_1.0t 공사설계서(1021일) 6" xfId="35557"/>
    <cellStyle name="_품셈_본관기초굴착 예상도급_연돌 현장타설말뚝(RCD)설계서_1.0t 공사설계서(1021일) 7" xfId="35558"/>
    <cellStyle name="_품셈_본관기초굴착 예상도급_연돌 현장타설말뚝(RCD)설계서_1.0t 공사설계서(1021일) 8" xfId="35559"/>
    <cellStyle name="_품셈_본관기초굴착 예상도급_연돌 현장타설말뚝(RCD)설계서_1.0t 공사설계서(1021일) 9" xfId="35560"/>
    <cellStyle name="_품셈_본관기초굴착 예상도급_연돌 현장타설말뚝(RCD)설계서_태안78연돌공사설계서(2005099)C2" xfId="10445"/>
    <cellStyle name="_품셈_본관기초굴착 예상도급_연돌 현장타설말뚝(RCD)설계서_태안78연돌공사설계서(2005099)C2 10" xfId="35561"/>
    <cellStyle name="_품셈_본관기초굴착 예상도급_연돌 현장타설말뚝(RCD)설계서_태안78연돌공사설계서(2005099)C2 2" xfId="10446"/>
    <cellStyle name="_품셈_본관기초굴착 예상도급_연돌 현장타설말뚝(RCD)설계서_태안78연돌공사설계서(2005099)C2 3" xfId="10447"/>
    <cellStyle name="_품셈_본관기초굴착 예상도급_연돌 현장타설말뚝(RCD)설계서_태안78연돌공사설계서(2005099)C2 4" xfId="19115"/>
    <cellStyle name="_품셈_본관기초굴착 예상도급_연돌 현장타설말뚝(RCD)설계서_태안78연돌공사설계서(2005099)C2 5" xfId="35562"/>
    <cellStyle name="_품셈_본관기초굴착 예상도급_연돌 현장타설말뚝(RCD)설계서_태안78연돌공사설계서(2005099)C2 6" xfId="35563"/>
    <cellStyle name="_품셈_본관기초굴착 예상도급_연돌 현장타설말뚝(RCD)설계서_태안78연돌공사설계서(2005099)C2 7" xfId="35564"/>
    <cellStyle name="_품셈_본관기초굴착 예상도급_연돌 현장타설말뚝(RCD)설계서_태안78연돌공사설계서(2005099)C2 8" xfId="35565"/>
    <cellStyle name="_품셈_본관기초굴착 예상도급_연돌 현장타설말뚝(RCD)설계서_태안78연돌공사설계서(2005099)C2 9" xfId="35566"/>
    <cellStyle name="_품셈_본관기초굴착(REV1)" xfId="10449"/>
    <cellStyle name="_품셈_본관기초굴착(남경)" xfId="10448"/>
    <cellStyle name="_품셈_부대철골공내역(가실행#7,8)" xfId="10450"/>
    <cellStyle name="_품셈_부대철골공내역(가실행#7,8)_부대철콘공내역(당진#7,8)" xfId="10451"/>
    <cellStyle name="_품셈_부두준설 딱지" xfId="35567"/>
    <cellStyle name="_품셈_부두준설 설계서" xfId="35568"/>
    <cellStyle name="_품셈_부두준설 설계서-07.10.24" xfId="35569"/>
    <cellStyle name="_품셈_부두준설 수량산출서" xfId="35570"/>
    <cellStyle name="_품셈_소나무가이식 하도급대상금액대비" xfId="10452"/>
    <cellStyle name="_품셈_연돌 수량산출서" xfId="35571"/>
    <cellStyle name="_품셈_연돌 현장타설말뚝(RCD)설계서" xfId="10453"/>
    <cellStyle name="_품셈_연돌 현장타설말뚝(RCD)설계서 10" xfId="35572"/>
    <cellStyle name="_품셈_연돌 현장타설말뚝(RCD)설계서 2" xfId="10454"/>
    <cellStyle name="_품셈_연돌 현장타설말뚝(RCD)설계서 3" xfId="10455"/>
    <cellStyle name="_품셈_연돌 현장타설말뚝(RCD)설계서 4" xfId="19116"/>
    <cellStyle name="_품셈_연돌 현장타설말뚝(RCD)설계서 5" xfId="35573"/>
    <cellStyle name="_품셈_연돌 현장타설말뚝(RCD)설계서 6" xfId="35574"/>
    <cellStyle name="_품셈_연돌 현장타설말뚝(RCD)설계서 7" xfId="35575"/>
    <cellStyle name="_품셈_연돌 현장타설말뚝(RCD)설계서 8" xfId="35576"/>
    <cellStyle name="_품셈_연돌 현장타설말뚝(RCD)설계서 9" xfId="35577"/>
    <cellStyle name="_품셈_연돌 현장타설말뚝(RCD)설계서_0 태안78-연돌-공사설계서(2005082)" xfId="10456"/>
    <cellStyle name="_품셈_연돌 현장타설말뚝(RCD)설계서_0 태안78-연돌-공사설계서(2005082) 10" xfId="35578"/>
    <cellStyle name="_품셈_연돌 현장타설말뚝(RCD)설계서_0 태안78-연돌-공사설계서(2005082) 2" xfId="10457"/>
    <cellStyle name="_품셈_연돌 현장타설말뚝(RCD)설계서_0 태안78-연돌-공사설계서(2005082) 3" xfId="10458"/>
    <cellStyle name="_품셈_연돌 현장타설말뚝(RCD)설계서_0 태안78-연돌-공사설계서(2005082) 4" xfId="19117"/>
    <cellStyle name="_품셈_연돌 현장타설말뚝(RCD)설계서_0 태안78-연돌-공사설계서(2005082) 5" xfId="35579"/>
    <cellStyle name="_품셈_연돌 현장타설말뚝(RCD)설계서_0 태안78-연돌-공사설계서(2005082) 6" xfId="35580"/>
    <cellStyle name="_품셈_연돌 현장타설말뚝(RCD)설계서_0 태안78-연돌-공사설계서(2005082) 7" xfId="35581"/>
    <cellStyle name="_품셈_연돌 현장타설말뚝(RCD)설계서_0 태안78-연돌-공사설계서(2005082) 8" xfId="35582"/>
    <cellStyle name="_품셈_연돌 현장타설말뚝(RCD)설계서_0 태안78-연돌-공사설계서(2005082) 9" xfId="35583"/>
    <cellStyle name="_품셈_연돌 현장타설말뚝(RCD)설계서_1.0t 공사설계서(1021일)" xfId="10459"/>
    <cellStyle name="_품셈_연돌 현장타설말뚝(RCD)설계서_1.0t 공사설계서(1021일) 10" xfId="35584"/>
    <cellStyle name="_품셈_연돌 현장타설말뚝(RCD)설계서_1.0t 공사설계서(1021일) 2" xfId="10460"/>
    <cellStyle name="_품셈_연돌 현장타설말뚝(RCD)설계서_1.0t 공사설계서(1021일) 3" xfId="10461"/>
    <cellStyle name="_품셈_연돌 현장타설말뚝(RCD)설계서_1.0t 공사설계서(1021일) 4" xfId="19118"/>
    <cellStyle name="_품셈_연돌 현장타설말뚝(RCD)설계서_1.0t 공사설계서(1021일) 5" xfId="35585"/>
    <cellStyle name="_품셈_연돌 현장타설말뚝(RCD)설계서_1.0t 공사설계서(1021일) 6" xfId="35586"/>
    <cellStyle name="_품셈_연돌 현장타설말뚝(RCD)설계서_1.0t 공사설계서(1021일) 7" xfId="35587"/>
    <cellStyle name="_품셈_연돌 현장타설말뚝(RCD)설계서_1.0t 공사설계서(1021일) 8" xfId="35588"/>
    <cellStyle name="_품셈_연돌 현장타설말뚝(RCD)설계서_1.0t 공사설계서(1021일) 9" xfId="35589"/>
    <cellStyle name="_품셈_연돌 현장타설말뚝(RCD)설계서_태안78연돌공사설계서(2005099)C2" xfId="10462"/>
    <cellStyle name="_품셈_연돌 현장타설말뚝(RCD)설계서_태안78연돌공사설계서(2005099)C2 10" xfId="35590"/>
    <cellStyle name="_품셈_연돌 현장타설말뚝(RCD)설계서_태안78연돌공사설계서(2005099)C2 2" xfId="10463"/>
    <cellStyle name="_품셈_연돌 현장타설말뚝(RCD)설계서_태안78연돌공사설계서(2005099)C2 3" xfId="10464"/>
    <cellStyle name="_품셈_연돌 현장타설말뚝(RCD)설계서_태안78연돌공사설계서(2005099)C2 4" xfId="19119"/>
    <cellStyle name="_품셈_연돌 현장타설말뚝(RCD)설계서_태안78연돌공사설계서(2005099)C2 5" xfId="35591"/>
    <cellStyle name="_품셈_연돌 현장타설말뚝(RCD)설계서_태안78연돌공사설계서(2005099)C2 6" xfId="35592"/>
    <cellStyle name="_품셈_연돌 현장타설말뚝(RCD)설계서_태안78연돌공사설계서(2005099)C2 7" xfId="35593"/>
    <cellStyle name="_품셈_연돌 현장타설말뚝(RCD)설계서_태안78연돌공사설계서(2005099)C2 8" xfId="35594"/>
    <cellStyle name="_품셈_연돌 현장타설말뚝(RCD)설계서_태안78연돌공사설계서(2005099)C2 9" xfId="35595"/>
    <cellStyle name="_품셈_염소 주입실 신축공사" xfId="42391"/>
    <cellStyle name="_품셈_영흥 3,4 0505 건축기성3" xfId="35596"/>
    <cellStyle name="_품셈_영흥 3,4 도급자가설건물 축조 가설계서" xfId="35597"/>
    <cellStyle name="_품셈_영흥 3,4 도급자가설건물 축조 가설계서(조정3)" xfId="35598"/>
    <cellStyle name="_품셈_영흥#3,4 터빈발전기기초(AC-04)" xfId="35599"/>
    <cellStyle name="_품셈_용수 및 환경건물ESC(최종)" xfId="42392"/>
    <cellStyle name="_품셈_용수 및 환경건물ESC(최종)_설계변경(최종)" xfId="42393"/>
    <cellStyle name="_품셈_장비부표(2004 하반기)" xfId="35600"/>
    <cellStyle name="_품셈_조경(final)-비교" xfId="10465"/>
    <cellStyle name="_품셈_최종분 설계서(인쇄)" xfId="35601"/>
    <cellStyle name="_품셈_취수로 설계변경조서" xfId="35602"/>
    <cellStyle name="_품셈_취수로 설계변경조서(최종)" xfId="35603"/>
    <cellStyle name="_품셈_터빈, 주제어 및 보일러건물 기초공사ESC" xfId="42394"/>
    <cellStyle name="_품셈_터빈, 주제어 및 보일러건물 기초공사ESC_설계변경(최종)" xfId="42395"/>
    <cellStyle name="_품셈_터빈건물 ESC" xfId="42396"/>
    <cellStyle name="_품셈_터빈건물 ESC_설계변경(최종)" xfId="42397"/>
    <cellStyle name="_품셈_토웅0412월기성" xfId="10466"/>
    <cellStyle name="_품셈_협성기초도급내역서양식" xfId="35604"/>
    <cellStyle name="_품질관리비산출" xfId="10515"/>
    <cellStyle name="_하도급대비표(철골철물)" xfId="10516"/>
    <cellStyle name="_하도급신고용본관기초굴착설계서(040816)" xfId="10517"/>
    <cellStyle name="_하도급신고용본관기초굴착설계서(040823)" xfId="10518"/>
    <cellStyle name="_하도급양식" xfId="35709"/>
    <cellStyle name="_하부댐굴착실행(확정)" xfId="10519"/>
    <cellStyle name="_한림견적서(8-17)" xfId="35710"/>
    <cellStyle name="_한전연구견적" xfId="35711"/>
    <cellStyle name="_한천(1공구)수량산출서" xfId="10520"/>
    <cellStyle name="_한천(1공구)수량산출서_3.구조물공" xfId="10521"/>
    <cellStyle name="_한천(1공구)수량산출서_3.구조물공_3.구조물공" xfId="10522"/>
    <cellStyle name="_한천(1공구)수량산출서_3.구조물공_3.물공" xfId="10523"/>
    <cellStyle name="_한천(1공구)수량산출서_3.구조물공_보수량집계(우근)" xfId="10524"/>
    <cellStyle name="_한천(1공구)수량산출서_3.구조물공_석축" xfId="10525"/>
    <cellStyle name="_한천(1공구)수량산출서_배수구조물공" xfId="10526"/>
    <cellStyle name="_한천(1공구)수량산출서_배수구조물공_3.구조물공" xfId="10527"/>
    <cellStyle name="_한천(1공구)수량산출서_배수구조물공_3.구조물공_3.구조물공" xfId="10528"/>
    <cellStyle name="_한천(1공구)수량산출서_배수구조물공_3.구조물공_3.물공" xfId="10529"/>
    <cellStyle name="_한천(1공구)수량산출서_배수구조물공_3.구조물공_보수량집계(우근)" xfId="10530"/>
    <cellStyle name="_한천(1공구)수량산출서_배수구조물공_3.구조물공_석축" xfId="10531"/>
    <cellStyle name="_한천(1공구)수량산출서_우수집수정U형집계" xfId="10532"/>
    <cellStyle name="_한천(1공구)수량산출서_우수집수정U형집계_3.구조물공" xfId="10533"/>
    <cellStyle name="_한천(1공구)수량산출서_우수집수정U형집계_3.구조물공_3.구조물공" xfId="10534"/>
    <cellStyle name="_한천(1공구)수량산출서_우수집수정U형집계_3.구조물공_3.물공" xfId="10535"/>
    <cellStyle name="_한천(1공구)수량산출서_우수집수정U형집계_3.구조물공_보수량집계(우근)" xfId="10536"/>
    <cellStyle name="_한천(1공구)수량산출서_우수집수정U형집계_3.구조물공_석축" xfId="10537"/>
    <cellStyle name="_한천(1공구)수량산출서_콘크리트포장공" xfId="10538"/>
    <cellStyle name="_한천(1공구)수량산출서_콘크리트포장공_03포장공" xfId="10539"/>
    <cellStyle name="_한천(1공구)수량산출서_콘크리트포장공_14수량산출서" xfId="10540"/>
    <cellStyle name="_한천(1공구)수량산출서_콘크리트포장공_수량산출서" xfId="10541"/>
    <cellStyle name="_한태견적의뢰" xfId="10542"/>
    <cellStyle name="_한태견적의뢰 10" xfId="35712"/>
    <cellStyle name="_한태견적의뢰 2" xfId="10543"/>
    <cellStyle name="_한태견적의뢰 3" xfId="10544"/>
    <cellStyle name="_한태견적의뢰 4" xfId="19140"/>
    <cellStyle name="_한태견적의뢰 5" xfId="35713"/>
    <cellStyle name="_한태견적의뢰 6" xfId="35714"/>
    <cellStyle name="_한태견적의뢰 7" xfId="35715"/>
    <cellStyle name="_한태견적의뢰 8" xfId="35716"/>
    <cellStyle name="_한태견적의뢰 9" xfId="35717"/>
    <cellStyle name="_합천-품의" xfId="23773"/>
    <cellStyle name="_해상기초견적(삼원)" xfId="10545"/>
    <cellStyle name="_현가화기준" xfId="10546"/>
    <cellStyle name="_현가화기준_당진화력준설설계서(REV.A)" xfId="10547"/>
    <cellStyle name="_현가화기준_자재단가" xfId="10548"/>
    <cellStyle name="_현설용내역(0416)" xfId="35718"/>
    <cellStyle name="_현황판(선산안계)" xfId="10549"/>
    <cellStyle name="_협성기초도급내역서양식" xfId="35719"/>
    <cellStyle name="_호남선두계역외2개소연결통로" xfId="35720"/>
    <cellStyle name="_호수SS내역서040920" xfId="10550"/>
    <cellStyle name="_호안블럭" xfId="10551"/>
    <cellStyle name="_호안블럭_3.구조물공" xfId="10552"/>
    <cellStyle name="_호안블럭_3.구조물공_3.구조물공" xfId="10553"/>
    <cellStyle name="_호안블럭_3.구조물공_3.물공" xfId="10554"/>
    <cellStyle name="_호안블럭_3.구조물공_보수량집계(우근)" xfId="10555"/>
    <cellStyle name="_호안블럭_3.구조물공_석축" xfId="10556"/>
    <cellStyle name="_호안블럭_배수구조물공" xfId="10557"/>
    <cellStyle name="_호안블럭_배수구조물공_3.구조물공" xfId="10558"/>
    <cellStyle name="_호안블럭_배수구조물공_3.구조물공_3.구조물공" xfId="10559"/>
    <cellStyle name="_호안블럭_배수구조물공_3.구조물공_3.물공" xfId="10560"/>
    <cellStyle name="_호안블럭_배수구조물공_3.구조물공_보수량집계(우근)" xfId="10561"/>
    <cellStyle name="_호안블럭_배수구조물공_3.구조물공_석축" xfId="10562"/>
    <cellStyle name="_호안블럭_우수집수정U형집계" xfId="10563"/>
    <cellStyle name="_호안블럭_우수집수정U형집계_3.구조물공" xfId="10564"/>
    <cellStyle name="_호안블럭_우수집수정U형집계_3.구조물공_3.구조물공" xfId="10565"/>
    <cellStyle name="_호안블럭_우수집수정U형집계_3.구조물공_3.물공" xfId="10566"/>
    <cellStyle name="_호안블럭_우수집수정U형집계_3.구조물공_보수량집계(우근)" xfId="10567"/>
    <cellStyle name="_호안블럭_우수집수정U형집계_3.구조물공_석축" xfId="10568"/>
    <cellStyle name="_호안블럭_콘크리트포장공" xfId="10569"/>
    <cellStyle name="_호안블럭_콘크리트포장공_03포장공" xfId="10570"/>
    <cellStyle name="_호안블럭_콘크리트포장공_14수량산출서" xfId="10571"/>
    <cellStyle name="_호안블럭_콘크리트포장공_수량산출서" xfId="10572"/>
    <cellStyle name="_호안블럭수량" xfId="10573"/>
    <cellStyle name="_홍제초등학교(강산)" xfId="35721"/>
    <cellStyle name="_홍천중(강임계약내역)" xfId="35722"/>
    <cellStyle name="_화성태안아파트" xfId="35723"/>
    <cellStyle name="_횡배수관" xfId="10574"/>
    <cellStyle name="_횡배수관_3.구조물공" xfId="10575"/>
    <cellStyle name="_횡배수관_3.구조물공_3.구조물공" xfId="10576"/>
    <cellStyle name="_횡배수관_3.구조물공_3.물공" xfId="10577"/>
    <cellStyle name="_횡배수관_3.구조물공_보수량집계(우근)" xfId="10578"/>
    <cellStyle name="_횡배수관_3.구조물공_석축" xfId="10579"/>
    <cellStyle name="_횡배수관_금산제수량(전체최종)" xfId="10580"/>
    <cellStyle name="_횡배수관_금산제수량(전체최종)_3.구조물공" xfId="10581"/>
    <cellStyle name="_횡배수관_금산제수량(전체최종)_3.구조물공_3.구조물공" xfId="10582"/>
    <cellStyle name="_횡배수관_금산제수량(전체최종)_3.구조물공_3.물공" xfId="10583"/>
    <cellStyle name="_횡배수관_금산제수량(전체최종)_3.구조물공_보수량집계(우근)" xfId="10584"/>
    <cellStyle name="_횡배수관_금산제수량(전체최종)_3.구조물공_석축" xfId="10585"/>
    <cellStyle name="_횡배수관_금산제수량(전체최종)_배수구조물공" xfId="10586"/>
    <cellStyle name="_횡배수관_금산제수량(전체최종)_배수구조물공_3.구조물공" xfId="10587"/>
    <cellStyle name="_횡배수관_금산제수량(전체최종)_배수구조물공_3.구조물공_3.구조물공" xfId="10588"/>
    <cellStyle name="_횡배수관_금산제수량(전체최종)_배수구조물공_3.구조물공_3.물공" xfId="10589"/>
    <cellStyle name="_횡배수관_금산제수량(전체최종)_배수구조물공_3.구조물공_보수량집계(우근)" xfId="10590"/>
    <cellStyle name="_횡배수관_금산제수량(전체최종)_배수구조물공_3.구조물공_석축" xfId="10591"/>
    <cellStyle name="_횡배수관_금산제수량(전체최종)_우수집수정U형집계" xfId="10592"/>
    <cellStyle name="_횡배수관_금산제수량(전체최종)_우수집수정U형집계_3.구조물공" xfId="10593"/>
    <cellStyle name="_횡배수관_금산제수량(전체최종)_우수집수정U형집계_3.구조물공_3.구조물공" xfId="10594"/>
    <cellStyle name="_횡배수관_금산제수량(전체최종)_우수집수정U형집계_3.구조물공_3.물공" xfId="10595"/>
    <cellStyle name="_횡배수관_금산제수량(전체최종)_우수집수정U형집계_3.구조물공_보수량집계(우근)" xfId="10596"/>
    <cellStyle name="_횡배수관_금산제수량(전체최종)_우수집수정U형집계_3.구조물공_석축" xfId="10597"/>
    <cellStyle name="_횡배수관_금산제수량(전체최종)_콘크리트포장공" xfId="10598"/>
    <cellStyle name="_횡배수관_금산제수량(전체최종)_콘크리트포장공_03포장공" xfId="10599"/>
    <cellStyle name="_횡배수관_금산제수량(전체최종)_콘크리트포장공_14수량산출서" xfId="10600"/>
    <cellStyle name="_횡배수관_금산제수량(전체최종)_콘크리트포장공_수량산출서" xfId="10601"/>
    <cellStyle name="_횡배수관_배수구조물공" xfId="10602"/>
    <cellStyle name="_횡배수관_배수구조물공_3.구조물공" xfId="10603"/>
    <cellStyle name="_횡배수관_배수구조물공_3.구조물공_3.구조물공" xfId="10604"/>
    <cellStyle name="_횡배수관_배수구조물공_3.구조물공_3.물공" xfId="10605"/>
    <cellStyle name="_횡배수관_배수구조물공_3.구조물공_보수량집계(우근)" xfId="10606"/>
    <cellStyle name="_횡배수관_배수구조물공_3.구조물공_석축" xfId="10607"/>
    <cellStyle name="_횡배수관_우수집수정U형집계" xfId="10608"/>
    <cellStyle name="_횡배수관_우수집수정U형집계_3.구조물공" xfId="10609"/>
    <cellStyle name="_횡배수관_우수집수정U형집계_3.구조물공_3.구조물공" xfId="10610"/>
    <cellStyle name="_횡배수관_우수집수정U형집계_3.구조물공_3.물공" xfId="10611"/>
    <cellStyle name="_횡배수관_우수집수정U형집계_3.구조물공_보수량집계(우근)" xfId="10612"/>
    <cellStyle name="_횡배수관_우수집수정U형집계_3.구조물공_석축" xfId="10613"/>
    <cellStyle name="_횡배수관_콘크리트포장공" xfId="10614"/>
    <cellStyle name="_횡배수관_콘크리트포장공_03포장공" xfId="10615"/>
    <cellStyle name="_횡배수관_콘크리트포장공_14수량산출서" xfId="10616"/>
    <cellStyle name="_횡배수관_콘크리트포장공_수량산출서" xfId="10617"/>
    <cellStyle name="¡" xfId="7"/>
    <cellStyle name="¡ " xfId="36104"/>
    <cellStyle name="¡ 10" xfId="10869"/>
    <cellStyle name="¡ 10 2" xfId="10870"/>
    <cellStyle name="¡ 10 3" xfId="10871"/>
    <cellStyle name="¡ 2" xfId="10872"/>
    <cellStyle name="¡ 2 2" xfId="10873"/>
    <cellStyle name="¡ 2 3" xfId="10874"/>
    <cellStyle name="¡ 2 4" xfId="19205"/>
    <cellStyle name="¡ 3" xfId="10875"/>
    <cellStyle name="¡ 3 2" xfId="10876"/>
    <cellStyle name="¡ 3 3" xfId="10877"/>
    <cellStyle name="¡ 4" xfId="10878"/>
    <cellStyle name="¡ 4 2" xfId="10879"/>
    <cellStyle name="¡ 4 3" xfId="10880"/>
    <cellStyle name="¡ 5" xfId="10881"/>
    <cellStyle name="¡ 5 2" xfId="10882"/>
    <cellStyle name="¡ 5 3" xfId="10883"/>
    <cellStyle name="¡ 6" xfId="10884"/>
    <cellStyle name="¡ 6 2" xfId="10885"/>
    <cellStyle name="¡ 6 3" xfId="10886"/>
    <cellStyle name="¡ 7" xfId="10887"/>
    <cellStyle name="¡ 7 2" xfId="10888"/>
    <cellStyle name="¡ 7 3" xfId="10889"/>
    <cellStyle name="¡ 8" xfId="10890"/>
    <cellStyle name="¡ 8 2" xfId="10891"/>
    <cellStyle name="¡ 8 3" xfId="10892"/>
    <cellStyle name="¡ 9" xfId="10893"/>
    <cellStyle name="¡ 9 2" xfId="10894"/>
    <cellStyle name="¡ 9 3" xfId="10895"/>
    <cellStyle name="¡?r" xfId="10896"/>
    <cellStyle name="¡_(CC-13) 구내도로 설계서 (작성중)" xfId="36105"/>
    <cellStyle name="¡_★부두준설 요약전★" xfId="10897"/>
    <cellStyle name="¡_01.수량집계표" xfId="36106"/>
    <cellStyle name="¡_011품-기타부대 가설계서R2" xfId="36107"/>
    <cellStyle name="¡_011품-기타부대 가설계서R2_그래브준설 수량분개 토적표" xfId="36108"/>
    <cellStyle name="¡_011품-기타부대 가설계서R2_부두준설 설계서" xfId="36109"/>
    <cellStyle name="¡_011품-기타부대 가설계서R2_부두준설 설계서-07.10.24" xfId="36110"/>
    <cellStyle name="¡_011품-기타부대 가설계서R2_부두준설 수량산출서" xfId="36111"/>
    <cellStyle name="¡_0131양-간이포장" xfId="36112"/>
    <cellStyle name="¡_0131양-간이포장_그래브준설 수량분개 토적표" xfId="36113"/>
    <cellStyle name="¡_0131양-간이포장_부두준설 설계서" xfId="36114"/>
    <cellStyle name="¡_0131양-간이포장_부두준설 설계서-07.10.24" xfId="36115"/>
    <cellStyle name="¡_0131양-간이포장_부두준설 수량산출서" xfId="36116"/>
    <cellStyle name="¡_1 당진78-연돌-공사설계서(REV.0 12.14-kopec)" xfId="10898"/>
    <cellStyle name="¡_1 당진78-연돌-공사설계서(REV.0 12.14-kopec) 10" xfId="36117"/>
    <cellStyle name="¡_1 당진78-연돌-공사설계서(REV.0 12.14-kopec) 2" xfId="10899"/>
    <cellStyle name="¡_1 당진78-연돌-공사설계서(REV.0 12.14-kopec) 3" xfId="10900"/>
    <cellStyle name="¡_1 당진78-연돌-공사설계서(REV.0 12.14-kopec) 4" xfId="19206"/>
    <cellStyle name="¡_1 당진78-연돌-공사설계서(REV.0 12.14-kopec) 5" xfId="36118"/>
    <cellStyle name="¡_1 당진78-연돌-공사설계서(REV.0 12.14-kopec) 6" xfId="36119"/>
    <cellStyle name="¡_1 당진78-연돌-공사설계서(REV.0 12.14-kopec) 7" xfId="36120"/>
    <cellStyle name="¡_1 당진78-연돌-공사설계서(REV.0 12.14-kopec) 8" xfId="36121"/>
    <cellStyle name="¡_1 당진78-연돌-공사설계서(REV.0 12.14-kopec) 9" xfId="36122"/>
    <cellStyle name="¡_1 당진78-연돌-공사설계서(REV.0 12.14-kopec)_0 태안78-연돌-공사설계서(2005082)" xfId="10901"/>
    <cellStyle name="¡_1 당진78-연돌-공사설계서(REV.0 12.14-kopec)_0 태안78-연돌-공사설계서(2005082) 10" xfId="36123"/>
    <cellStyle name="¡_1 당진78-연돌-공사설계서(REV.0 12.14-kopec)_0 태안78-연돌-공사설계서(2005082) 2" xfId="10902"/>
    <cellStyle name="¡_1 당진78-연돌-공사설계서(REV.0 12.14-kopec)_0 태안78-연돌-공사설계서(2005082) 3" xfId="10903"/>
    <cellStyle name="¡_1 당진78-연돌-공사설계서(REV.0 12.14-kopec)_0 태안78-연돌-공사설계서(2005082) 4" xfId="19207"/>
    <cellStyle name="¡_1 당진78-연돌-공사설계서(REV.0 12.14-kopec)_0 태안78-연돌-공사설계서(2005082) 5" xfId="36124"/>
    <cellStyle name="¡_1 당진78-연돌-공사설계서(REV.0 12.14-kopec)_0 태안78-연돌-공사설계서(2005082) 6" xfId="36125"/>
    <cellStyle name="¡_1 당진78-연돌-공사설계서(REV.0 12.14-kopec)_0 태안78-연돌-공사설계서(2005082) 7" xfId="36126"/>
    <cellStyle name="¡_1 당진78-연돌-공사설계서(REV.0 12.14-kopec)_0 태안78-연돌-공사설계서(2005082) 8" xfId="36127"/>
    <cellStyle name="¡_1 당진78-연돌-공사설계서(REV.0 12.14-kopec)_0 태안78-연돌-공사설계서(2005082) 9" xfId="36128"/>
    <cellStyle name="¡_1 당진78-연돌-공사설계서(REV.0 12.14-kopec)_1.0t 공사설계서(1021일)" xfId="10904"/>
    <cellStyle name="¡_1 당진78-연돌-공사설계서(REV.0 12.14-kopec)_1.0t 공사설계서(1021일) 10" xfId="36129"/>
    <cellStyle name="¡_1 당진78-연돌-공사설계서(REV.0 12.14-kopec)_1.0t 공사설계서(1021일) 2" xfId="10905"/>
    <cellStyle name="¡_1 당진78-연돌-공사설계서(REV.0 12.14-kopec)_1.0t 공사설계서(1021일) 3" xfId="10906"/>
    <cellStyle name="¡_1 당진78-연돌-공사설계서(REV.0 12.14-kopec)_1.0t 공사설계서(1021일) 4" xfId="19208"/>
    <cellStyle name="¡_1 당진78-연돌-공사설계서(REV.0 12.14-kopec)_1.0t 공사설계서(1021일) 5" xfId="36130"/>
    <cellStyle name="¡_1 당진78-연돌-공사설계서(REV.0 12.14-kopec)_1.0t 공사설계서(1021일) 6" xfId="36131"/>
    <cellStyle name="¡_1 당진78-연돌-공사설계서(REV.0 12.14-kopec)_1.0t 공사설계서(1021일) 7" xfId="36132"/>
    <cellStyle name="¡_1 당진78-연돌-공사설계서(REV.0 12.14-kopec)_1.0t 공사설계서(1021일) 8" xfId="36133"/>
    <cellStyle name="¡_1 당진78-연돌-공사설계서(REV.0 12.14-kopec)_1.0t 공사설계서(1021일) 9" xfId="36134"/>
    <cellStyle name="¡_1 당진78-연돌-공사설계서(REV.0 12.14-kopec)_태안78연돌공사설계서(2005099)C2" xfId="10907"/>
    <cellStyle name="¡_1 당진78-연돌-공사설계서(REV.0 12.14-kopec)_태안78연돌공사설계서(2005099)C2 10" xfId="36135"/>
    <cellStyle name="¡_1 당진78-연돌-공사설계서(REV.0 12.14-kopec)_태안78연돌공사설계서(2005099)C2 2" xfId="10908"/>
    <cellStyle name="¡_1 당진78-연돌-공사설계서(REV.0 12.14-kopec)_태안78연돌공사설계서(2005099)C2 3" xfId="10909"/>
    <cellStyle name="¡_1 당진78-연돌-공사설계서(REV.0 12.14-kopec)_태안78연돌공사설계서(2005099)C2 4" xfId="19209"/>
    <cellStyle name="¡_1 당진78-연돌-공사설계서(REV.0 12.14-kopec)_태안78연돌공사설계서(2005099)C2 5" xfId="36136"/>
    <cellStyle name="¡_1 당진78-연돌-공사설계서(REV.0 12.14-kopec)_태안78연돌공사설계서(2005099)C2 6" xfId="36137"/>
    <cellStyle name="¡_1 당진78-연돌-공사설계서(REV.0 12.14-kopec)_태안78연돌공사설계서(2005099)C2 7" xfId="36138"/>
    <cellStyle name="¡_1 당진78-연돌-공사설계서(REV.0 12.14-kopec)_태안78연돌공사설계서(2005099)C2 8" xfId="36139"/>
    <cellStyle name="¡_1 당진78-연돌-공사설계서(REV.0 12.14-kopec)_태안78연돌공사설계서(2005099)C2 9" xfId="36140"/>
    <cellStyle name="¡_1.0t 당진78-연돌-수량산출서(REV.0 12.27-kopec)" xfId="10910"/>
    <cellStyle name="¡_1.0t 당진78-연돌-수량산출서(REV.0 12.27-kopec) 10" xfId="36141"/>
    <cellStyle name="¡_1.0t 당진78-연돌-수량산출서(REV.0 12.27-kopec) 2" xfId="10911"/>
    <cellStyle name="¡_1.0t 당진78-연돌-수량산출서(REV.0 12.27-kopec) 3" xfId="10912"/>
    <cellStyle name="¡_1.0t 당진78-연돌-수량산출서(REV.0 12.27-kopec) 4" xfId="19210"/>
    <cellStyle name="¡_1.0t 당진78-연돌-수량산출서(REV.0 12.27-kopec) 5" xfId="36142"/>
    <cellStyle name="¡_1.0t 당진78-연돌-수량산출서(REV.0 12.27-kopec) 6" xfId="36143"/>
    <cellStyle name="¡_1.0t 당진78-연돌-수량산출서(REV.0 12.27-kopec) 7" xfId="36144"/>
    <cellStyle name="¡_1.0t 당진78-연돌-수량산출서(REV.0 12.27-kopec) 8" xfId="36145"/>
    <cellStyle name="¡_1.0t 당진78-연돌-수량산출서(REV.0 12.27-kopec) 9" xfId="36146"/>
    <cellStyle name="¡_1.0t 당진78-연돌-수량산출서(REV.0 12.27-kopec)_1.0t 공사설계서(1021일)" xfId="10913"/>
    <cellStyle name="¡_1.0t 당진78-연돌-수량산출서(REV.0 12.27-kopec)_1.0t 공사설계서(1021일) 10" xfId="36147"/>
    <cellStyle name="¡_1.0t 당진78-연돌-수량산출서(REV.0 12.27-kopec)_1.0t 공사설계서(1021일) 2" xfId="10914"/>
    <cellStyle name="¡_1.0t 당진78-연돌-수량산출서(REV.0 12.27-kopec)_1.0t 공사설계서(1021일) 3" xfId="10915"/>
    <cellStyle name="¡_1.0t 당진78-연돌-수량산출서(REV.0 12.27-kopec)_1.0t 공사설계서(1021일) 4" xfId="19211"/>
    <cellStyle name="¡_1.0t 당진78-연돌-수량산출서(REV.0 12.27-kopec)_1.0t 공사설계서(1021일) 5" xfId="36148"/>
    <cellStyle name="¡_1.0t 당진78-연돌-수량산출서(REV.0 12.27-kopec)_1.0t 공사설계서(1021일) 6" xfId="36149"/>
    <cellStyle name="¡_1.0t 당진78-연돌-수량산출서(REV.0 12.27-kopec)_1.0t 공사설계서(1021일) 7" xfId="36150"/>
    <cellStyle name="¡_1.0t 당진78-연돌-수량산출서(REV.0 12.27-kopec)_1.0t 공사설계서(1021일) 8" xfId="36151"/>
    <cellStyle name="¡_1.0t 당진78-연돌-수량산출서(REV.0 12.27-kopec)_1.0t 공사설계서(1021일) 9" xfId="36152"/>
    <cellStyle name="¡_10기성(청구)" xfId="10916"/>
    <cellStyle name="¡_10기성(청구)_2006년1차" xfId="10917"/>
    <cellStyle name="¡_10기성(청구)_토웅0412월기성" xfId="10918"/>
    <cellStyle name="¡_2.관리동" xfId="36153"/>
    <cellStyle name="¡_20030218144011020-E1C865BF" xfId="8"/>
    <cellStyle name="¡_20030218144011020-E1C865BF 10" xfId="10919"/>
    <cellStyle name="¡_20030218144011020-E1C865BF 10 2" xfId="10920"/>
    <cellStyle name="¡_20030218144011020-E1C865BF 10 3" xfId="10921"/>
    <cellStyle name="¡_20030218144011020-E1C865BF 11" xfId="19212"/>
    <cellStyle name="¡_20030218144011020-E1C865BF 2" xfId="10922"/>
    <cellStyle name="¡_20030218144011020-E1C865BF 2 2" xfId="10923"/>
    <cellStyle name="¡_20030218144011020-E1C865BF 2 3" xfId="10924"/>
    <cellStyle name="¡_20030218144011020-E1C865BF 3" xfId="10925"/>
    <cellStyle name="¡_20030218144011020-E1C865BF 3 2" xfId="10926"/>
    <cellStyle name="¡_20030218144011020-E1C865BF 3 3" xfId="10927"/>
    <cellStyle name="¡_20030218144011020-E1C865BF 4" xfId="10928"/>
    <cellStyle name="¡_20030218144011020-E1C865BF 4 2" xfId="10929"/>
    <cellStyle name="¡_20030218144011020-E1C865BF 4 3" xfId="10930"/>
    <cellStyle name="¡_20030218144011020-E1C865BF 5" xfId="10931"/>
    <cellStyle name="¡_20030218144011020-E1C865BF 5 2" xfId="10932"/>
    <cellStyle name="¡_20030218144011020-E1C865BF 5 3" xfId="10933"/>
    <cellStyle name="¡_20030218144011020-E1C865BF 6" xfId="10934"/>
    <cellStyle name="¡_20030218144011020-E1C865BF 6 2" xfId="10935"/>
    <cellStyle name="¡_20030218144011020-E1C865BF 6 3" xfId="10936"/>
    <cellStyle name="¡_20030218144011020-E1C865BF 7" xfId="10937"/>
    <cellStyle name="¡_20030218144011020-E1C865BF 7 2" xfId="10938"/>
    <cellStyle name="¡_20030218144011020-E1C865BF 7 3" xfId="10939"/>
    <cellStyle name="¡_20030218144011020-E1C865BF 8" xfId="10940"/>
    <cellStyle name="¡_20030218144011020-E1C865BF 8 2" xfId="10941"/>
    <cellStyle name="¡_20030218144011020-E1C865BF 8 3" xfId="10942"/>
    <cellStyle name="¡_20030218144011020-E1C865BF 9" xfId="10943"/>
    <cellStyle name="¡_20030218144011020-E1C865BF 9 2" xfId="10944"/>
    <cellStyle name="¡_20030218144011020-E1C865BF 9 3" xfId="10945"/>
    <cellStyle name="¡_20030218144011020-E1C865BF_(참고1) 현황도 딱지" xfId="36154"/>
    <cellStyle name="¡_20030218144011020-E1C865BF_1 당진78-연돌-공사설계서(REV.0 12.14-kopec)" xfId="10946"/>
    <cellStyle name="¡_20030218144011020-E1C865BF_1 당진78-연돌-공사설계서(REV.0 12.14-kopec) 10" xfId="36155"/>
    <cellStyle name="¡_20030218144011020-E1C865BF_1 당진78-연돌-공사설계서(REV.0 12.14-kopec) 2" xfId="10947"/>
    <cellStyle name="¡_20030218144011020-E1C865BF_1 당진78-연돌-공사설계서(REV.0 12.14-kopec) 3" xfId="10948"/>
    <cellStyle name="¡_20030218144011020-E1C865BF_1 당진78-연돌-공사설계서(REV.0 12.14-kopec) 4" xfId="19213"/>
    <cellStyle name="¡_20030218144011020-E1C865BF_1 당진78-연돌-공사설계서(REV.0 12.14-kopec) 5" xfId="36156"/>
    <cellStyle name="¡_20030218144011020-E1C865BF_1 당진78-연돌-공사설계서(REV.0 12.14-kopec) 6" xfId="36157"/>
    <cellStyle name="¡_20030218144011020-E1C865BF_1 당진78-연돌-공사설계서(REV.0 12.14-kopec) 7" xfId="36158"/>
    <cellStyle name="¡_20030218144011020-E1C865BF_1 당진78-연돌-공사설계서(REV.0 12.14-kopec) 8" xfId="36159"/>
    <cellStyle name="¡_20030218144011020-E1C865BF_1 당진78-연돌-공사설계서(REV.0 12.14-kopec) 9" xfId="36160"/>
    <cellStyle name="¡_20030218144011020-E1C865BF_1 당진78-연돌-공사설계서(REV.0 12.14-kopec)_0 태안78-연돌-공사설계서(2005082)" xfId="10949"/>
    <cellStyle name="¡_20030218144011020-E1C865BF_1 당진78-연돌-공사설계서(REV.0 12.14-kopec)_0 태안78-연돌-공사설계서(2005082) 10" xfId="36161"/>
    <cellStyle name="¡_20030218144011020-E1C865BF_1 당진78-연돌-공사설계서(REV.0 12.14-kopec)_0 태안78-연돌-공사설계서(2005082) 2" xfId="10950"/>
    <cellStyle name="¡_20030218144011020-E1C865BF_1 당진78-연돌-공사설계서(REV.0 12.14-kopec)_0 태안78-연돌-공사설계서(2005082) 3" xfId="10951"/>
    <cellStyle name="¡_20030218144011020-E1C865BF_1 당진78-연돌-공사설계서(REV.0 12.14-kopec)_0 태안78-연돌-공사설계서(2005082) 4" xfId="19214"/>
    <cellStyle name="¡_20030218144011020-E1C865BF_1 당진78-연돌-공사설계서(REV.0 12.14-kopec)_0 태안78-연돌-공사설계서(2005082) 5" xfId="36162"/>
    <cellStyle name="¡_20030218144011020-E1C865BF_1 당진78-연돌-공사설계서(REV.0 12.14-kopec)_0 태안78-연돌-공사설계서(2005082) 6" xfId="36163"/>
    <cellStyle name="¡_20030218144011020-E1C865BF_1 당진78-연돌-공사설계서(REV.0 12.14-kopec)_0 태안78-연돌-공사설계서(2005082) 7" xfId="36164"/>
    <cellStyle name="¡_20030218144011020-E1C865BF_1 당진78-연돌-공사설계서(REV.0 12.14-kopec)_0 태안78-연돌-공사설계서(2005082) 8" xfId="36165"/>
    <cellStyle name="¡_20030218144011020-E1C865BF_1 당진78-연돌-공사설계서(REV.0 12.14-kopec)_0 태안78-연돌-공사설계서(2005082) 9" xfId="36166"/>
    <cellStyle name="¡_20030218144011020-E1C865BF_1 당진78-연돌-공사설계서(REV.0 12.14-kopec)_1.0t 공사설계서(1021일)" xfId="10952"/>
    <cellStyle name="¡_20030218144011020-E1C865BF_1 당진78-연돌-공사설계서(REV.0 12.14-kopec)_1.0t 공사설계서(1021일) 10" xfId="36167"/>
    <cellStyle name="¡_20030218144011020-E1C865BF_1 당진78-연돌-공사설계서(REV.0 12.14-kopec)_1.0t 공사설계서(1021일) 2" xfId="10953"/>
    <cellStyle name="¡_20030218144011020-E1C865BF_1 당진78-연돌-공사설계서(REV.0 12.14-kopec)_1.0t 공사설계서(1021일) 3" xfId="10954"/>
    <cellStyle name="¡_20030218144011020-E1C865BF_1 당진78-연돌-공사설계서(REV.0 12.14-kopec)_1.0t 공사설계서(1021일) 4" xfId="19215"/>
    <cellStyle name="¡_20030218144011020-E1C865BF_1 당진78-연돌-공사설계서(REV.0 12.14-kopec)_1.0t 공사설계서(1021일) 5" xfId="36168"/>
    <cellStyle name="¡_20030218144011020-E1C865BF_1 당진78-연돌-공사설계서(REV.0 12.14-kopec)_1.0t 공사설계서(1021일) 6" xfId="36169"/>
    <cellStyle name="¡_20030218144011020-E1C865BF_1 당진78-연돌-공사설계서(REV.0 12.14-kopec)_1.0t 공사설계서(1021일) 7" xfId="36170"/>
    <cellStyle name="¡_20030218144011020-E1C865BF_1 당진78-연돌-공사설계서(REV.0 12.14-kopec)_1.0t 공사설계서(1021일) 8" xfId="36171"/>
    <cellStyle name="¡_20030218144011020-E1C865BF_1 당진78-연돌-공사설계서(REV.0 12.14-kopec)_1.0t 공사설계서(1021일) 9" xfId="36172"/>
    <cellStyle name="¡_20030218144011020-E1C865BF_1 당진78-연돌-공사설계서(REV.0 12.14-kopec)_태안78연돌공사설계서(2005099)C2" xfId="10955"/>
    <cellStyle name="¡_20030218144011020-E1C865BF_1 당진78-연돌-공사설계서(REV.0 12.14-kopec)_태안78연돌공사설계서(2005099)C2 10" xfId="36173"/>
    <cellStyle name="¡_20030218144011020-E1C865BF_1 당진78-연돌-공사설계서(REV.0 12.14-kopec)_태안78연돌공사설계서(2005099)C2 2" xfId="10956"/>
    <cellStyle name="¡_20030218144011020-E1C865BF_1 당진78-연돌-공사설계서(REV.0 12.14-kopec)_태안78연돌공사설계서(2005099)C2 3" xfId="10957"/>
    <cellStyle name="¡_20030218144011020-E1C865BF_1 당진78-연돌-공사설계서(REV.0 12.14-kopec)_태안78연돌공사설계서(2005099)C2 4" xfId="19216"/>
    <cellStyle name="¡_20030218144011020-E1C865BF_1 당진78-연돌-공사설계서(REV.0 12.14-kopec)_태안78연돌공사설계서(2005099)C2 5" xfId="36174"/>
    <cellStyle name="¡_20030218144011020-E1C865BF_1 당진78-연돌-공사설계서(REV.0 12.14-kopec)_태안78연돌공사설계서(2005099)C2 6" xfId="36175"/>
    <cellStyle name="¡_20030218144011020-E1C865BF_1 당진78-연돌-공사설계서(REV.0 12.14-kopec)_태안78연돌공사설계서(2005099)C2 7" xfId="36176"/>
    <cellStyle name="¡_20030218144011020-E1C865BF_1 당진78-연돌-공사설계서(REV.0 12.14-kopec)_태안78연돌공사설계서(2005099)C2 8" xfId="36177"/>
    <cellStyle name="¡_20030218144011020-E1C865BF_1 당진78-연돌-공사설계서(REV.0 12.14-kopec)_태안78연돌공사설계서(2005099)C2 9" xfId="36178"/>
    <cellStyle name="¡_20030218144011020-E1C865BF_1.0t 당진78-연돌-수량산출서(REV.0 12.27-kopec)" xfId="10958"/>
    <cellStyle name="¡_20030218144011020-E1C865BF_1.0t 당진78-연돌-수량산출서(REV.0 12.27-kopec) 10" xfId="36179"/>
    <cellStyle name="¡_20030218144011020-E1C865BF_1.0t 당진78-연돌-수량산출서(REV.0 12.27-kopec) 2" xfId="10959"/>
    <cellStyle name="¡_20030218144011020-E1C865BF_1.0t 당진78-연돌-수량산출서(REV.0 12.27-kopec) 3" xfId="10960"/>
    <cellStyle name="¡_20030218144011020-E1C865BF_1.0t 당진78-연돌-수량산출서(REV.0 12.27-kopec) 4" xfId="19217"/>
    <cellStyle name="¡_20030218144011020-E1C865BF_1.0t 당진78-연돌-수량산출서(REV.0 12.27-kopec) 5" xfId="36180"/>
    <cellStyle name="¡_20030218144011020-E1C865BF_1.0t 당진78-연돌-수량산출서(REV.0 12.27-kopec) 6" xfId="36181"/>
    <cellStyle name="¡_20030218144011020-E1C865BF_1.0t 당진78-연돌-수량산출서(REV.0 12.27-kopec) 7" xfId="36182"/>
    <cellStyle name="¡_20030218144011020-E1C865BF_1.0t 당진78-연돌-수량산출서(REV.0 12.27-kopec) 8" xfId="36183"/>
    <cellStyle name="¡_20030218144011020-E1C865BF_1.0t 당진78-연돌-수량산출서(REV.0 12.27-kopec) 9" xfId="36184"/>
    <cellStyle name="¡_20030218144011020-E1C865BF_1.0t 당진78-연돌-수량산출서(REV.0 12.27-kopec)_1.0t 공사설계서(1021일)" xfId="10961"/>
    <cellStyle name="¡_20030218144011020-E1C865BF_1.0t 당진78-연돌-수량산출서(REV.0 12.27-kopec)_1.0t 공사설계서(1021일) 10" xfId="36185"/>
    <cellStyle name="¡_20030218144011020-E1C865BF_1.0t 당진78-연돌-수량산출서(REV.0 12.27-kopec)_1.0t 공사설계서(1021일) 2" xfId="10962"/>
    <cellStyle name="¡_20030218144011020-E1C865BF_1.0t 당진78-연돌-수량산출서(REV.0 12.27-kopec)_1.0t 공사설계서(1021일) 3" xfId="10963"/>
    <cellStyle name="¡_20030218144011020-E1C865BF_1.0t 당진78-연돌-수량산출서(REV.0 12.27-kopec)_1.0t 공사설계서(1021일) 4" xfId="19218"/>
    <cellStyle name="¡_20030218144011020-E1C865BF_1.0t 당진78-연돌-수량산출서(REV.0 12.27-kopec)_1.0t 공사설계서(1021일) 5" xfId="36186"/>
    <cellStyle name="¡_20030218144011020-E1C865BF_1.0t 당진78-연돌-수량산출서(REV.0 12.27-kopec)_1.0t 공사설계서(1021일) 6" xfId="36187"/>
    <cellStyle name="¡_20030218144011020-E1C865BF_1.0t 당진78-연돌-수량산출서(REV.0 12.27-kopec)_1.0t 공사설계서(1021일) 7" xfId="36188"/>
    <cellStyle name="¡_20030218144011020-E1C865BF_1.0t 당진78-연돌-수량산출서(REV.0 12.27-kopec)_1.0t 공사설계서(1021일) 8" xfId="36189"/>
    <cellStyle name="¡_20030218144011020-E1C865BF_1.0t 당진78-연돌-수량산출서(REV.0 12.27-kopec)_1.0t 공사설계서(1021일) 9" xfId="36190"/>
    <cellStyle name="¡_20030218144011020-E1C865BF_10기성(청구)" xfId="10964"/>
    <cellStyle name="¡_20030218144011020-E1C865BF_10기성(청구)_2006년1차" xfId="10965"/>
    <cellStyle name="¡_20030218144011020-E1C865BF_10기성(청구)_토웅0412월기성" xfId="10966"/>
    <cellStyle name="¡_20030218144011020-E1C865BF_2.관리동" xfId="36191"/>
    <cellStyle name="¡_20030218144011020-E1C865BF_AC-01 보일러 설계서 수정" xfId="36344"/>
    <cellStyle name="¡_20030218144011020-E1C865BF_AC-01 보일러 설계서 수정_AC-14(최종수정)" xfId="36345"/>
    <cellStyle name="¡_20030218144011020-E1C865BF_AC-01 보일러 설계서 수정_AC-14(최종수정)_발전설비 보수공사" xfId="36346"/>
    <cellStyle name="¡_20030218144011020-E1C865BF_AC-01 본관기초(가설계서 9월단가)" xfId="36347"/>
    <cellStyle name="¡_20030218144011020-E1C865BF_AC-01 본관기초(가설계서 9월단가)_AC-14(최종수정)" xfId="36348"/>
    <cellStyle name="¡_20030218144011020-E1C865BF_AC-01 본관기초(가설계서 9월단가)_AC-14(최종수정)_발전설비 보수공사" xfId="36349"/>
    <cellStyle name="¡_20030218144011020-E1C865BF_AC-01 본관기초(가설계서 9월단가)-2" xfId="36350"/>
    <cellStyle name="¡_20030218144011020-E1C865BF_AC-01 본관기초(가설계서 9월단가)-2_AC-14(최종수정)" xfId="36351"/>
    <cellStyle name="¡_20030218144011020-E1C865BF_AC-01 본관기초(가설계서 9월단가)-2_AC-14(최종수정)_발전설비 보수공사" xfId="36352"/>
    <cellStyle name="¡_20030218144011020-E1C865BF_AC-01터빈주제어및보일러기초" xfId="42407"/>
    <cellStyle name="¡_20030218144011020-E1C865BF_AC-01터빈주제어및보일러기초_설계변경(최종)" xfId="42408"/>
    <cellStyle name="¡_20030218144011020-E1C865BF_AC-05옥내기기기초" xfId="11042"/>
    <cellStyle name="¡_20030218144011020-E1C865BF_AC-05옥내기기기초_계장-견적서" xfId="19247"/>
    <cellStyle name="¡_20030218144011020-E1C865BF_AC-05옥내기기기초_계장-견적서_계장-견적서(re.1)" xfId="19248"/>
    <cellStyle name="¡_20030218144011020-E1C865BF_AC-05옥내기기기초_계장-견적서_계장-견적서(re.1)_믿음견적(8월)-믿음부사장님 계약(내부자료)" xfId="19249"/>
    <cellStyle name="¡_20030218144011020-E1C865BF_AC-05옥내기기기초_계장-견적서_믿음견적(8월)-믿음부사장님 계약(내부자료)" xfId="19250"/>
    <cellStyle name="¡_20030218144011020-E1C865BF_AC-05옥내기기기초_내역서_단가확정_집계" xfId="11043"/>
    <cellStyle name="¡_20030218144011020-E1C865BF_AC-05옥내기기기초_믿음견적(8월)-믿음부사장님 계약(내부자료)" xfId="19251"/>
    <cellStyle name="¡_20030218144011020-E1C865BF_AC-05옥내기기기초_설계변경(최종)" xfId="42409"/>
    <cellStyle name="¡_20030218144011020-E1C865BF_AC-05옥내기기기초_염소 주입실 신축공사" xfId="42410"/>
    <cellStyle name="¡_20030218144011020-E1C865BF_AC-14건설사무소환경개선공사설계서(제출)REV10" xfId="36353"/>
    <cellStyle name="¡_20030218144011020-E1C865BF_AC-14건설사무소환경개선공사설계서(제출)REV10_AC-14(최종수정)" xfId="36354"/>
    <cellStyle name="¡_20030218144011020-E1C865BF_AC-14건설사무소환경개선공사설계서(제출)REV10_AC-14(최종수정)_발전설비 보수공사" xfId="36355"/>
    <cellStyle name="¡_20030218144011020-E1C865BF_CC-02 본관기초굴착 예상" xfId="11044"/>
    <cellStyle name="¡_20030218144011020-E1C865BF_CC-02 본관기초굴착 예상 10" xfId="36356"/>
    <cellStyle name="¡_20030218144011020-E1C865BF_CC-02 본관기초굴착 예상 2" xfId="11045"/>
    <cellStyle name="¡_20030218144011020-E1C865BF_CC-02 본관기초굴착 예상 3" xfId="11046"/>
    <cellStyle name="¡_20030218144011020-E1C865BF_CC-02 본관기초굴착 예상 4" xfId="19252"/>
    <cellStyle name="¡_20030218144011020-E1C865BF_CC-02 본관기초굴착 예상 5" xfId="36357"/>
    <cellStyle name="¡_20030218144011020-E1C865BF_CC-02 본관기초굴착 예상 6" xfId="36358"/>
    <cellStyle name="¡_20030218144011020-E1C865BF_CC-02 본관기초굴착 예상 7" xfId="36359"/>
    <cellStyle name="¡_20030218144011020-E1C865BF_CC-02 본관기초굴착 예상 8" xfId="36360"/>
    <cellStyle name="¡_20030218144011020-E1C865BF_CC-02 본관기초굴착 예상 9" xfId="36361"/>
    <cellStyle name="¡_20030218144011020-E1C865BF_CC-02 본관기초굴착 예상_1 당진78-연돌-공사설계서(REV.0 12.14-kopec)" xfId="11047"/>
    <cellStyle name="¡_20030218144011020-E1C865BF_CC-02 본관기초굴착 예상_1 당진78-연돌-공사설계서(REV.0 12.14-kopec) 10" xfId="36362"/>
    <cellStyle name="¡_20030218144011020-E1C865BF_CC-02 본관기초굴착 예상_1 당진78-연돌-공사설계서(REV.0 12.14-kopec) 2" xfId="11048"/>
    <cellStyle name="¡_20030218144011020-E1C865BF_CC-02 본관기초굴착 예상_1 당진78-연돌-공사설계서(REV.0 12.14-kopec) 3" xfId="11049"/>
    <cellStyle name="¡_20030218144011020-E1C865BF_CC-02 본관기초굴착 예상_1 당진78-연돌-공사설계서(REV.0 12.14-kopec) 4" xfId="19253"/>
    <cellStyle name="¡_20030218144011020-E1C865BF_CC-02 본관기초굴착 예상_1 당진78-연돌-공사설계서(REV.0 12.14-kopec) 5" xfId="36363"/>
    <cellStyle name="¡_20030218144011020-E1C865BF_CC-02 본관기초굴착 예상_1 당진78-연돌-공사설계서(REV.0 12.14-kopec) 6" xfId="36364"/>
    <cellStyle name="¡_20030218144011020-E1C865BF_CC-02 본관기초굴착 예상_1 당진78-연돌-공사설계서(REV.0 12.14-kopec) 7" xfId="36365"/>
    <cellStyle name="¡_20030218144011020-E1C865BF_CC-02 본관기초굴착 예상_1 당진78-연돌-공사설계서(REV.0 12.14-kopec) 8" xfId="36366"/>
    <cellStyle name="¡_20030218144011020-E1C865BF_CC-02 본관기초굴착 예상_1 당진78-연돌-공사설계서(REV.0 12.14-kopec) 9" xfId="36367"/>
    <cellStyle name="¡_20030218144011020-E1C865BF_CC-02 본관기초굴착 예상_1 당진78-연돌-공사설계서(REV.0 12.14-kopec)_0 태안78-연돌-공사설계서(2005082)" xfId="11050"/>
    <cellStyle name="¡_20030218144011020-E1C865BF_CC-02 본관기초굴착 예상_1 당진78-연돌-공사설계서(REV.0 12.14-kopec)_0 태안78-연돌-공사설계서(2005082) 10" xfId="36368"/>
    <cellStyle name="¡_20030218144011020-E1C865BF_CC-02 본관기초굴착 예상_1 당진78-연돌-공사설계서(REV.0 12.14-kopec)_0 태안78-연돌-공사설계서(2005082) 2" xfId="11051"/>
    <cellStyle name="¡_20030218144011020-E1C865BF_CC-02 본관기초굴착 예상_1 당진78-연돌-공사설계서(REV.0 12.14-kopec)_0 태안78-연돌-공사설계서(2005082) 3" xfId="11052"/>
    <cellStyle name="¡_20030218144011020-E1C865BF_CC-02 본관기초굴착 예상_1 당진78-연돌-공사설계서(REV.0 12.14-kopec)_0 태안78-연돌-공사설계서(2005082) 4" xfId="19254"/>
    <cellStyle name="¡_20030218144011020-E1C865BF_CC-02 본관기초굴착 예상_1 당진78-연돌-공사설계서(REV.0 12.14-kopec)_0 태안78-연돌-공사설계서(2005082) 5" xfId="36369"/>
    <cellStyle name="¡_20030218144011020-E1C865BF_CC-02 본관기초굴착 예상_1 당진78-연돌-공사설계서(REV.0 12.14-kopec)_0 태안78-연돌-공사설계서(2005082) 6" xfId="36370"/>
    <cellStyle name="¡_20030218144011020-E1C865BF_CC-02 본관기초굴착 예상_1 당진78-연돌-공사설계서(REV.0 12.14-kopec)_0 태안78-연돌-공사설계서(2005082) 7" xfId="36371"/>
    <cellStyle name="¡_20030218144011020-E1C865BF_CC-02 본관기초굴착 예상_1 당진78-연돌-공사설계서(REV.0 12.14-kopec)_0 태안78-연돌-공사설계서(2005082) 8" xfId="36372"/>
    <cellStyle name="¡_20030218144011020-E1C865BF_CC-02 본관기초굴착 예상_1 당진78-연돌-공사설계서(REV.0 12.14-kopec)_0 태안78-연돌-공사설계서(2005082) 9" xfId="36373"/>
    <cellStyle name="¡_20030218144011020-E1C865BF_CC-02 본관기초굴착 예상_1 당진78-연돌-공사설계서(REV.0 12.14-kopec)_1.0t 공사설계서(1021일)" xfId="11053"/>
    <cellStyle name="¡_20030218144011020-E1C865BF_CC-02 본관기초굴착 예상_1 당진78-연돌-공사설계서(REV.0 12.14-kopec)_1.0t 공사설계서(1021일) 10" xfId="36374"/>
    <cellStyle name="¡_20030218144011020-E1C865BF_CC-02 본관기초굴착 예상_1 당진78-연돌-공사설계서(REV.0 12.14-kopec)_1.0t 공사설계서(1021일) 2" xfId="11054"/>
    <cellStyle name="¡_20030218144011020-E1C865BF_CC-02 본관기초굴착 예상_1 당진78-연돌-공사설계서(REV.0 12.14-kopec)_1.0t 공사설계서(1021일) 3" xfId="11055"/>
    <cellStyle name="¡_20030218144011020-E1C865BF_CC-02 본관기초굴착 예상_1 당진78-연돌-공사설계서(REV.0 12.14-kopec)_1.0t 공사설계서(1021일) 4" xfId="19255"/>
    <cellStyle name="¡_20030218144011020-E1C865BF_CC-02 본관기초굴착 예상_1 당진78-연돌-공사설계서(REV.0 12.14-kopec)_1.0t 공사설계서(1021일) 5" xfId="36375"/>
    <cellStyle name="¡_20030218144011020-E1C865BF_CC-02 본관기초굴착 예상_1 당진78-연돌-공사설계서(REV.0 12.14-kopec)_1.0t 공사설계서(1021일) 6" xfId="36376"/>
    <cellStyle name="¡_20030218144011020-E1C865BF_CC-02 본관기초굴착 예상_1 당진78-연돌-공사설계서(REV.0 12.14-kopec)_1.0t 공사설계서(1021일) 7" xfId="36377"/>
    <cellStyle name="¡_20030218144011020-E1C865BF_CC-02 본관기초굴착 예상_1 당진78-연돌-공사설계서(REV.0 12.14-kopec)_1.0t 공사설계서(1021일) 8" xfId="36378"/>
    <cellStyle name="¡_20030218144011020-E1C865BF_CC-02 본관기초굴착 예상_1 당진78-연돌-공사설계서(REV.0 12.14-kopec)_1.0t 공사설계서(1021일) 9" xfId="36379"/>
    <cellStyle name="¡_20030218144011020-E1C865BF_CC-02 본관기초굴착 예상_1 당진78-연돌-공사설계서(REV.0 12.14-kopec)_태안78연돌공사설계서(2005099)C2" xfId="11056"/>
    <cellStyle name="¡_20030218144011020-E1C865BF_CC-02 본관기초굴착 예상_1 당진78-연돌-공사설계서(REV.0 12.14-kopec)_태안78연돌공사설계서(2005099)C2 10" xfId="36380"/>
    <cellStyle name="¡_20030218144011020-E1C865BF_CC-02 본관기초굴착 예상_1 당진78-연돌-공사설계서(REV.0 12.14-kopec)_태안78연돌공사설계서(2005099)C2 2" xfId="11057"/>
    <cellStyle name="¡_20030218144011020-E1C865BF_CC-02 본관기초굴착 예상_1 당진78-연돌-공사설계서(REV.0 12.14-kopec)_태안78연돌공사설계서(2005099)C2 3" xfId="11058"/>
    <cellStyle name="¡_20030218144011020-E1C865BF_CC-02 본관기초굴착 예상_1 당진78-연돌-공사설계서(REV.0 12.14-kopec)_태안78연돌공사설계서(2005099)C2 4" xfId="19256"/>
    <cellStyle name="¡_20030218144011020-E1C865BF_CC-02 본관기초굴착 예상_1 당진78-연돌-공사설계서(REV.0 12.14-kopec)_태안78연돌공사설계서(2005099)C2 5" xfId="36381"/>
    <cellStyle name="¡_20030218144011020-E1C865BF_CC-02 본관기초굴착 예상_1 당진78-연돌-공사설계서(REV.0 12.14-kopec)_태안78연돌공사설계서(2005099)C2 6" xfId="36382"/>
    <cellStyle name="¡_20030218144011020-E1C865BF_CC-02 본관기초굴착 예상_1 당진78-연돌-공사설계서(REV.0 12.14-kopec)_태안78연돌공사설계서(2005099)C2 7" xfId="36383"/>
    <cellStyle name="¡_20030218144011020-E1C865BF_CC-02 본관기초굴착 예상_1 당진78-연돌-공사설계서(REV.0 12.14-kopec)_태안78연돌공사설계서(2005099)C2 8" xfId="36384"/>
    <cellStyle name="¡_20030218144011020-E1C865BF_CC-02 본관기초굴착 예상_1 당진78-연돌-공사설계서(REV.0 12.14-kopec)_태안78연돌공사설계서(2005099)C2 9" xfId="36385"/>
    <cellStyle name="¡_20030218144011020-E1C865BF_CC-02 본관기초굴착 예상_1.0t 당진78-연돌-수량산출서(REV.0 12.27-kopec)" xfId="11059"/>
    <cellStyle name="¡_20030218144011020-E1C865BF_CC-02 본관기초굴착 예상_1.0t 당진78-연돌-수량산출서(REV.0 12.27-kopec) 10" xfId="36386"/>
    <cellStyle name="¡_20030218144011020-E1C865BF_CC-02 본관기초굴착 예상_1.0t 당진78-연돌-수량산출서(REV.0 12.27-kopec) 2" xfId="11060"/>
    <cellStyle name="¡_20030218144011020-E1C865BF_CC-02 본관기초굴착 예상_1.0t 당진78-연돌-수량산출서(REV.0 12.27-kopec) 3" xfId="11061"/>
    <cellStyle name="¡_20030218144011020-E1C865BF_CC-02 본관기초굴착 예상_1.0t 당진78-연돌-수량산출서(REV.0 12.27-kopec) 4" xfId="19257"/>
    <cellStyle name="¡_20030218144011020-E1C865BF_CC-02 본관기초굴착 예상_1.0t 당진78-연돌-수량산출서(REV.0 12.27-kopec) 5" xfId="36387"/>
    <cellStyle name="¡_20030218144011020-E1C865BF_CC-02 본관기초굴착 예상_1.0t 당진78-연돌-수량산출서(REV.0 12.27-kopec) 6" xfId="36388"/>
    <cellStyle name="¡_20030218144011020-E1C865BF_CC-02 본관기초굴착 예상_1.0t 당진78-연돌-수량산출서(REV.0 12.27-kopec) 7" xfId="36389"/>
    <cellStyle name="¡_20030218144011020-E1C865BF_CC-02 본관기초굴착 예상_1.0t 당진78-연돌-수량산출서(REV.0 12.27-kopec) 8" xfId="36390"/>
    <cellStyle name="¡_20030218144011020-E1C865BF_CC-02 본관기초굴착 예상_1.0t 당진78-연돌-수량산출서(REV.0 12.27-kopec) 9" xfId="36391"/>
    <cellStyle name="¡_20030218144011020-E1C865BF_CC-02 본관기초굴착 예상_1.0t 당진78-연돌-수량산출서(REV.0 12.27-kopec)_1.0t 공사설계서(1021일)" xfId="11062"/>
    <cellStyle name="¡_20030218144011020-E1C865BF_CC-02 본관기초굴착 예상_1.0t 당진78-연돌-수량산출서(REV.0 12.27-kopec)_1.0t 공사설계서(1021일) 10" xfId="36392"/>
    <cellStyle name="¡_20030218144011020-E1C865BF_CC-02 본관기초굴착 예상_1.0t 당진78-연돌-수량산출서(REV.0 12.27-kopec)_1.0t 공사설계서(1021일) 2" xfId="11063"/>
    <cellStyle name="¡_20030218144011020-E1C865BF_CC-02 본관기초굴착 예상_1.0t 당진78-연돌-수량산출서(REV.0 12.27-kopec)_1.0t 공사설계서(1021일) 3" xfId="11064"/>
    <cellStyle name="¡_20030218144011020-E1C865BF_CC-02 본관기초굴착 예상_1.0t 당진78-연돌-수량산출서(REV.0 12.27-kopec)_1.0t 공사설계서(1021일) 4" xfId="19258"/>
    <cellStyle name="¡_20030218144011020-E1C865BF_CC-02 본관기초굴착 예상_1.0t 당진78-연돌-수량산출서(REV.0 12.27-kopec)_1.0t 공사설계서(1021일) 5" xfId="36393"/>
    <cellStyle name="¡_20030218144011020-E1C865BF_CC-02 본관기초굴착 예상_1.0t 당진78-연돌-수량산출서(REV.0 12.27-kopec)_1.0t 공사설계서(1021일) 6" xfId="36394"/>
    <cellStyle name="¡_20030218144011020-E1C865BF_CC-02 본관기초굴착 예상_1.0t 당진78-연돌-수량산출서(REV.0 12.27-kopec)_1.0t 공사설계서(1021일) 7" xfId="36395"/>
    <cellStyle name="¡_20030218144011020-E1C865BF_CC-02 본관기초굴착 예상_1.0t 당진78-연돌-수량산출서(REV.0 12.27-kopec)_1.0t 공사설계서(1021일) 8" xfId="36396"/>
    <cellStyle name="¡_20030218144011020-E1C865BF_CC-02 본관기초굴착 예상_1.0t 당진78-연돌-수량산출서(REV.0 12.27-kopec)_1.0t 공사설계서(1021일) 9" xfId="36397"/>
    <cellStyle name="¡_20030218144011020-E1C865BF_CC-02 본관기초굴착 예상_2.관리동" xfId="36398"/>
    <cellStyle name="¡_20030218144011020-E1C865BF_CC-02 본관기초굴착 예상_당진78-연돌-개략공사비" xfId="11065"/>
    <cellStyle name="¡_20030218144011020-E1C865BF_CC-02 본관기초굴착 예상_당진78-연돌-개략공사비 10" xfId="36399"/>
    <cellStyle name="¡_20030218144011020-E1C865BF_CC-02 본관기초굴착 예상_당진78-연돌-개략공사비 2" xfId="11066"/>
    <cellStyle name="¡_20030218144011020-E1C865BF_CC-02 본관기초굴착 예상_당진78-연돌-개략공사비 3" xfId="11067"/>
    <cellStyle name="¡_20030218144011020-E1C865BF_CC-02 본관기초굴착 예상_당진78-연돌-개략공사비 4" xfId="19259"/>
    <cellStyle name="¡_20030218144011020-E1C865BF_CC-02 본관기초굴착 예상_당진78-연돌-개략공사비 5" xfId="36400"/>
    <cellStyle name="¡_20030218144011020-E1C865BF_CC-02 본관기초굴착 예상_당진78-연돌-개략공사비 6" xfId="36401"/>
    <cellStyle name="¡_20030218144011020-E1C865BF_CC-02 본관기초굴착 예상_당진78-연돌-개략공사비 7" xfId="36402"/>
    <cellStyle name="¡_20030218144011020-E1C865BF_CC-02 본관기초굴착 예상_당진78-연돌-개략공사비 8" xfId="36403"/>
    <cellStyle name="¡_20030218144011020-E1C865BF_CC-02 본관기초굴착 예상_당진78-연돌-개략공사비 9" xfId="36404"/>
    <cellStyle name="¡_20030218144011020-E1C865BF_CC-02 본관기초굴착 예상_당진78-연돌-개략공사비_0 태안78-연돌-공사설계서(2005082)" xfId="11068"/>
    <cellStyle name="¡_20030218144011020-E1C865BF_CC-02 본관기초굴착 예상_당진78-연돌-개략공사비_0 태안78-연돌-공사설계서(2005082) 10" xfId="36405"/>
    <cellStyle name="¡_20030218144011020-E1C865BF_CC-02 본관기초굴착 예상_당진78-연돌-개략공사비_0 태안78-연돌-공사설계서(2005082) 2" xfId="11069"/>
    <cellStyle name="¡_20030218144011020-E1C865BF_CC-02 본관기초굴착 예상_당진78-연돌-개략공사비_0 태안78-연돌-공사설계서(2005082) 3" xfId="11070"/>
    <cellStyle name="¡_20030218144011020-E1C865BF_CC-02 본관기초굴착 예상_당진78-연돌-개략공사비_0 태안78-연돌-공사설계서(2005082) 4" xfId="19260"/>
    <cellStyle name="¡_20030218144011020-E1C865BF_CC-02 본관기초굴착 예상_당진78-연돌-개략공사비_0 태안78-연돌-공사설계서(2005082) 5" xfId="36406"/>
    <cellStyle name="¡_20030218144011020-E1C865BF_CC-02 본관기초굴착 예상_당진78-연돌-개략공사비_0 태안78-연돌-공사설계서(2005082) 6" xfId="36407"/>
    <cellStyle name="¡_20030218144011020-E1C865BF_CC-02 본관기초굴착 예상_당진78-연돌-개략공사비_0 태안78-연돌-공사설계서(2005082) 7" xfId="36408"/>
    <cellStyle name="¡_20030218144011020-E1C865BF_CC-02 본관기초굴착 예상_당진78-연돌-개략공사비_0 태안78-연돌-공사설계서(2005082) 8" xfId="36409"/>
    <cellStyle name="¡_20030218144011020-E1C865BF_CC-02 본관기초굴착 예상_당진78-연돌-개략공사비_0 태안78-연돌-공사설계서(2005082) 9" xfId="36410"/>
    <cellStyle name="¡_20030218144011020-E1C865BF_CC-02 본관기초굴착 예상_당진78-연돌-개략공사비_1.0t 공사설계서(1021일)" xfId="11071"/>
    <cellStyle name="¡_20030218144011020-E1C865BF_CC-02 본관기초굴착 예상_당진78-연돌-개략공사비_1.0t 공사설계서(1021일) 10" xfId="36411"/>
    <cellStyle name="¡_20030218144011020-E1C865BF_CC-02 본관기초굴착 예상_당진78-연돌-개략공사비_1.0t 공사설계서(1021일) 2" xfId="11072"/>
    <cellStyle name="¡_20030218144011020-E1C865BF_CC-02 본관기초굴착 예상_당진78-연돌-개략공사비_1.0t 공사설계서(1021일) 3" xfId="11073"/>
    <cellStyle name="¡_20030218144011020-E1C865BF_CC-02 본관기초굴착 예상_당진78-연돌-개략공사비_1.0t 공사설계서(1021일) 4" xfId="19261"/>
    <cellStyle name="¡_20030218144011020-E1C865BF_CC-02 본관기초굴착 예상_당진78-연돌-개략공사비_1.0t 공사설계서(1021일) 5" xfId="36412"/>
    <cellStyle name="¡_20030218144011020-E1C865BF_CC-02 본관기초굴착 예상_당진78-연돌-개략공사비_1.0t 공사설계서(1021일) 6" xfId="36413"/>
    <cellStyle name="¡_20030218144011020-E1C865BF_CC-02 본관기초굴착 예상_당진78-연돌-개략공사비_1.0t 공사설계서(1021일) 7" xfId="36414"/>
    <cellStyle name="¡_20030218144011020-E1C865BF_CC-02 본관기초굴착 예상_당진78-연돌-개략공사비_1.0t 공사설계서(1021일) 8" xfId="36415"/>
    <cellStyle name="¡_20030218144011020-E1C865BF_CC-02 본관기초굴착 예상_당진78-연돌-개략공사비_1.0t 공사설계서(1021일) 9" xfId="36416"/>
    <cellStyle name="¡_20030218144011020-E1C865BF_CC-02 본관기초굴착 예상_당진78-연돌-개략공사비_태안78연돌공사설계서(2005099)C2" xfId="11074"/>
    <cellStyle name="¡_20030218144011020-E1C865BF_CC-02 본관기초굴착 예상_당진78-연돌-개략공사비_태안78연돌공사설계서(2005099)C2 10" xfId="36417"/>
    <cellStyle name="¡_20030218144011020-E1C865BF_CC-02 본관기초굴착 예상_당진78-연돌-개략공사비_태안78연돌공사설계서(2005099)C2 2" xfId="11075"/>
    <cellStyle name="¡_20030218144011020-E1C865BF_CC-02 본관기초굴착 예상_당진78-연돌-개략공사비_태안78연돌공사설계서(2005099)C2 3" xfId="11076"/>
    <cellStyle name="¡_20030218144011020-E1C865BF_CC-02 본관기초굴착 예상_당진78-연돌-개략공사비_태안78연돌공사설계서(2005099)C2 4" xfId="19262"/>
    <cellStyle name="¡_20030218144011020-E1C865BF_CC-02 본관기초굴착 예상_당진78-연돌-개략공사비_태안78연돌공사설계서(2005099)C2 5" xfId="36418"/>
    <cellStyle name="¡_20030218144011020-E1C865BF_CC-02 본관기초굴착 예상_당진78-연돌-개략공사비_태안78연돌공사설계서(2005099)C2 6" xfId="36419"/>
    <cellStyle name="¡_20030218144011020-E1C865BF_CC-02 본관기초굴착 예상_당진78-연돌-개략공사비_태안78연돌공사설계서(2005099)C2 7" xfId="36420"/>
    <cellStyle name="¡_20030218144011020-E1C865BF_CC-02 본관기초굴착 예상_당진78-연돌-개략공사비_태안78연돌공사설계서(2005099)C2 8" xfId="36421"/>
    <cellStyle name="¡_20030218144011020-E1C865BF_CC-02 본관기초굴착 예상_당진78-연돌-개략공사비_태안78연돌공사설계서(2005099)C2 9" xfId="36422"/>
    <cellStyle name="¡_20030218144011020-E1C865BF_CC-02 본관기초굴착 예상_연돌 현장타설말뚝(RCD)설계서" xfId="11077"/>
    <cellStyle name="¡_20030218144011020-E1C865BF_CC-02 본관기초굴착 예상_연돌 현장타설말뚝(RCD)설계서 10" xfId="36423"/>
    <cellStyle name="¡_20030218144011020-E1C865BF_CC-02 본관기초굴착 예상_연돌 현장타설말뚝(RCD)설계서 2" xfId="11078"/>
    <cellStyle name="¡_20030218144011020-E1C865BF_CC-02 본관기초굴착 예상_연돌 현장타설말뚝(RCD)설계서 3" xfId="11079"/>
    <cellStyle name="¡_20030218144011020-E1C865BF_CC-02 본관기초굴착 예상_연돌 현장타설말뚝(RCD)설계서 4" xfId="19263"/>
    <cellStyle name="¡_20030218144011020-E1C865BF_CC-02 본관기초굴착 예상_연돌 현장타설말뚝(RCD)설계서 5" xfId="36424"/>
    <cellStyle name="¡_20030218144011020-E1C865BF_CC-02 본관기초굴착 예상_연돌 현장타설말뚝(RCD)설계서 6" xfId="36425"/>
    <cellStyle name="¡_20030218144011020-E1C865BF_CC-02 본관기초굴착 예상_연돌 현장타설말뚝(RCD)설계서 7" xfId="36426"/>
    <cellStyle name="¡_20030218144011020-E1C865BF_CC-02 본관기초굴착 예상_연돌 현장타설말뚝(RCD)설계서 8" xfId="36427"/>
    <cellStyle name="¡_20030218144011020-E1C865BF_CC-02 본관기초굴착 예상_연돌 현장타설말뚝(RCD)설계서 9" xfId="36428"/>
    <cellStyle name="¡_20030218144011020-E1C865BF_CC-02 본관기초굴착 예상_연돌 현장타설말뚝(RCD)설계서_0 태안78-연돌-공사설계서(2005082)" xfId="11080"/>
    <cellStyle name="¡_20030218144011020-E1C865BF_CC-02 본관기초굴착 예상_연돌 현장타설말뚝(RCD)설계서_0 태안78-연돌-공사설계서(2005082) 10" xfId="36429"/>
    <cellStyle name="¡_20030218144011020-E1C865BF_CC-02 본관기초굴착 예상_연돌 현장타설말뚝(RCD)설계서_0 태안78-연돌-공사설계서(2005082) 2" xfId="11081"/>
    <cellStyle name="¡_20030218144011020-E1C865BF_CC-02 본관기초굴착 예상_연돌 현장타설말뚝(RCD)설계서_0 태안78-연돌-공사설계서(2005082) 3" xfId="11082"/>
    <cellStyle name="¡_20030218144011020-E1C865BF_CC-02 본관기초굴착 예상_연돌 현장타설말뚝(RCD)설계서_0 태안78-연돌-공사설계서(2005082) 4" xfId="19264"/>
    <cellStyle name="¡_20030218144011020-E1C865BF_CC-02 본관기초굴착 예상_연돌 현장타설말뚝(RCD)설계서_0 태안78-연돌-공사설계서(2005082) 5" xfId="36430"/>
    <cellStyle name="¡_20030218144011020-E1C865BF_CC-02 본관기초굴착 예상_연돌 현장타설말뚝(RCD)설계서_0 태안78-연돌-공사설계서(2005082) 6" xfId="36431"/>
    <cellStyle name="¡_20030218144011020-E1C865BF_CC-02 본관기초굴착 예상_연돌 현장타설말뚝(RCD)설계서_0 태안78-연돌-공사설계서(2005082) 7" xfId="36432"/>
    <cellStyle name="¡_20030218144011020-E1C865BF_CC-02 본관기초굴착 예상_연돌 현장타설말뚝(RCD)설계서_0 태안78-연돌-공사설계서(2005082) 8" xfId="36433"/>
    <cellStyle name="¡_20030218144011020-E1C865BF_CC-02 본관기초굴착 예상_연돌 현장타설말뚝(RCD)설계서_0 태안78-연돌-공사설계서(2005082) 9" xfId="36434"/>
    <cellStyle name="¡_20030218144011020-E1C865BF_CC-02 본관기초굴착 예상_연돌 현장타설말뚝(RCD)설계서_1.0t 공사설계서(1021일)" xfId="11083"/>
    <cellStyle name="¡_20030218144011020-E1C865BF_CC-02 본관기초굴착 예상_연돌 현장타설말뚝(RCD)설계서_1.0t 공사설계서(1021일) 10" xfId="36435"/>
    <cellStyle name="¡_20030218144011020-E1C865BF_CC-02 본관기초굴착 예상_연돌 현장타설말뚝(RCD)설계서_1.0t 공사설계서(1021일) 2" xfId="11084"/>
    <cellStyle name="¡_20030218144011020-E1C865BF_CC-02 본관기초굴착 예상_연돌 현장타설말뚝(RCD)설계서_1.0t 공사설계서(1021일) 3" xfId="11085"/>
    <cellStyle name="¡_20030218144011020-E1C865BF_CC-02 본관기초굴착 예상_연돌 현장타설말뚝(RCD)설계서_1.0t 공사설계서(1021일) 4" xfId="19265"/>
    <cellStyle name="¡_20030218144011020-E1C865BF_CC-02 본관기초굴착 예상_연돌 현장타설말뚝(RCD)설계서_1.0t 공사설계서(1021일) 5" xfId="36436"/>
    <cellStyle name="¡_20030218144011020-E1C865BF_CC-02 본관기초굴착 예상_연돌 현장타설말뚝(RCD)설계서_1.0t 공사설계서(1021일) 6" xfId="36437"/>
    <cellStyle name="¡_20030218144011020-E1C865BF_CC-02 본관기초굴착 예상_연돌 현장타설말뚝(RCD)설계서_1.0t 공사설계서(1021일) 7" xfId="36438"/>
    <cellStyle name="¡_20030218144011020-E1C865BF_CC-02 본관기초굴착 예상_연돌 현장타설말뚝(RCD)설계서_1.0t 공사설계서(1021일) 8" xfId="36439"/>
    <cellStyle name="¡_20030218144011020-E1C865BF_CC-02 본관기초굴착 예상_연돌 현장타설말뚝(RCD)설계서_1.0t 공사설계서(1021일) 9" xfId="36440"/>
    <cellStyle name="¡_20030218144011020-E1C865BF_CC-02 본관기초굴착 예상_연돌 현장타설말뚝(RCD)설계서_태안78연돌공사설계서(2005099)C2" xfId="11086"/>
    <cellStyle name="¡_20030218144011020-E1C865BF_CC-02 본관기초굴착 예상_연돌 현장타설말뚝(RCD)설계서_태안78연돌공사설계서(2005099)C2 10" xfId="36441"/>
    <cellStyle name="¡_20030218144011020-E1C865BF_CC-02 본관기초굴착 예상_연돌 현장타설말뚝(RCD)설계서_태안78연돌공사설계서(2005099)C2 2" xfId="11087"/>
    <cellStyle name="¡_20030218144011020-E1C865BF_CC-02 본관기초굴착 예상_연돌 현장타설말뚝(RCD)설계서_태안78연돌공사설계서(2005099)C2 3" xfId="11088"/>
    <cellStyle name="¡_20030218144011020-E1C865BF_CC-02 본관기초굴착 예상_연돌 현장타설말뚝(RCD)설계서_태안78연돌공사설계서(2005099)C2 4" xfId="19266"/>
    <cellStyle name="¡_20030218144011020-E1C865BF_CC-02 본관기초굴착 예상_연돌 현장타설말뚝(RCD)설계서_태안78연돌공사설계서(2005099)C2 5" xfId="36442"/>
    <cellStyle name="¡_20030218144011020-E1C865BF_CC-02 본관기초굴착 예상_연돌 현장타설말뚝(RCD)설계서_태안78연돌공사설계서(2005099)C2 6" xfId="36443"/>
    <cellStyle name="¡_20030218144011020-E1C865BF_CC-02 본관기초굴착 예상_연돌 현장타설말뚝(RCD)설계서_태안78연돌공사설계서(2005099)C2 7" xfId="36444"/>
    <cellStyle name="¡_20030218144011020-E1C865BF_CC-02 본관기초굴착 예상_연돌 현장타설말뚝(RCD)설계서_태안78연돌공사설계서(2005099)C2 8" xfId="36445"/>
    <cellStyle name="¡_20030218144011020-E1C865BF_CC-02 본관기초굴착 예상_연돌 현장타설말뚝(RCD)설계서_태안78연돌공사설계서(2005099)C2 9" xfId="36446"/>
    <cellStyle name="¡_20030218144011020-E1C865BF_계장-견적서" xfId="19219"/>
    <cellStyle name="¡_20030218144011020-E1C865BF_계장-견적서_계장-견적서(re.1)" xfId="19220"/>
    <cellStyle name="¡_20030218144011020-E1C865BF_계장-견적서_계장-견적서(re.1)_믿음견적(8월)-믿음부사장님 계약(내부자료)" xfId="19221"/>
    <cellStyle name="¡_20030218144011020-E1C865BF_계장-견적서_믿음견적(8월)-믿음부사장님 계약(내부자료)" xfId="19222"/>
    <cellStyle name="¡_20030218144011020-E1C865BF_공사비집계표" xfId="36192"/>
    <cellStyle name="¡_20030218144011020-E1C865BF_공사비집계표_AC-14(최종수정)" xfId="36193"/>
    <cellStyle name="¡_20030218144011020-E1C865BF_공사비집계표_AC-14(최종수정)_발전설비 보수공사" xfId="36194"/>
    <cellStyle name="¡_20030218144011020-E1C865BF_구내도로 설계변경조서(최종)" xfId="36195"/>
    <cellStyle name="¡_20030218144011020-E1C865BF_그래브준설 수량분개 토적표" xfId="36196"/>
    <cellStyle name="¡_20030218144011020-E1C865BF_내역서_단가확정_집계" xfId="10967"/>
    <cellStyle name="¡_20030218144011020-E1C865BF_당진78-연돌-개략공사비" xfId="10968"/>
    <cellStyle name="¡_20030218144011020-E1C865BF_당진78-연돌-개략공사비 10" xfId="36197"/>
    <cellStyle name="¡_20030218144011020-E1C865BF_당진78-연돌-개략공사비 2" xfId="10969"/>
    <cellStyle name="¡_20030218144011020-E1C865BF_당진78-연돌-개략공사비 3" xfId="10970"/>
    <cellStyle name="¡_20030218144011020-E1C865BF_당진78-연돌-개략공사비 4" xfId="19223"/>
    <cellStyle name="¡_20030218144011020-E1C865BF_당진78-연돌-개략공사비 5" xfId="36198"/>
    <cellStyle name="¡_20030218144011020-E1C865BF_당진78-연돌-개략공사비 6" xfId="36199"/>
    <cellStyle name="¡_20030218144011020-E1C865BF_당진78-연돌-개략공사비 7" xfId="36200"/>
    <cellStyle name="¡_20030218144011020-E1C865BF_당진78-연돌-개략공사비 8" xfId="36201"/>
    <cellStyle name="¡_20030218144011020-E1C865BF_당진78-연돌-개략공사비 9" xfId="36202"/>
    <cellStyle name="¡_20030218144011020-E1C865BF_당진78-연돌-개략공사비_0 태안78-연돌-공사설계서(2005082)" xfId="10971"/>
    <cellStyle name="¡_20030218144011020-E1C865BF_당진78-연돌-개략공사비_0 태안78-연돌-공사설계서(2005082) 10" xfId="36203"/>
    <cellStyle name="¡_20030218144011020-E1C865BF_당진78-연돌-개략공사비_0 태안78-연돌-공사설계서(2005082) 2" xfId="10972"/>
    <cellStyle name="¡_20030218144011020-E1C865BF_당진78-연돌-개략공사비_0 태안78-연돌-공사설계서(2005082) 3" xfId="10973"/>
    <cellStyle name="¡_20030218144011020-E1C865BF_당진78-연돌-개략공사비_0 태안78-연돌-공사설계서(2005082) 4" xfId="19224"/>
    <cellStyle name="¡_20030218144011020-E1C865BF_당진78-연돌-개략공사비_0 태안78-연돌-공사설계서(2005082) 5" xfId="36204"/>
    <cellStyle name="¡_20030218144011020-E1C865BF_당진78-연돌-개략공사비_0 태안78-연돌-공사설계서(2005082) 6" xfId="36205"/>
    <cellStyle name="¡_20030218144011020-E1C865BF_당진78-연돌-개략공사비_0 태안78-연돌-공사설계서(2005082) 7" xfId="36206"/>
    <cellStyle name="¡_20030218144011020-E1C865BF_당진78-연돌-개략공사비_0 태안78-연돌-공사설계서(2005082) 8" xfId="36207"/>
    <cellStyle name="¡_20030218144011020-E1C865BF_당진78-연돌-개략공사비_0 태안78-연돌-공사설계서(2005082) 9" xfId="36208"/>
    <cellStyle name="¡_20030218144011020-E1C865BF_당진78-연돌-개략공사비_1.0t 공사설계서(1021일)" xfId="10974"/>
    <cellStyle name="¡_20030218144011020-E1C865BF_당진78-연돌-개략공사비_1.0t 공사설계서(1021일) 10" xfId="36209"/>
    <cellStyle name="¡_20030218144011020-E1C865BF_당진78-연돌-개략공사비_1.0t 공사설계서(1021일) 2" xfId="10975"/>
    <cellStyle name="¡_20030218144011020-E1C865BF_당진78-연돌-개략공사비_1.0t 공사설계서(1021일) 3" xfId="10976"/>
    <cellStyle name="¡_20030218144011020-E1C865BF_당진78-연돌-개략공사비_1.0t 공사설계서(1021일) 4" xfId="19225"/>
    <cellStyle name="¡_20030218144011020-E1C865BF_당진78-연돌-개략공사비_1.0t 공사설계서(1021일) 5" xfId="36210"/>
    <cellStyle name="¡_20030218144011020-E1C865BF_당진78-연돌-개략공사비_1.0t 공사설계서(1021일) 6" xfId="36211"/>
    <cellStyle name="¡_20030218144011020-E1C865BF_당진78-연돌-개략공사비_1.0t 공사설계서(1021일) 7" xfId="36212"/>
    <cellStyle name="¡_20030218144011020-E1C865BF_당진78-연돌-개략공사비_1.0t 공사설계서(1021일) 8" xfId="36213"/>
    <cellStyle name="¡_20030218144011020-E1C865BF_당진78-연돌-개략공사비_1.0t 공사설계서(1021일) 9" xfId="36214"/>
    <cellStyle name="¡_20030218144011020-E1C865BF_당진78-연돌-개략공사비_태안78연돌공사설계서(2005099)C2" xfId="10977"/>
    <cellStyle name="¡_20030218144011020-E1C865BF_당진78-연돌-개략공사비_태안78연돌공사설계서(2005099)C2 10" xfId="36215"/>
    <cellStyle name="¡_20030218144011020-E1C865BF_당진78-연돌-개략공사비_태안78연돌공사설계서(2005099)C2 2" xfId="10978"/>
    <cellStyle name="¡_20030218144011020-E1C865BF_당진78-연돌-개략공사비_태안78연돌공사설계서(2005099)C2 3" xfId="10979"/>
    <cellStyle name="¡_20030218144011020-E1C865BF_당진78-연돌-개략공사비_태안78연돌공사설계서(2005099)C2 4" xfId="19226"/>
    <cellStyle name="¡_20030218144011020-E1C865BF_당진78-연돌-개략공사비_태안78연돌공사설계서(2005099)C2 5" xfId="36216"/>
    <cellStyle name="¡_20030218144011020-E1C865BF_당진78-연돌-개략공사비_태안78연돌공사설계서(2005099)C2 6" xfId="36217"/>
    <cellStyle name="¡_20030218144011020-E1C865BF_당진78-연돌-개략공사비_태안78연돌공사설계서(2005099)C2 7" xfId="36218"/>
    <cellStyle name="¡_20030218144011020-E1C865BF_당진78-연돌-개략공사비_태안78연돌공사설계서(2005099)C2 8" xfId="36219"/>
    <cellStyle name="¡_20030218144011020-E1C865BF_당진78-연돌-개략공사비_태안78연돌공사설계서(2005099)C2 9" xfId="36220"/>
    <cellStyle name="¡_20030218144011020-E1C865BF_당진9,10-터빈기초 공사내역서" xfId="10980"/>
    <cellStyle name="¡_20030218144011020-E1C865BF_믿음견적(8월)-믿음부사장님 계약(내부자료)" xfId="19227"/>
    <cellStyle name="¡_20030218144011020-E1C865BF_발전설비 보수공사" xfId="36221"/>
    <cellStyle name="¡_20030218144011020-E1C865BF_본관기초굴착 예상도급" xfId="10981"/>
    <cellStyle name="¡_20030218144011020-E1C865BF_본관기초굴착 예상도급 10" xfId="36222"/>
    <cellStyle name="¡_20030218144011020-E1C865BF_본관기초굴착 예상도급 2" xfId="10982"/>
    <cellStyle name="¡_20030218144011020-E1C865BF_본관기초굴착 예상도급 3" xfId="10983"/>
    <cellStyle name="¡_20030218144011020-E1C865BF_본관기초굴착 예상도급 4" xfId="19228"/>
    <cellStyle name="¡_20030218144011020-E1C865BF_본관기초굴착 예상도급 5" xfId="36223"/>
    <cellStyle name="¡_20030218144011020-E1C865BF_본관기초굴착 예상도급 6" xfId="36224"/>
    <cellStyle name="¡_20030218144011020-E1C865BF_본관기초굴착 예상도급 7" xfId="36225"/>
    <cellStyle name="¡_20030218144011020-E1C865BF_본관기초굴착 예상도급 8" xfId="36226"/>
    <cellStyle name="¡_20030218144011020-E1C865BF_본관기초굴착 예상도급 9" xfId="36227"/>
    <cellStyle name="¡_20030218144011020-E1C865BF_본관기초굴착 예상도급_1 당진78-연돌-공사설계서(REV.0 12.14-kopec)" xfId="10984"/>
    <cellStyle name="¡_20030218144011020-E1C865BF_본관기초굴착 예상도급_1 당진78-연돌-공사설계서(REV.0 12.14-kopec) 10" xfId="36228"/>
    <cellStyle name="¡_20030218144011020-E1C865BF_본관기초굴착 예상도급_1 당진78-연돌-공사설계서(REV.0 12.14-kopec) 2" xfId="10985"/>
    <cellStyle name="¡_20030218144011020-E1C865BF_본관기초굴착 예상도급_1 당진78-연돌-공사설계서(REV.0 12.14-kopec) 3" xfId="10986"/>
    <cellStyle name="¡_20030218144011020-E1C865BF_본관기초굴착 예상도급_1 당진78-연돌-공사설계서(REV.0 12.14-kopec) 4" xfId="19229"/>
    <cellStyle name="¡_20030218144011020-E1C865BF_본관기초굴착 예상도급_1 당진78-연돌-공사설계서(REV.0 12.14-kopec) 5" xfId="36229"/>
    <cellStyle name="¡_20030218144011020-E1C865BF_본관기초굴착 예상도급_1 당진78-연돌-공사설계서(REV.0 12.14-kopec) 6" xfId="36230"/>
    <cellStyle name="¡_20030218144011020-E1C865BF_본관기초굴착 예상도급_1 당진78-연돌-공사설계서(REV.0 12.14-kopec) 7" xfId="36231"/>
    <cellStyle name="¡_20030218144011020-E1C865BF_본관기초굴착 예상도급_1 당진78-연돌-공사설계서(REV.0 12.14-kopec) 8" xfId="36232"/>
    <cellStyle name="¡_20030218144011020-E1C865BF_본관기초굴착 예상도급_1 당진78-연돌-공사설계서(REV.0 12.14-kopec) 9" xfId="36233"/>
    <cellStyle name="¡_20030218144011020-E1C865BF_본관기초굴착 예상도급_1 당진78-연돌-공사설계서(REV.0 12.14-kopec)_0 태안78-연돌-공사설계서(2005082)" xfId="10987"/>
    <cellStyle name="¡_20030218144011020-E1C865BF_본관기초굴착 예상도급_1 당진78-연돌-공사설계서(REV.0 12.14-kopec)_0 태안78-연돌-공사설계서(2005082) 10" xfId="36234"/>
    <cellStyle name="¡_20030218144011020-E1C865BF_본관기초굴착 예상도급_1 당진78-연돌-공사설계서(REV.0 12.14-kopec)_0 태안78-연돌-공사설계서(2005082) 2" xfId="10988"/>
    <cellStyle name="¡_20030218144011020-E1C865BF_본관기초굴착 예상도급_1 당진78-연돌-공사설계서(REV.0 12.14-kopec)_0 태안78-연돌-공사설계서(2005082) 3" xfId="10989"/>
    <cellStyle name="¡_20030218144011020-E1C865BF_본관기초굴착 예상도급_1 당진78-연돌-공사설계서(REV.0 12.14-kopec)_0 태안78-연돌-공사설계서(2005082) 4" xfId="19230"/>
    <cellStyle name="¡_20030218144011020-E1C865BF_본관기초굴착 예상도급_1 당진78-연돌-공사설계서(REV.0 12.14-kopec)_0 태안78-연돌-공사설계서(2005082) 5" xfId="36235"/>
    <cellStyle name="¡_20030218144011020-E1C865BF_본관기초굴착 예상도급_1 당진78-연돌-공사설계서(REV.0 12.14-kopec)_0 태안78-연돌-공사설계서(2005082) 6" xfId="36236"/>
    <cellStyle name="¡_20030218144011020-E1C865BF_본관기초굴착 예상도급_1 당진78-연돌-공사설계서(REV.0 12.14-kopec)_0 태안78-연돌-공사설계서(2005082) 7" xfId="36237"/>
    <cellStyle name="¡_20030218144011020-E1C865BF_본관기초굴착 예상도급_1 당진78-연돌-공사설계서(REV.0 12.14-kopec)_0 태안78-연돌-공사설계서(2005082) 8" xfId="36238"/>
    <cellStyle name="¡_20030218144011020-E1C865BF_본관기초굴착 예상도급_1 당진78-연돌-공사설계서(REV.0 12.14-kopec)_0 태안78-연돌-공사설계서(2005082) 9" xfId="36239"/>
    <cellStyle name="¡_20030218144011020-E1C865BF_본관기초굴착 예상도급_1 당진78-연돌-공사설계서(REV.0 12.14-kopec)_1.0t 공사설계서(1021일)" xfId="10990"/>
    <cellStyle name="¡_20030218144011020-E1C865BF_본관기초굴착 예상도급_1 당진78-연돌-공사설계서(REV.0 12.14-kopec)_1.0t 공사설계서(1021일) 10" xfId="36240"/>
    <cellStyle name="¡_20030218144011020-E1C865BF_본관기초굴착 예상도급_1 당진78-연돌-공사설계서(REV.0 12.14-kopec)_1.0t 공사설계서(1021일) 2" xfId="10991"/>
    <cellStyle name="¡_20030218144011020-E1C865BF_본관기초굴착 예상도급_1 당진78-연돌-공사설계서(REV.0 12.14-kopec)_1.0t 공사설계서(1021일) 3" xfId="10992"/>
    <cellStyle name="¡_20030218144011020-E1C865BF_본관기초굴착 예상도급_1 당진78-연돌-공사설계서(REV.0 12.14-kopec)_1.0t 공사설계서(1021일) 4" xfId="19231"/>
    <cellStyle name="¡_20030218144011020-E1C865BF_본관기초굴착 예상도급_1 당진78-연돌-공사설계서(REV.0 12.14-kopec)_1.0t 공사설계서(1021일) 5" xfId="36241"/>
    <cellStyle name="¡_20030218144011020-E1C865BF_본관기초굴착 예상도급_1 당진78-연돌-공사설계서(REV.0 12.14-kopec)_1.0t 공사설계서(1021일) 6" xfId="36242"/>
    <cellStyle name="¡_20030218144011020-E1C865BF_본관기초굴착 예상도급_1 당진78-연돌-공사설계서(REV.0 12.14-kopec)_1.0t 공사설계서(1021일) 7" xfId="36243"/>
    <cellStyle name="¡_20030218144011020-E1C865BF_본관기초굴착 예상도급_1 당진78-연돌-공사설계서(REV.0 12.14-kopec)_1.0t 공사설계서(1021일) 8" xfId="36244"/>
    <cellStyle name="¡_20030218144011020-E1C865BF_본관기초굴착 예상도급_1 당진78-연돌-공사설계서(REV.0 12.14-kopec)_1.0t 공사설계서(1021일) 9" xfId="36245"/>
    <cellStyle name="¡_20030218144011020-E1C865BF_본관기초굴착 예상도급_1 당진78-연돌-공사설계서(REV.0 12.14-kopec)_태안78연돌공사설계서(2005099)C2" xfId="10993"/>
    <cellStyle name="¡_20030218144011020-E1C865BF_본관기초굴착 예상도급_1 당진78-연돌-공사설계서(REV.0 12.14-kopec)_태안78연돌공사설계서(2005099)C2 10" xfId="36246"/>
    <cellStyle name="¡_20030218144011020-E1C865BF_본관기초굴착 예상도급_1 당진78-연돌-공사설계서(REV.0 12.14-kopec)_태안78연돌공사설계서(2005099)C2 2" xfId="10994"/>
    <cellStyle name="¡_20030218144011020-E1C865BF_본관기초굴착 예상도급_1 당진78-연돌-공사설계서(REV.0 12.14-kopec)_태안78연돌공사설계서(2005099)C2 3" xfId="10995"/>
    <cellStyle name="¡_20030218144011020-E1C865BF_본관기초굴착 예상도급_1 당진78-연돌-공사설계서(REV.0 12.14-kopec)_태안78연돌공사설계서(2005099)C2 4" xfId="19232"/>
    <cellStyle name="¡_20030218144011020-E1C865BF_본관기초굴착 예상도급_1 당진78-연돌-공사설계서(REV.0 12.14-kopec)_태안78연돌공사설계서(2005099)C2 5" xfId="36247"/>
    <cellStyle name="¡_20030218144011020-E1C865BF_본관기초굴착 예상도급_1 당진78-연돌-공사설계서(REV.0 12.14-kopec)_태안78연돌공사설계서(2005099)C2 6" xfId="36248"/>
    <cellStyle name="¡_20030218144011020-E1C865BF_본관기초굴착 예상도급_1 당진78-연돌-공사설계서(REV.0 12.14-kopec)_태안78연돌공사설계서(2005099)C2 7" xfId="36249"/>
    <cellStyle name="¡_20030218144011020-E1C865BF_본관기초굴착 예상도급_1 당진78-연돌-공사설계서(REV.0 12.14-kopec)_태안78연돌공사설계서(2005099)C2 8" xfId="36250"/>
    <cellStyle name="¡_20030218144011020-E1C865BF_본관기초굴착 예상도급_1 당진78-연돌-공사설계서(REV.0 12.14-kopec)_태안78연돌공사설계서(2005099)C2 9" xfId="36251"/>
    <cellStyle name="¡_20030218144011020-E1C865BF_본관기초굴착 예상도급_1.0t 당진78-연돌-수량산출서(REV.0 12.27-kopec)" xfId="10996"/>
    <cellStyle name="¡_20030218144011020-E1C865BF_본관기초굴착 예상도급_1.0t 당진78-연돌-수량산출서(REV.0 12.27-kopec) 10" xfId="36252"/>
    <cellStyle name="¡_20030218144011020-E1C865BF_본관기초굴착 예상도급_1.0t 당진78-연돌-수량산출서(REV.0 12.27-kopec) 2" xfId="10997"/>
    <cellStyle name="¡_20030218144011020-E1C865BF_본관기초굴착 예상도급_1.0t 당진78-연돌-수량산출서(REV.0 12.27-kopec) 3" xfId="10998"/>
    <cellStyle name="¡_20030218144011020-E1C865BF_본관기초굴착 예상도급_1.0t 당진78-연돌-수량산출서(REV.0 12.27-kopec) 4" xfId="19233"/>
    <cellStyle name="¡_20030218144011020-E1C865BF_본관기초굴착 예상도급_1.0t 당진78-연돌-수량산출서(REV.0 12.27-kopec) 5" xfId="36253"/>
    <cellStyle name="¡_20030218144011020-E1C865BF_본관기초굴착 예상도급_1.0t 당진78-연돌-수량산출서(REV.0 12.27-kopec) 6" xfId="36254"/>
    <cellStyle name="¡_20030218144011020-E1C865BF_본관기초굴착 예상도급_1.0t 당진78-연돌-수량산출서(REV.0 12.27-kopec) 7" xfId="36255"/>
    <cellStyle name="¡_20030218144011020-E1C865BF_본관기초굴착 예상도급_1.0t 당진78-연돌-수량산출서(REV.0 12.27-kopec) 8" xfId="36256"/>
    <cellStyle name="¡_20030218144011020-E1C865BF_본관기초굴착 예상도급_1.0t 당진78-연돌-수량산출서(REV.0 12.27-kopec) 9" xfId="36257"/>
    <cellStyle name="¡_20030218144011020-E1C865BF_본관기초굴착 예상도급_1.0t 당진78-연돌-수량산출서(REV.0 12.27-kopec)_1.0t 공사설계서(1021일)" xfId="10999"/>
    <cellStyle name="¡_20030218144011020-E1C865BF_본관기초굴착 예상도급_1.0t 당진78-연돌-수량산출서(REV.0 12.27-kopec)_1.0t 공사설계서(1021일) 10" xfId="36258"/>
    <cellStyle name="¡_20030218144011020-E1C865BF_본관기초굴착 예상도급_1.0t 당진78-연돌-수량산출서(REV.0 12.27-kopec)_1.0t 공사설계서(1021일) 2" xfId="11000"/>
    <cellStyle name="¡_20030218144011020-E1C865BF_본관기초굴착 예상도급_1.0t 당진78-연돌-수량산출서(REV.0 12.27-kopec)_1.0t 공사설계서(1021일) 3" xfId="11001"/>
    <cellStyle name="¡_20030218144011020-E1C865BF_본관기초굴착 예상도급_1.0t 당진78-연돌-수량산출서(REV.0 12.27-kopec)_1.0t 공사설계서(1021일) 4" xfId="19234"/>
    <cellStyle name="¡_20030218144011020-E1C865BF_본관기초굴착 예상도급_1.0t 당진78-연돌-수량산출서(REV.0 12.27-kopec)_1.0t 공사설계서(1021일) 5" xfId="36259"/>
    <cellStyle name="¡_20030218144011020-E1C865BF_본관기초굴착 예상도급_1.0t 당진78-연돌-수량산출서(REV.0 12.27-kopec)_1.0t 공사설계서(1021일) 6" xfId="36260"/>
    <cellStyle name="¡_20030218144011020-E1C865BF_본관기초굴착 예상도급_1.0t 당진78-연돌-수량산출서(REV.0 12.27-kopec)_1.0t 공사설계서(1021일) 7" xfId="36261"/>
    <cellStyle name="¡_20030218144011020-E1C865BF_본관기초굴착 예상도급_1.0t 당진78-연돌-수량산출서(REV.0 12.27-kopec)_1.0t 공사설계서(1021일) 8" xfId="36262"/>
    <cellStyle name="¡_20030218144011020-E1C865BF_본관기초굴착 예상도급_1.0t 당진78-연돌-수량산출서(REV.0 12.27-kopec)_1.0t 공사설계서(1021일) 9" xfId="36263"/>
    <cellStyle name="¡_20030218144011020-E1C865BF_본관기초굴착 예상도급_2.관리동" xfId="36264"/>
    <cellStyle name="¡_20030218144011020-E1C865BF_본관기초굴착 예상도급_당진78-연돌-개략공사비" xfId="11002"/>
    <cellStyle name="¡_20030218144011020-E1C865BF_본관기초굴착 예상도급_당진78-연돌-개략공사비 10" xfId="36265"/>
    <cellStyle name="¡_20030218144011020-E1C865BF_본관기초굴착 예상도급_당진78-연돌-개략공사비 2" xfId="11003"/>
    <cellStyle name="¡_20030218144011020-E1C865BF_본관기초굴착 예상도급_당진78-연돌-개략공사비 3" xfId="11004"/>
    <cellStyle name="¡_20030218144011020-E1C865BF_본관기초굴착 예상도급_당진78-연돌-개략공사비 4" xfId="19235"/>
    <cellStyle name="¡_20030218144011020-E1C865BF_본관기초굴착 예상도급_당진78-연돌-개략공사비 5" xfId="36266"/>
    <cellStyle name="¡_20030218144011020-E1C865BF_본관기초굴착 예상도급_당진78-연돌-개략공사비 6" xfId="36267"/>
    <cellStyle name="¡_20030218144011020-E1C865BF_본관기초굴착 예상도급_당진78-연돌-개략공사비 7" xfId="36268"/>
    <cellStyle name="¡_20030218144011020-E1C865BF_본관기초굴착 예상도급_당진78-연돌-개략공사비 8" xfId="36269"/>
    <cellStyle name="¡_20030218144011020-E1C865BF_본관기초굴착 예상도급_당진78-연돌-개략공사비 9" xfId="36270"/>
    <cellStyle name="¡_20030218144011020-E1C865BF_본관기초굴착 예상도급_당진78-연돌-개략공사비_0 태안78-연돌-공사설계서(2005082)" xfId="11005"/>
    <cellStyle name="¡_20030218144011020-E1C865BF_본관기초굴착 예상도급_당진78-연돌-개략공사비_0 태안78-연돌-공사설계서(2005082) 10" xfId="36271"/>
    <cellStyle name="¡_20030218144011020-E1C865BF_본관기초굴착 예상도급_당진78-연돌-개략공사비_0 태안78-연돌-공사설계서(2005082) 2" xfId="11006"/>
    <cellStyle name="¡_20030218144011020-E1C865BF_본관기초굴착 예상도급_당진78-연돌-개략공사비_0 태안78-연돌-공사설계서(2005082) 3" xfId="11007"/>
    <cellStyle name="¡_20030218144011020-E1C865BF_본관기초굴착 예상도급_당진78-연돌-개략공사비_0 태안78-연돌-공사설계서(2005082) 4" xfId="19236"/>
    <cellStyle name="¡_20030218144011020-E1C865BF_본관기초굴착 예상도급_당진78-연돌-개략공사비_0 태안78-연돌-공사설계서(2005082) 5" xfId="36272"/>
    <cellStyle name="¡_20030218144011020-E1C865BF_본관기초굴착 예상도급_당진78-연돌-개략공사비_0 태안78-연돌-공사설계서(2005082) 6" xfId="36273"/>
    <cellStyle name="¡_20030218144011020-E1C865BF_본관기초굴착 예상도급_당진78-연돌-개략공사비_0 태안78-연돌-공사설계서(2005082) 7" xfId="36274"/>
    <cellStyle name="¡_20030218144011020-E1C865BF_본관기초굴착 예상도급_당진78-연돌-개략공사비_0 태안78-연돌-공사설계서(2005082) 8" xfId="36275"/>
    <cellStyle name="¡_20030218144011020-E1C865BF_본관기초굴착 예상도급_당진78-연돌-개략공사비_0 태안78-연돌-공사설계서(2005082) 9" xfId="36276"/>
    <cellStyle name="¡_20030218144011020-E1C865BF_본관기초굴착 예상도급_당진78-연돌-개략공사비_1.0t 공사설계서(1021일)" xfId="11008"/>
    <cellStyle name="¡_20030218144011020-E1C865BF_본관기초굴착 예상도급_당진78-연돌-개략공사비_1.0t 공사설계서(1021일) 10" xfId="36277"/>
    <cellStyle name="¡_20030218144011020-E1C865BF_본관기초굴착 예상도급_당진78-연돌-개략공사비_1.0t 공사설계서(1021일) 2" xfId="11009"/>
    <cellStyle name="¡_20030218144011020-E1C865BF_본관기초굴착 예상도급_당진78-연돌-개략공사비_1.0t 공사설계서(1021일) 3" xfId="11010"/>
    <cellStyle name="¡_20030218144011020-E1C865BF_본관기초굴착 예상도급_당진78-연돌-개략공사비_1.0t 공사설계서(1021일) 4" xfId="19237"/>
    <cellStyle name="¡_20030218144011020-E1C865BF_본관기초굴착 예상도급_당진78-연돌-개략공사비_1.0t 공사설계서(1021일) 5" xfId="36278"/>
    <cellStyle name="¡_20030218144011020-E1C865BF_본관기초굴착 예상도급_당진78-연돌-개략공사비_1.0t 공사설계서(1021일) 6" xfId="36279"/>
    <cellStyle name="¡_20030218144011020-E1C865BF_본관기초굴착 예상도급_당진78-연돌-개략공사비_1.0t 공사설계서(1021일) 7" xfId="36280"/>
    <cellStyle name="¡_20030218144011020-E1C865BF_본관기초굴착 예상도급_당진78-연돌-개략공사비_1.0t 공사설계서(1021일) 8" xfId="36281"/>
    <cellStyle name="¡_20030218144011020-E1C865BF_본관기초굴착 예상도급_당진78-연돌-개략공사비_1.0t 공사설계서(1021일) 9" xfId="36282"/>
    <cellStyle name="¡_20030218144011020-E1C865BF_본관기초굴착 예상도급_당진78-연돌-개략공사비_태안78연돌공사설계서(2005099)C2" xfId="11011"/>
    <cellStyle name="¡_20030218144011020-E1C865BF_본관기초굴착 예상도급_당진78-연돌-개략공사비_태안78연돌공사설계서(2005099)C2 10" xfId="36283"/>
    <cellStyle name="¡_20030218144011020-E1C865BF_본관기초굴착 예상도급_당진78-연돌-개략공사비_태안78연돌공사설계서(2005099)C2 2" xfId="11012"/>
    <cellStyle name="¡_20030218144011020-E1C865BF_본관기초굴착 예상도급_당진78-연돌-개략공사비_태안78연돌공사설계서(2005099)C2 3" xfId="11013"/>
    <cellStyle name="¡_20030218144011020-E1C865BF_본관기초굴착 예상도급_당진78-연돌-개략공사비_태안78연돌공사설계서(2005099)C2 4" xfId="19238"/>
    <cellStyle name="¡_20030218144011020-E1C865BF_본관기초굴착 예상도급_당진78-연돌-개략공사비_태안78연돌공사설계서(2005099)C2 5" xfId="36284"/>
    <cellStyle name="¡_20030218144011020-E1C865BF_본관기초굴착 예상도급_당진78-연돌-개략공사비_태안78연돌공사설계서(2005099)C2 6" xfId="36285"/>
    <cellStyle name="¡_20030218144011020-E1C865BF_본관기초굴착 예상도급_당진78-연돌-개략공사비_태안78연돌공사설계서(2005099)C2 7" xfId="36286"/>
    <cellStyle name="¡_20030218144011020-E1C865BF_본관기초굴착 예상도급_당진78-연돌-개략공사비_태안78연돌공사설계서(2005099)C2 8" xfId="36287"/>
    <cellStyle name="¡_20030218144011020-E1C865BF_본관기초굴착 예상도급_당진78-연돌-개략공사비_태안78연돌공사설계서(2005099)C2 9" xfId="36288"/>
    <cellStyle name="¡_20030218144011020-E1C865BF_본관기초굴착 예상도급_연돌 현장타설말뚝(RCD)설계서" xfId="11014"/>
    <cellStyle name="¡_20030218144011020-E1C865BF_본관기초굴착 예상도급_연돌 현장타설말뚝(RCD)설계서 10" xfId="36289"/>
    <cellStyle name="¡_20030218144011020-E1C865BF_본관기초굴착 예상도급_연돌 현장타설말뚝(RCD)설계서 2" xfId="11015"/>
    <cellStyle name="¡_20030218144011020-E1C865BF_본관기초굴착 예상도급_연돌 현장타설말뚝(RCD)설계서 3" xfId="11016"/>
    <cellStyle name="¡_20030218144011020-E1C865BF_본관기초굴착 예상도급_연돌 현장타설말뚝(RCD)설계서 4" xfId="19239"/>
    <cellStyle name="¡_20030218144011020-E1C865BF_본관기초굴착 예상도급_연돌 현장타설말뚝(RCD)설계서 5" xfId="36290"/>
    <cellStyle name="¡_20030218144011020-E1C865BF_본관기초굴착 예상도급_연돌 현장타설말뚝(RCD)설계서 6" xfId="36291"/>
    <cellStyle name="¡_20030218144011020-E1C865BF_본관기초굴착 예상도급_연돌 현장타설말뚝(RCD)설계서 7" xfId="36292"/>
    <cellStyle name="¡_20030218144011020-E1C865BF_본관기초굴착 예상도급_연돌 현장타설말뚝(RCD)설계서 8" xfId="36293"/>
    <cellStyle name="¡_20030218144011020-E1C865BF_본관기초굴착 예상도급_연돌 현장타설말뚝(RCD)설계서 9" xfId="36294"/>
    <cellStyle name="¡_20030218144011020-E1C865BF_본관기초굴착 예상도급_연돌 현장타설말뚝(RCD)설계서_0 태안78-연돌-공사설계서(2005082)" xfId="11017"/>
    <cellStyle name="¡_20030218144011020-E1C865BF_본관기초굴착 예상도급_연돌 현장타설말뚝(RCD)설계서_0 태안78-연돌-공사설계서(2005082) 10" xfId="36295"/>
    <cellStyle name="¡_20030218144011020-E1C865BF_본관기초굴착 예상도급_연돌 현장타설말뚝(RCD)설계서_0 태안78-연돌-공사설계서(2005082) 2" xfId="11018"/>
    <cellStyle name="¡_20030218144011020-E1C865BF_본관기초굴착 예상도급_연돌 현장타설말뚝(RCD)설계서_0 태안78-연돌-공사설계서(2005082) 3" xfId="11019"/>
    <cellStyle name="¡_20030218144011020-E1C865BF_본관기초굴착 예상도급_연돌 현장타설말뚝(RCD)설계서_0 태안78-연돌-공사설계서(2005082) 4" xfId="19240"/>
    <cellStyle name="¡_20030218144011020-E1C865BF_본관기초굴착 예상도급_연돌 현장타설말뚝(RCD)설계서_0 태안78-연돌-공사설계서(2005082) 5" xfId="36296"/>
    <cellStyle name="¡_20030218144011020-E1C865BF_본관기초굴착 예상도급_연돌 현장타설말뚝(RCD)설계서_0 태안78-연돌-공사설계서(2005082) 6" xfId="36297"/>
    <cellStyle name="¡_20030218144011020-E1C865BF_본관기초굴착 예상도급_연돌 현장타설말뚝(RCD)설계서_0 태안78-연돌-공사설계서(2005082) 7" xfId="36298"/>
    <cellStyle name="¡_20030218144011020-E1C865BF_본관기초굴착 예상도급_연돌 현장타설말뚝(RCD)설계서_0 태안78-연돌-공사설계서(2005082) 8" xfId="36299"/>
    <cellStyle name="¡_20030218144011020-E1C865BF_본관기초굴착 예상도급_연돌 현장타설말뚝(RCD)설계서_0 태안78-연돌-공사설계서(2005082) 9" xfId="36300"/>
    <cellStyle name="¡_20030218144011020-E1C865BF_본관기초굴착 예상도급_연돌 현장타설말뚝(RCD)설계서_1.0t 공사설계서(1021일)" xfId="11020"/>
    <cellStyle name="¡_20030218144011020-E1C865BF_본관기초굴착 예상도급_연돌 현장타설말뚝(RCD)설계서_1.0t 공사설계서(1021일) 10" xfId="36301"/>
    <cellStyle name="¡_20030218144011020-E1C865BF_본관기초굴착 예상도급_연돌 현장타설말뚝(RCD)설계서_1.0t 공사설계서(1021일) 2" xfId="11021"/>
    <cellStyle name="¡_20030218144011020-E1C865BF_본관기초굴착 예상도급_연돌 현장타설말뚝(RCD)설계서_1.0t 공사설계서(1021일) 3" xfId="11022"/>
    <cellStyle name="¡_20030218144011020-E1C865BF_본관기초굴착 예상도급_연돌 현장타설말뚝(RCD)설계서_1.0t 공사설계서(1021일) 4" xfId="19241"/>
    <cellStyle name="¡_20030218144011020-E1C865BF_본관기초굴착 예상도급_연돌 현장타설말뚝(RCD)설계서_1.0t 공사설계서(1021일) 5" xfId="36302"/>
    <cellStyle name="¡_20030218144011020-E1C865BF_본관기초굴착 예상도급_연돌 현장타설말뚝(RCD)설계서_1.0t 공사설계서(1021일) 6" xfId="36303"/>
    <cellStyle name="¡_20030218144011020-E1C865BF_본관기초굴착 예상도급_연돌 현장타설말뚝(RCD)설계서_1.0t 공사설계서(1021일) 7" xfId="36304"/>
    <cellStyle name="¡_20030218144011020-E1C865BF_본관기초굴착 예상도급_연돌 현장타설말뚝(RCD)설계서_1.0t 공사설계서(1021일) 8" xfId="36305"/>
    <cellStyle name="¡_20030218144011020-E1C865BF_본관기초굴착 예상도급_연돌 현장타설말뚝(RCD)설계서_1.0t 공사설계서(1021일) 9" xfId="36306"/>
    <cellStyle name="¡_20030218144011020-E1C865BF_본관기초굴착 예상도급_연돌 현장타설말뚝(RCD)설계서_태안78연돌공사설계서(2005099)C2" xfId="11023"/>
    <cellStyle name="¡_20030218144011020-E1C865BF_본관기초굴착 예상도급_연돌 현장타설말뚝(RCD)설계서_태안78연돌공사설계서(2005099)C2 10" xfId="36307"/>
    <cellStyle name="¡_20030218144011020-E1C865BF_본관기초굴착 예상도급_연돌 현장타설말뚝(RCD)설계서_태안78연돌공사설계서(2005099)C2 2" xfId="11024"/>
    <cellStyle name="¡_20030218144011020-E1C865BF_본관기초굴착 예상도급_연돌 현장타설말뚝(RCD)설계서_태안78연돌공사설계서(2005099)C2 3" xfId="11025"/>
    <cellStyle name="¡_20030218144011020-E1C865BF_본관기초굴착 예상도급_연돌 현장타설말뚝(RCD)설계서_태안78연돌공사설계서(2005099)C2 4" xfId="19242"/>
    <cellStyle name="¡_20030218144011020-E1C865BF_본관기초굴착 예상도급_연돌 현장타설말뚝(RCD)설계서_태안78연돌공사설계서(2005099)C2 5" xfId="36308"/>
    <cellStyle name="¡_20030218144011020-E1C865BF_본관기초굴착 예상도급_연돌 현장타설말뚝(RCD)설계서_태안78연돌공사설계서(2005099)C2 6" xfId="36309"/>
    <cellStyle name="¡_20030218144011020-E1C865BF_본관기초굴착 예상도급_연돌 현장타설말뚝(RCD)설계서_태안78연돌공사설계서(2005099)C2 7" xfId="36310"/>
    <cellStyle name="¡_20030218144011020-E1C865BF_본관기초굴착 예상도급_연돌 현장타설말뚝(RCD)설계서_태안78연돌공사설계서(2005099)C2 8" xfId="36311"/>
    <cellStyle name="¡_20030218144011020-E1C865BF_본관기초굴착 예상도급_연돌 현장타설말뚝(RCD)설계서_태안78연돌공사설계서(2005099)C2 9" xfId="36312"/>
    <cellStyle name="¡_20030218144011020-E1C865BF_본관기초굴착(REV1)" xfId="11027"/>
    <cellStyle name="¡_20030218144011020-E1C865BF_본관기초굴착(남경)" xfId="11026"/>
    <cellStyle name="¡_20030218144011020-E1C865BF_부대철콘공내역(당진#7,8)" xfId="11028"/>
    <cellStyle name="¡_20030218144011020-E1C865BF_부두준설 딱지" xfId="36313"/>
    <cellStyle name="¡_20030218144011020-E1C865BF_부두준설 설계서" xfId="36314"/>
    <cellStyle name="¡_20030218144011020-E1C865BF_부두준설 설계서-07.10.24" xfId="36315"/>
    <cellStyle name="¡_20030218144011020-E1C865BF_부두준설 수량산출서" xfId="36316"/>
    <cellStyle name="¡_20030218144011020-E1C865BF_설계변경(최종)" xfId="42405"/>
    <cellStyle name="¡_20030218144011020-E1C865BF_소나무가이식 하도급대상금액대비" xfId="11029"/>
    <cellStyle name="¡_20030218144011020-E1C865BF_연돌 현장타설말뚝(RCD)설계서" xfId="11030"/>
    <cellStyle name="¡_20030218144011020-E1C865BF_연돌 현장타설말뚝(RCD)설계서 10" xfId="36317"/>
    <cellStyle name="¡_20030218144011020-E1C865BF_연돌 현장타설말뚝(RCD)설계서 2" xfId="11031"/>
    <cellStyle name="¡_20030218144011020-E1C865BF_연돌 현장타설말뚝(RCD)설계서 3" xfId="11032"/>
    <cellStyle name="¡_20030218144011020-E1C865BF_연돌 현장타설말뚝(RCD)설계서 4" xfId="19243"/>
    <cellStyle name="¡_20030218144011020-E1C865BF_연돌 현장타설말뚝(RCD)설계서 5" xfId="36318"/>
    <cellStyle name="¡_20030218144011020-E1C865BF_연돌 현장타설말뚝(RCD)설계서 6" xfId="36319"/>
    <cellStyle name="¡_20030218144011020-E1C865BF_연돌 현장타설말뚝(RCD)설계서 7" xfId="36320"/>
    <cellStyle name="¡_20030218144011020-E1C865BF_연돌 현장타설말뚝(RCD)설계서 8" xfId="36321"/>
    <cellStyle name="¡_20030218144011020-E1C865BF_연돌 현장타설말뚝(RCD)설계서 9" xfId="36322"/>
    <cellStyle name="¡_20030218144011020-E1C865BF_연돌 현장타설말뚝(RCD)설계서_0 태안78-연돌-공사설계서(2005082)" xfId="11033"/>
    <cellStyle name="¡_20030218144011020-E1C865BF_연돌 현장타설말뚝(RCD)설계서_0 태안78-연돌-공사설계서(2005082) 10" xfId="36323"/>
    <cellStyle name="¡_20030218144011020-E1C865BF_연돌 현장타설말뚝(RCD)설계서_0 태안78-연돌-공사설계서(2005082) 2" xfId="11034"/>
    <cellStyle name="¡_20030218144011020-E1C865BF_연돌 현장타설말뚝(RCD)설계서_0 태안78-연돌-공사설계서(2005082) 3" xfId="11035"/>
    <cellStyle name="¡_20030218144011020-E1C865BF_연돌 현장타설말뚝(RCD)설계서_0 태안78-연돌-공사설계서(2005082) 4" xfId="19244"/>
    <cellStyle name="¡_20030218144011020-E1C865BF_연돌 현장타설말뚝(RCD)설계서_0 태안78-연돌-공사설계서(2005082) 5" xfId="36324"/>
    <cellStyle name="¡_20030218144011020-E1C865BF_연돌 현장타설말뚝(RCD)설계서_0 태안78-연돌-공사설계서(2005082) 6" xfId="36325"/>
    <cellStyle name="¡_20030218144011020-E1C865BF_연돌 현장타설말뚝(RCD)설계서_0 태안78-연돌-공사설계서(2005082) 7" xfId="36326"/>
    <cellStyle name="¡_20030218144011020-E1C865BF_연돌 현장타설말뚝(RCD)설계서_0 태안78-연돌-공사설계서(2005082) 8" xfId="36327"/>
    <cellStyle name="¡_20030218144011020-E1C865BF_연돌 현장타설말뚝(RCD)설계서_0 태안78-연돌-공사설계서(2005082) 9" xfId="36328"/>
    <cellStyle name="¡_20030218144011020-E1C865BF_연돌 현장타설말뚝(RCD)설계서_1.0t 공사설계서(1021일)" xfId="11036"/>
    <cellStyle name="¡_20030218144011020-E1C865BF_연돌 현장타설말뚝(RCD)설계서_1.0t 공사설계서(1021일) 10" xfId="36329"/>
    <cellStyle name="¡_20030218144011020-E1C865BF_연돌 현장타설말뚝(RCD)설계서_1.0t 공사설계서(1021일) 2" xfId="11037"/>
    <cellStyle name="¡_20030218144011020-E1C865BF_연돌 현장타설말뚝(RCD)설계서_1.0t 공사설계서(1021일) 3" xfId="11038"/>
    <cellStyle name="¡_20030218144011020-E1C865BF_연돌 현장타설말뚝(RCD)설계서_1.0t 공사설계서(1021일) 4" xfId="19245"/>
    <cellStyle name="¡_20030218144011020-E1C865BF_연돌 현장타설말뚝(RCD)설계서_1.0t 공사설계서(1021일) 5" xfId="36330"/>
    <cellStyle name="¡_20030218144011020-E1C865BF_연돌 현장타설말뚝(RCD)설계서_1.0t 공사설계서(1021일) 6" xfId="36331"/>
    <cellStyle name="¡_20030218144011020-E1C865BF_연돌 현장타설말뚝(RCD)설계서_1.0t 공사설계서(1021일) 7" xfId="36332"/>
    <cellStyle name="¡_20030218144011020-E1C865BF_연돌 현장타설말뚝(RCD)설계서_1.0t 공사설계서(1021일) 8" xfId="36333"/>
    <cellStyle name="¡_20030218144011020-E1C865BF_연돌 현장타설말뚝(RCD)설계서_1.0t 공사설계서(1021일) 9" xfId="36334"/>
    <cellStyle name="¡_20030218144011020-E1C865BF_연돌 현장타설말뚝(RCD)설계서_태안78연돌공사설계서(2005099)C2" xfId="11039"/>
    <cellStyle name="¡_20030218144011020-E1C865BF_연돌 현장타설말뚝(RCD)설계서_태안78연돌공사설계서(2005099)C2 10" xfId="36335"/>
    <cellStyle name="¡_20030218144011020-E1C865BF_연돌 현장타설말뚝(RCD)설계서_태안78연돌공사설계서(2005099)C2 2" xfId="11040"/>
    <cellStyle name="¡_20030218144011020-E1C865BF_연돌 현장타설말뚝(RCD)설계서_태안78연돌공사설계서(2005099)C2 3" xfId="11041"/>
    <cellStyle name="¡_20030218144011020-E1C865BF_연돌 현장타설말뚝(RCD)설계서_태안78연돌공사설계서(2005099)C2 4" xfId="19246"/>
    <cellStyle name="¡_20030218144011020-E1C865BF_연돌 현장타설말뚝(RCD)설계서_태안78연돌공사설계서(2005099)C2 5" xfId="36336"/>
    <cellStyle name="¡_20030218144011020-E1C865BF_연돌 현장타설말뚝(RCD)설계서_태안78연돌공사설계서(2005099)C2 6" xfId="36337"/>
    <cellStyle name="¡_20030218144011020-E1C865BF_연돌 현장타설말뚝(RCD)설계서_태안78연돌공사설계서(2005099)C2 7" xfId="36338"/>
    <cellStyle name="¡_20030218144011020-E1C865BF_연돌 현장타설말뚝(RCD)설계서_태안78연돌공사설계서(2005099)C2 8" xfId="36339"/>
    <cellStyle name="¡_20030218144011020-E1C865BF_연돌 현장타설말뚝(RCD)설계서_태안78연돌공사설계서(2005099)C2 9" xfId="36340"/>
    <cellStyle name="¡_20030218144011020-E1C865BF_염소 주입실 신축공사" xfId="42406"/>
    <cellStyle name="¡_20030218144011020-E1C865BF_영흥#3,4 터빈발전기기초(AC-04)" xfId="36341"/>
    <cellStyle name="¡_20030218144011020-E1C865BF_취수로 설계변경조서" xfId="36342"/>
    <cellStyle name="¡_20030218144011020-E1C865BF_취수로 설계변경조서(최종)" xfId="36343"/>
    <cellStyle name="¡_3,4호기 구내도로수량산출서(F.C)" xfId="36447"/>
    <cellStyle name="¡_3,4호기 구내배수 내역서" xfId="36448"/>
    <cellStyle name="¡_329전기설비기초-비교" xfId="11089"/>
    <cellStyle name="¡_329전기설비기초-비교_설계변경(최종)" xfId="42411"/>
    <cellStyle name="¡_329전기설비기초-비교_염소 주입실 신축공사" xfId="42412"/>
    <cellStyle name="¡_6.지하설계서" xfId="36449"/>
    <cellStyle name="¡_6.지하설계서-REV3" xfId="36450"/>
    <cellStyle name="¡_AC-01 보일러 설계서 수정" xfId="36690"/>
    <cellStyle name="¡_AC-01 보일러 설계서 수정_AC-14(최종수정)" xfId="36691"/>
    <cellStyle name="¡_AC-01 보일러 설계서 수정_AC-14(최종수정)_발전설비 보수공사" xfId="36692"/>
    <cellStyle name="¡_AC-01 보일러 설계서(최종확정)" xfId="36693"/>
    <cellStyle name="¡_AC-01 본관기초(가설계서 9월단가)" xfId="36694"/>
    <cellStyle name="¡_AC-01 본관기초(가설계서 9월단가)_AC-14(최종수정)" xfId="36695"/>
    <cellStyle name="¡_AC-01 본관기초(가설계서 9월단가)_AC-14(최종수정)_발전설비 보수공사" xfId="36696"/>
    <cellStyle name="¡_AC-01 본관기초(가설계서 9월단가)-2" xfId="36697"/>
    <cellStyle name="¡_AC-01 본관기초(가설계서 9월단가)-2_AC-14(최종수정)" xfId="36698"/>
    <cellStyle name="¡_AC-01 본관기초(가설계서 9월단가)-2_AC-14(최종수정)_발전설비 보수공사" xfId="36699"/>
    <cellStyle name="¡_AC-01 본관기초공사 가설계서(최종확정)" xfId="36700"/>
    <cellStyle name="¡_AC-01터빈주제어및보일러기초" xfId="42453"/>
    <cellStyle name="¡_AC-01터빈주제어및보일러기초_설계변경(최종)" xfId="42454"/>
    <cellStyle name="¡_AC-14 건설사무소 환경개선공사 설계서(제출)" xfId="36701"/>
    <cellStyle name="¡_CC-02 본관기초굴착 예상" xfId="11216"/>
    <cellStyle name="¡_CC-02 본관기초굴착 예상 10" xfId="36702"/>
    <cellStyle name="¡_CC-02 본관기초굴착 예상 2" xfId="11217"/>
    <cellStyle name="¡_CC-02 본관기초굴착 예상 3" xfId="11218"/>
    <cellStyle name="¡_CC-02 본관기초굴착 예상 4" xfId="19364"/>
    <cellStyle name="¡_CC-02 본관기초굴착 예상 5" xfId="36703"/>
    <cellStyle name="¡_CC-02 본관기초굴착 예상 6" xfId="36704"/>
    <cellStyle name="¡_CC-02 본관기초굴착 예상 7" xfId="36705"/>
    <cellStyle name="¡_CC-02 본관기초굴착 예상 8" xfId="36706"/>
    <cellStyle name="¡_CC-02 본관기초굴착 예상 9" xfId="36707"/>
    <cellStyle name="¡_CC-02 본관기초굴착 예상_1 당진78-연돌-공사설계서(REV.0 12.14-kopec)" xfId="11219"/>
    <cellStyle name="¡_CC-02 본관기초굴착 예상_1 당진78-연돌-공사설계서(REV.0 12.14-kopec) 10" xfId="36708"/>
    <cellStyle name="¡_CC-02 본관기초굴착 예상_1 당진78-연돌-공사설계서(REV.0 12.14-kopec) 2" xfId="11220"/>
    <cellStyle name="¡_CC-02 본관기초굴착 예상_1 당진78-연돌-공사설계서(REV.0 12.14-kopec) 3" xfId="11221"/>
    <cellStyle name="¡_CC-02 본관기초굴착 예상_1 당진78-연돌-공사설계서(REV.0 12.14-kopec) 4" xfId="19365"/>
    <cellStyle name="¡_CC-02 본관기초굴착 예상_1 당진78-연돌-공사설계서(REV.0 12.14-kopec) 5" xfId="36709"/>
    <cellStyle name="¡_CC-02 본관기초굴착 예상_1 당진78-연돌-공사설계서(REV.0 12.14-kopec) 6" xfId="36710"/>
    <cellStyle name="¡_CC-02 본관기초굴착 예상_1 당진78-연돌-공사설계서(REV.0 12.14-kopec) 7" xfId="36711"/>
    <cellStyle name="¡_CC-02 본관기초굴착 예상_1 당진78-연돌-공사설계서(REV.0 12.14-kopec) 8" xfId="36712"/>
    <cellStyle name="¡_CC-02 본관기초굴착 예상_1 당진78-연돌-공사설계서(REV.0 12.14-kopec) 9" xfId="36713"/>
    <cellStyle name="¡_CC-02 본관기초굴착 예상_1 당진78-연돌-공사설계서(REV.0 12.14-kopec)_0 태안78-연돌-공사설계서(2005082)" xfId="11222"/>
    <cellStyle name="¡_CC-02 본관기초굴착 예상_1 당진78-연돌-공사설계서(REV.0 12.14-kopec)_0 태안78-연돌-공사설계서(2005082) 10" xfId="36714"/>
    <cellStyle name="¡_CC-02 본관기초굴착 예상_1 당진78-연돌-공사설계서(REV.0 12.14-kopec)_0 태안78-연돌-공사설계서(2005082) 2" xfId="11223"/>
    <cellStyle name="¡_CC-02 본관기초굴착 예상_1 당진78-연돌-공사설계서(REV.0 12.14-kopec)_0 태안78-연돌-공사설계서(2005082) 3" xfId="11224"/>
    <cellStyle name="¡_CC-02 본관기초굴착 예상_1 당진78-연돌-공사설계서(REV.0 12.14-kopec)_0 태안78-연돌-공사설계서(2005082) 4" xfId="19366"/>
    <cellStyle name="¡_CC-02 본관기초굴착 예상_1 당진78-연돌-공사설계서(REV.0 12.14-kopec)_0 태안78-연돌-공사설계서(2005082) 5" xfId="36715"/>
    <cellStyle name="¡_CC-02 본관기초굴착 예상_1 당진78-연돌-공사설계서(REV.0 12.14-kopec)_0 태안78-연돌-공사설계서(2005082) 6" xfId="36716"/>
    <cellStyle name="¡_CC-02 본관기초굴착 예상_1 당진78-연돌-공사설계서(REV.0 12.14-kopec)_0 태안78-연돌-공사설계서(2005082) 7" xfId="36717"/>
    <cellStyle name="¡_CC-02 본관기초굴착 예상_1 당진78-연돌-공사설계서(REV.0 12.14-kopec)_0 태안78-연돌-공사설계서(2005082) 8" xfId="36718"/>
    <cellStyle name="¡_CC-02 본관기초굴착 예상_1 당진78-연돌-공사설계서(REV.0 12.14-kopec)_0 태안78-연돌-공사설계서(2005082) 9" xfId="36719"/>
    <cellStyle name="¡_CC-02 본관기초굴착 예상_1 당진78-연돌-공사설계서(REV.0 12.14-kopec)_1.0t 공사설계서(1021일)" xfId="11225"/>
    <cellStyle name="¡_CC-02 본관기초굴착 예상_1 당진78-연돌-공사설계서(REV.0 12.14-kopec)_1.0t 공사설계서(1021일) 10" xfId="36720"/>
    <cellStyle name="¡_CC-02 본관기초굴착 예상_1 당진78-연돌-공사설계서(REV.0 12.14-kopec)_1.0t 공사설계서(1021일) 2" xfId="11226"/>
    <cellStyle name="¡_CC-02 본관기초굴착 예상_1 당진78-연돌-공사설계서(REV.0 12.14-kopec)_1.0t 공사설계서(1021일) 3" xfId="11227"/>
    <cellStyle name="¡_CC-02 본관기초굴착 예상_1 당진78-연돌-공사설계서(REV.0 12.14-kopec)_1.0t 공사설계서(1021일) 4" xfId="19367"/>
    <cellStyle name="¡_CC-02 본관기초굴착 예상_1 당진78-연돌-공사설계서(REV.0 12.14-kopec)_1.0t 공사설계서(1021일) 5" xfId="36721"/>
    <cellStyle name="¡_CC-02 본관기초굴착 예상_1 당진78-연돌-공사설계서(REV.0 12.14-kopec)_1.0t 공사설계서(1021일) 6" xfId="36722"/>
    <cellStyle name="¡_CC-02 본관기초굴착 예상_1 당진78-연돌-공사설계서(REV.0 12.14-kopec)_1.0t 공사설계서(1021일) 7" xfId="36723"/>
    <cellStyle name="¡_CC-02 본관기초굴착 예상_1 당진78-연돌-공사설계서(REV.0 12.14-kopec)_1.0t 공사설계서(1021일) 8" xfId="36724"/>
    <cellStyle name="¡_CC-02 본관기초굴착 예상_1 당진78-연돌-공사설계서(REV.0 12.14-kopec)_1.0t 공사설계서(1021일) 9" xfId="36725"/>
    <cellStyle name="¡_CC-02 본관기초굴착 예상_1 당진78-연돌-공사설계서(REV.0 12.14-kopec)_태안78연돌공사설계서(2005099)C2" xfId="11228"/>
    <cellStyle name="¡_CC-02 본관기초굴착 예상_1 당진78-연돌-공사설계서(REV.0 12.14-kopec)_태안78연돌공사설계서(2005099)C2 10" xfId="36726"/>
    <cellStyle name="¡_CC-02 본관기초굴착 예상_1 당진78-연돌-공사설계서(REV.0 12.14-kopec)_태안78연돌공사설계서(2005099)C2 2" xfId="11229"/>
    <cellStyle name="¡_CC-02 본관기초굴착 예상_1 당진78-연돌-공사설계서(REV.0 12.14-kopec)_태안78연돌공사설계서(2005099)C2 3" xfId="11230"/>
    <cellStyle name="¡_CC-02 본관기초굴착 예상_1 당진78-연돌-공사설계서(REV.0 12.14-kopec)_태안78연돌공사설계서(2005099)C2 4" xfId="19368"/>
    <cellStyle name="¡_CC-02 본관기초굴착 예상_1 당진78-연돌-공사설계서(REV.0 12.14-kopec)_태안78연돌공사설계서(2005099)C2 5" xfId="36727"/>
    <cellStyle name="¡_CC-02 본관기초굴착 예상_1 당진78-연돌-공사설계서(REV.0 12.14-kopec)_태안78연돌공사설계서(2005099)C2 6" xfId="36728"/>
    <cellStyle name="¡_CC-02 본관기초굴착 예상_1 당진78-연돌-공사설계서(REV.0 12.14-kopec)_태안78연돌공사설계서(2005099)C2 7" xfId="36729"/>
    <cellStyle name="¡_CC-02 본관기초굴착 예상_1 당진78-연돌-공사설계서(REV.0 12.14-kopec)_태안78연돌공사설계서(2005099)C2 8" xfId="36730"/>
    <cellStyle name="¡_CC-02 본관기초굴착 예상_1 당진78-연돌-공사설계서(REV.0 12.14-kopec)_태안78연돌공사설계서(2005099)C2 9" xfId="36731"/>
    <cellStyle name="¡_CC-02 본관기초굴착 예상_1.0t 당진78-연돌-수량산출서(REV.0 12.27-kopec)" xfId="11231"/>
    <cellStyle name="¡_CC-02 본관기초굴착 예상_1.0t 당진78-연돌-수량산출서(REV.0 12.27-kopec) 10" xfId="36732"/>
    <cellStyle name="¡_CC-02 본관기초굴착 예상_1.0t 당진78-연돌-수량산출서(REV.0 12.27-kopec) 2" xfId="11232"/>
    <cellStyle name="¡_CC-02 본관기초굴착 예상_1.0t 당진78-연돌-수량산출서(REV.0 12.27-kopec) 3" xfId="11233"/>
    <cellStyle name="¡_CC-02 본관기초굴착 예상_1.0t 당진78-연돌-수량산출서(REV.0 12.27-kopec) 4" xfId="19369"/>
    <cellStyle name="¡_CC-02 본관기초굴착 예상_1.0t 당진78-연돌-수량산출서(REV.0 12.27-kopec) 5" xfId="36733"/>
    <cellStyle name="¡_CC-02 본관기초굴착 예상_1.0t 당진78-연돌-수량산출서(REV.0 12.27-kopec) 6" xfId="36734"/>
    <cellStyle name="¡_CC-02 본관기초굴착 예상_1.0t 당진78-연돌-수량산출서(REV.0 12.27-kopec) 7" xfId="36735"/>
    <cellStyle name="¡_CC-02 본관기초굴착 예상_1.0t 당진78-연돌-수량산출서(REV.0 12.27-kopec) 8" xfId="36736"/>
    <cellStyle name="¡_CC-02 본관기초굴착 예상_1.0t 당진78-연돌-수량산출서(REV.0 12.27-kopec) 9" xfId="36737"/>
    <cellStyle name="¡_CC-02 본관기초굴착 예상_1.0t 당진78-연돌-수량산출서(REV.0 12.27-kopec)_1.0t 공사설계서(1021일)" xfId="11234"/>
    <cellStyle name="¡_CC-02 본관기초굴착 예상_1.0t 당진78-연돌-수량산출서(REV.0 12.27-kopec)_1.0t 공사설계서(1021일) 10" xfId="36738"/>
    <cellStyle name="¡_CC-02 본관기초굴착 예상_1.0t 당진78-연돌-수량산출서(REV.0 12.27-kopec)_1.0t 공사설계서(1021일) 2" xfId="11235"/>
    <cellStyle name="¡_CC-02 본관기초굴착 예상_1.0t 당진78-연돌-수량산출서(REV.0 12.27-kopec)_1.0t 공사설계서(1021일) 3" xfId="11236"/>
    <cellStyle name="¡_CC-02 본관기초굴착 예상_1.0t 당진78-연돌-수량산출서(REV.0 12.27-kopec)_1.0t 공사설계서(1021일) 4" xfId="19370"/>
    <cellStyle name="¡_CC-02 본관기초굴착 예상_1.0t 당진78-연돌-수량산출서(REV.0 12.27-kopec)_1.0t 공사설계서(1021일) 5" xfId="36739"/>
    <cellStyle name="¡_CC-02 본관기초굴착 예상_1.0t 당진78-연돌-수량산출서(REV.0 12.27-kopec)_1.0t 공사설계서(1021일) 6" xfId="36740"/>
    <cellStyle name="¡_CC-02 본관기초굴착 예상_1.0t 당진78-연돌-수량산출서(REV.0 12.27-kopec)_1.0t 공사설계서(1021일) 7" xfId="36741"/>
    <cellStyle name="¡_CC-02 본관기초굴착 예상_1.0t 당진78-연돌-수량산출서(REV.0 12.27-kopec)_1.0t 공사설계서(1021일) 8" xfId="36742"/>
    <cellStyle name="¡_CC-02 본관기초굴착 예상_1.0t 당진78-연돌-수량산출서(REV.0 12.27-kopec)_1.0t 공사설계서(1021일) 9" xfId="36743"/>
    <cellStyle name="¡_CC-02 본관기초굴착 예상_2.관리동" xfId="36744"/>
    <cellStyle name="¡_CC-02 본관기초굴착 예상_당진78-연돌-개략공사비" xfId="11237"/>
    <cellStyle name="¡_CC-02 본관기초굴착 예상_당진78-연돌-개략공사비 10" xfId="36745"/>
    <cellStyle name="¡_CC-02 본관기초굴착 예상_당진78-연돌-개략공사비 2" xfId="11238"/>
    <cellStyle name="¡_CC-02 본관기초굴착 예상_당진78-연돌-개략공사비 3" xfId="11239"/>
    <cellStyle name="¡_CC-02 본관기초굴착 예상_당진78-연돌-개략공사비 4" xfId="19371"/>
    <cellStyle name="¡_CC-02 본관기초굴착 예상_당진78-연돌-개략공사비 5" xfId="36746"/>
    <cellStyle name="¡_CC-02 본관기초굴착 예상_당진78-연돌-개략공사비 6" xfId="36747"/>
    <cellStyle name="¡_CC-02 본관기초굴착 예상_당진78-연돌-개략공사비 7" xfId="36748"/>
    <cellStyle name="¡_CC-02 본관기초굴착 예상_당진78-연돌-개략공사비 8" xfId="36749"/>
    <cellStyle name="¡_CC-02 본관기초굴착 예상_당진78-연돌-개략공사비 9" xfId="36750"/>
    <cellStyle name="¡_CC-02 본관기초굴착 예상_당진78-연돌-개략공사비_0 태안78-연돌-공사설계서(2005082)" xfId="11240"/>
    <cellStyle name="¡_CC-02 본관기초굴착 예상_당진78-연돌-개략공사비_0 태안78-연돌-공사설계서(2005082) 10" xfId="36751"/>
    <cellStyle name="¡_CC-02 본관기초굴착 예상_당진78-연돌-개략공사비_0 태안78-연돌-공사설계서(2005082) 2" xfId="11241"/>
    <cellStyle name="¡_CC-02 본관기초굴착 예상_당진78-연돌-개략공사비_0 태안78-연돌-공사설계서(2005082) 3" xfId="11242"/>
    <cellStyle name="¡_CC-02 본관기초굴착 예상_당진78-연돌-개략공사비_0 태안78-연돌-공사설계서(2005082) 4" xfId="19372"/>
    <cellStyle name="¡_CC-02 본관기초굴착 예상_당진78-연돌-개략공사비_0 태안78-연돌-공사설계서(2005082) 5" xfId="36752"/>
    <cellStyle name="¡_CC-02 본관기초굴착 예상_당진78-연돌-개략공사비_0 태안78-연돌-공사설계서(2005082) 6" xfId="36753"/>
    <cellStyle name="¡_CC-02 본관기초굴착 예상_당진78-연돌-개략공사비_0 태안78-연돌-공사설계서(2005082) 7" xfId="36754"/>
    <cellStyle name="¡_CC-02 본관기초굴착 예상_당진78-연돌-개략공사비_0 태안78-연돌-공사설계서(2005082) 8" xfId="36755"/>
    <cellStyle name="¡_CC-02 본관기초굴착 예상_당진78-연돌-개략공사비_0 태안78-연돌-공사설계서(2005082) 9" xfId="36756"/>
    <cellStyle name="¡_CC-02 본관기초굴착 예상_당진78-연돌-개략공사비_1.0t 공사설계서(1021일)" xfId="11243"/>
    <cellStyle name="¡_CC-02 본관기초굴착 예상_당진78-연돌-개략공사비_1.0t 공사설계서(1021일) 10" xfId="36757"/>
    <cellStyle name="¡_CC-02 본관기초굴착 예상_당진78-연돌-개략공사비_1.0t 공사설계서(1021일) 2" xfId="11244"/>
    <cellStyle name="¡_CC-02 본관기초굴착 예상_당진78-연돌-개략공사비_1.0t 공사설계서(1021일) 3" xfId="11245"/>
    <cellStyle name="¡_CC-02 본관기초굴착 예상_당진78-연돌-개략공사비_1.0t 공사설계서(1021일) 4" xfId="19373"/>
    <cellStyle name="¡_CC-02 본관기초굴착 예상_당진78-연돌-개략공사비_1.0t 공사설계서(1021일) 5" xfId="36758"/>
    <cellStyle name="¡_CC-02 본관기초굴착 예상_당진78-연돌-개략공사비_1.0t 공사설계서(1021일) 6" xfId="36759"/>
    <cellStyle name="¡_CC-02 본관기초굴착 예상_당진78-연돌-개략공사비_1.0t 공사설계서(1021일) 7" xfId="36760"/>
    <cellStyle name="¡_CC-02 본관기초굴착 예상_당진78-연돌-개략공사비_1.0t 공사설계서(1021일) 8" xfId="36761"/>
    <cellStyle name="¡_CC-02 본관기초굴착 예상_당진78-연돌-개략공사비_1.0t 공사설계서(1021일) 9" xfId="36762"/>
    <cellStyle name="¡_CC-02 본관기초굴착 예상_당진78-연돌-개략공사비_태안78연돌공사설계서(2005099)C2" xfId="11246"/>
    <cellStyle name="¡_CC-02 본관기초굴착 예상_당진78-연돌-개략공사비_태안78연돌공사설계서(2005099)C2 10" xfId="36763"/>
    <cellStyle name="¡_CC-02 본관기초굴착 예상_당진78-연돌-개략공사비_태안78연돌공사설계서(2005099)C2 2" xfId="11247"/>
    <cellStyle name="¡_CC-02 본관기초굴착 예상_당진78-연돌-개략공사비_태안78연돌공사설계서(2005099)C2 3" xfId="11248"/>
    <cellStyle name="¡_CC-02 본관기초굴착 예상_당진78-연돌-개략공사비_태안78연돌공사설계서(2005099)C2 4" xfId="19374"/>
    <cellStyle name="¡_CC-02 본관기초굴착 예상_당진78-연돌-개략공사비_태안78연돌공사설계서(2005099)C2 5" xfId="36764"/>
    <cellStyle name="¡_CC-02 본관기초굴착 예상_당진78-연돌-개략공사비_태안78연돌공사설계서(2005099)C2 6" xfId="36765"/>
    <cellStyle name="¡_CC-02 본관기초굴착 예상_당진78-연돌-개략공사비_태안78연돌공사설계서(2005099)C2 7" xfId="36766"/>
    <cellStyle name="¡_CC-02 본관기초굴착 예상_당진78-연돌-개략공사비_태안78연돌공사설계서(2005099)C2 8" xfId="36767"/>
    <cellStyle name="¡_CC-02 본관기초굴착 예상_당진78-연돌-개략공사비_태안78연돌공사설계서(2005099)C2 9" xfId="36768"/>
    <cellStyle name="¡_CC-02 본관기초굴착 예상_연돌 현장타설말뚝(RCD)설계서" xfId="11249"/>
    <cellStyle name="¡_CC-02 본관기초굴착 예상_연돌 현장타설말뚝(RCD)설계서 10" xfId="36769"/>
    <cellStyle name="¡_CC-02 본관기초굴착 예상_연돌 현장타설말뚝(RCD)설계서 2" xfId="11250"/>
    <cellStyle name="¡_CC-02 본관기초굴착 예상_연돌 현장타설말뚝(RCD)설계서 3" xfId="11251"/>
    <cellStyle name="¡_CC-02 본관기초굴착 예상_연돌 현장타설말뚝(RCD)설계서 4" xfId="19375"/>
    <cellStyle name="¡_CC-02 본관기초굴착 예상_연돌 현장타설말뚝(RCD)설계서 5" xfId="36770"/>
    <cellStyle name="¡_CC-02 본관기초굴착 예상_연돌 현장타설말뚝(RCD)설계서 6" xfId="36771"/>
    <cellStyle name="¡_CC-02 본관기초굴착 예상_연돌 현장타설말뚝(RCD)설계서 7" xfId="36772"/>
    <cellStyle name="¡_CC-02 본관기초굴착 예상_연돌 현장타설말뚝(RCD)설계서 8" xfId="36773"/>
    <cellStyle name="¡_CC-02 본관기초굴착 예상_연돌 현장타설말뚝(RCD)설계서 9" xfId="36774"/>
    <cellStyle name="¡_CC-02 본관기초굴착 예상_연돌 현장타설말뚝(RCD)설계서_0 태안78-연돌-공사설계서(2005082)" xfId="11252"/>
    <cellStyle name="¡_CC-02 본관기초굴착 예상_연돌 현장타설말뚝(RCD)설계서_0 태안78-연돌-공사설계서(2005082) 10" xfId="36775"/>
    <cellStyle name="¡_CC-02 본관기초굴착 예상_연돌 현장타설말뚝(RCD)설계서_0 태안78-연돌-공사설계서(2005082) 2" xfId="11253"/>
    <cellStyle name="¡_CC-02 본관기초굴착 예상_연돌 현장타설말뚝(RCD)설계서_0 태안78-연돌-공사설계서(2005082) 3" xfId="11254"/>
    <cellStyle name="¡_CC-02 본관기초굴착 예상_연돌 현장타설말뚝(RCD)설계서_0 태안78-연돌-공사설계서(2005082) 4" xfId="19376"/>
    <cellStyle name="¡_CC-02 본관기초굴착 예상_연돌 현장타설말뚝(RCD)설계서_0 태안78-연돌-공사설계서(2005082) 5" xfId="36776"/>
    <cellStyle name="¡_CC-02 본관기초굴착 예상_연돌 현장타설말뚝(RCD)설계서_0 태안78-연돌-공사설계서(2005082) 6" xfId="36777"/>
    <cellStyle name="¡_CC-02 본관기초굴착 예상_연돌 현장타설말뚝(RCD)설계서_0 태안78-연돌-공사설계서(2005082) 7" xfId="36778"/>
    <cellStyle name="¡_CC-02 본관기초굴착 예상_연돌 현장타설말뚝(RCD)설계서_0 태안78-연돌-공사설계서(2005082) 8" xfId="36779"/>
    <cellStyle name="¡_CC-02 본관기초굴착 예상_연돌 현장타설말뚝(RCD)설계서_0 태안78-연돌-공사설계서(2005082) 9" xfId="36780"/>
    <cellStyle name="¡_CC-02 본관기초굴착 예상_연돌 현장타설말뚝(RCD)설계서_1.0t 공사설계서(1021일)" xfId="11255"/>
    <cellStyle name="¡_CC-02 본관기초굴착 예상_연돌 현장타설말뚝(RCD)설계서_1.0t 공사설계서(1021일) 10" xfId="36781"/>
    <cellStyle name="¡_CC-02 본관기초굴착 예상_연돌 현장타설말뚝(RCD)설계서_1.0t 공사설계서(1021일) 2" xfId="11256"/>
    <cellStyle name="¡_CC-02 본관기초굴착 예상_연돌 현장타설말뚝(RCD)설계서_1.0t 공사설계서(1021일) 3" xfId="11257"/>
    <cellStyle name="¡_CC-02 본관기초굴착 예상_연돌 현장타설말뚝(RCD)설계서_1.0t 공사설계서(1021일) 4" xfId="19377"/>
    <cellStyle name="¡_CC-02 본관기초굴착 예상_연돌 현장타설말뚝(RCD)설계서_1.0t 공사설계서(1021일) 5" xfId="36782"/>
    <cellStyle name="¡_CC-02 본관기초굴착 예상_연돌 현장타설말뚝(RCD)설계서_1.0t 공사설계서(1021일) 6" xfId="36783"/>
    <cellStyle name="¡_CC-02 본관기초굴착 예상_연돌 현장타설말뚝(RCD)설계서_1.0t 공사설계서(1021일) 7" xfId="36784"/>
    <cellStyle name="¡_CC-02 본관기초굴착 예상_연돌 현장타설말뚝(RCD)설계서_1.0t 공사설계서(1021일) 8" xfId="36785"/>
    <cellStyle name="¡_CC-02 본관기초굴착 예상_연돌 현장타설말뚝(RCD)설계서_1.0t 공사설계서(1021일) 9" xfId="36786"/>
    <cellStyle name="¡_CC-02 본관기초굴착 예상_연돌 현장타설말뚝(RCD)설계서_태안78연돌공사설계서(2005099)C2" xfId="11258"/>
    <cellStyle name="¡_CC-02 본관기초굴착 예상_연돌 현장타설말뚝(RCD)설계서_태안78연돌공사설계서(2005099)C2 10" xfId="36787"/>
    <cellStyle name="¡_CC-02 본관기초굴착 예상_연돌 현장타설말뚝(RCD)설계서_태안78연돌공사설계서(2005099)C2 2" xfId="11259"/>
    <cellStyle name="¡_CC-02 본관기초굴착 예상_연돌 현장타설말뚝(RCD)설계서_태안78연돌공사설계서(2005099)C2 3" xfId="11260"/>
    <cellStyle name="¡_CC-02 본관기초굴착 예상_연돌 현장타설말뚝(RCD)설계서_태안78연돌공사설계서(2005099)C2 4" xfId="19378"/>
    <cellStyle name="¡_CC-02 본관기초굴착 예상_연돌 현장타설말뚝(RCD)설계서_태안78연돌공사설계서(2005099)C2 5" xfId="36788"/>
    <cellStyle name="¡_CC-02 본관기초굴착 예상_연돌 현장타설말뚝(RCD)설계서_태안78연돌공사설계서(2005099)C2 6" xfId="36789"/>
    <cellStyle name="¡_CC-02 본관기초굴착 예상_연돌 현장타설말뚝(RCD)설계서_태안78연돌공사설계서(2005099)C2 7" xfId="36790"/>
    <cellStyle name="¡_CC-02 본관기초굴착 예상_연돌 현장타설말뚝(RCD)설계서_태안78연돌공사설계서(2005099)C2 8" xfId="36791"/>
    <cellStyle name="¡_CC-02 본관기초굴착 예상_연돌 현장타설말뚝(RCD)설계서_태안78연돌공사설계서(2005099)C2 9" xfId="36792"/>
    <cellStyle name="¡_CC-05 설계서(0428)" xfId="11261"/>
    <cellStyle name="¡_CC06 석탄취급설비" xfId="11262"/>
    <cellStyle name="¡_CC-06설계서(0418) 검토완" xfId="11263"/>
    <cellStyle name="¡_CC-10저탄장조성 및 비탄방지설비공사(최종)11.28" xfId="11264"/>
    <cellStyle name="¡_SLP침사지" xfId="11265"/>
    <cellStyle name="¡_YH34 운탄_구조물 수량" xfId="11266"/>
    <cellStyle name="¡_YH34 운탄설비 내역서" xfId="11267"/>
    <cellStyle name="¡_가압장수량산출서-1" xfId="36451"/>
    <cellStyle name="¡_건설사무소 환경개선공사 설계서" xfId="36452"/>
    <cellStyle name="¡_견적대비표" xfId="11090"/>
    <cellStyle name="¡_공업용수가설계내역서-1" xfId="11091"/>
    <cellStyle name="¡_구내도로 설계변경조서(최종)" xfId="36453"/>
    <cellStyle name="¡_구내도로 설계서" xfId="36454"/>
    <cellStyle name="¡_구내배수 가설계서(변경1차)" xfId="36455"/>
    <cellStyle name="¡_굴착품(건축)" xfId="36456"/>
    <cellStyle name="¡_냉각수배수로-비교" xfId="11092"/>
    <cellStyle name="¡_냉각수배수로-비교_설계변경(최종)" xfId="42413"/>
    <cellStyle name="¡_냉각수배수로-비교_염소 주입실 신축공사" xfId="42414"/>
    <cellStyle name="¡_냉각수취수펌프구조물-비교" xfId="11093"/>
    <cellStyle name="¡_냉각수취수펌프구조물-비교_설계변경(최종)" xfId="42415"/>
    <cellStyle name="¡_냉각수취수펌프구조물-비교_염소 주입실 신축공사" xfId="42416"/>
    <cellStyle name="¡_당진78-연돌-개략공사비" xfId="11094"/>
    <cellStyle name="¡_당진78-연돌-개략공사비 10" xfId="36457"/>
    <cellStyle name="¡_당진78-연돌-개략공사비 2" xfId="11095"/>
    <cellStyle name="¡_당진78-연돌-개략공사비 3" xfId="11096"/>
    <cellStyle name="¡_당진78-연돌-개략공사비 4" xfId="19267"/>
    <cellStyle name="¡_당진78-연돌-개략공사비 5" xfId="36458"/>
    <cellStyle name="¡_당진78-연돌-개략공사비 6" xfId="36459"/>
    <cellStyle name="¡_당진78-연돌-개략공사비 7" xfId="36460"/>
    <cellStyle name="¡_당진78-연돌-개략공사비 8" xfId="36461"/>
    <cellStyle name="¡_당진78-연돌-개략공사비 9" xfId="36462"/>
    <cellStyle name="¡_당진78-연돌-개략공사비_0 태안78-연돌-공사설계서(2005082)" xfId="11097"/>
    <cellStyle name="¡_당진78-연돌-개략공사비_0 태안78-연돌-공사설계서(2005082) 10" xfId="36463"/>
    <cellStyle name="¡_당진78-연돌-개략공사비_0 태안78-연돌-공사설계서(2005082) 2" xfId="11098"/>
    <cellStyle name="¡_당진78-연돌-개략공사비_0 태안78-연돌-공사설계서(2005082) 3" xfId="11099"/>
    <cellStyle name="¡_당진78-연돌-개략공사비_0 태안78-연돌-공사설계서(2005082) 4" xfId="19268"/>
    <cellStyle name="¡_당진78-연돌-개략공사비_0 태안78-연돌-공사설계서(2005082) 5" xfId="36464"/>
    <cellStyle name="¡_당진78-연돌-개략공사비_0 태안78-연돌-공사설계서(2005082) 6" xfId="36465"/>
    <cellStyle name="¡_당진78-연돌-개략공사비_0 태안78-연돌-공사설계서(2005082) 7" xfId="36466"/>
    <cellStyle name="¡_당진78-연돌-개략공사비_0 태안78-연돌-공사설계서(2005082) 8" xfId="36467"/>
    <cellStyle name="¡_당진78-연돌-개략공사비_0 태안78-연돌-공사설계서(2005082) 9" xfId="36468"/>
    <cellStyle name="¡_당진78-연돌-개략공사비_1.0t 공사설계서(1021일)" xfId="11100"/>
    <cellStyle name="¡_당진78-연돌-개략공사비_1.0t 공사설계서(1021일) 10" xfId="36469"/>
    <cellStyle name="¡_당진78-연돌-개략공사비_1.0t 공사설계서(1021일) 2" xfId="11101"/>
    <cellStyle name="¡_당진78-연돌-개략공사비_1.0t 공사설계서(1021일) 3" xfId="11102"/>
    <cellStyle name="¡_당진78-연돌-개략공사비_1.0t 공사설계서(1021일) 4" xfId="19269"/>
    <cellStyle name="¡_당진78-연돌-개략공사비_1.0t 공사설계서(1021일) 5" xfId="36470"/>
    <cellStyle name="¡_당진78-연돌-개략공사비_1.0t 공사설계서(1021일) 6" xfId="36471"/>
    <cellStyle name="¡_당진78-연돌-개략공사비_1.0t 공사설계서(1021일) 7" xfId="36472"/>
    <cellStyle name="¡_당진78-연돌-개략공사비_1.0t 공사설계서(1021일) 8" xfId="36473"/>
    <cellStyle name="¡_당진78-연돌-개략공사비_1.0t 공사설계서(1021일) 9" xfId="36474"/>
    <cellStyle name="¡_당진78-연돌-개략공사비_태안78연돌공사설계서(2005099)C2" xfId="11103"/>
    <cellStyle name="¡_당진78-연돌-개략공사비_태안78연돌공사설계서(2005099)C2 10" xfId="36475"/>
    <cellStyle name="¡_당진78-연돌-개략공사비_태안78연돌공사설계서(2005099)C2 2" xfId="11104"/>
    <cellStyle name="¡_당진78-연돌-개략공사비_태안78연돌공사설계서(2005099)C2 3" xfId="11105"/>
    <cellStyle name="¡_당진78-연돌-개략공사비_태안78연돌공사설계서(2005099)C2 4" xfId="19270"/>
    <cellStyle name="¡_당진78-연돌-개략공사비_태안78연돌공사설계서(2005099)C2 5" xfId="36476"/>
    <cellStyle name="¡_당진78-연돌-개략공사비_태안78연돌공사설계서(2005099)C2 6" xfId="36477"/>
    <cellStyle name="¡_당진78-연돌-개략공사비_태안78연돌공사설계서(2005099)C2 7" xfId="36478"/>
    <cellStyle name="¡_당진78-연돌-개략공사비_태안78연돌공사설계서(2005099)C2 8" xfId="36479"/>
    <cellStyle name="¡_당진78-연돌-개략공사비_태안78연돌공사설계서(2005099)C2 9" xfId="36480"/>
    <cellStyle name="¡_당진9,10-터빈기초 공사내역서" xfId="11106"/>
    <cellStyle name="¡_물가자료표" xfId="11107"/>
    <cellStyle name="¡_별표(쇄석포설)" xfId="11108"/>
    <cellStyle name="¡_별표총괄" xfId="11109"/>
    <cellStyle name="¡_본관기초(가설계서)-9월단가" xfId="36481"/>
    <cellStyle name="¡_본관기초(가설계서)-9월단가_AC-01 보일러 설계서 수정" xfId="36486"/>
    <cellStyle name="¡_본관기초(가설계서)-9월단가_AC-01 보일러 설계서 수정_AC-14(최종수정)" xfId="36487"/>
    <cellStyle name="¡_본관기초(가설계서)-9월단가_AC-01 보일러 설계서 수정_AC-14(최종수정)_발전설비 보수공사" xfId="36488"/>
    <cellStyle name="¡_본관기초(가설계서)-9월단가_AC-01 본관기초(가설계서 9월단가)" xfId="36489"/>
    <cellStyle name="¡_본관기초(가설계서)-9월단가_AC-01 본관기초(가설계서 9월단가)_AC-14(최종수정)" xfId="36490"/>
    <cellStyle name="¡_본관기초(가설계서)-9월단가_AC-01 본관기초(가설계서 9월단가)_AC-14(최종수정)_발전설비 보수공사" xfId="36491"/>
    <cellStyle name="¡_본관기초(가설계서)-9월단가_AC-01 본관기초(가설계서 9월단가)-2" xfId="36492"/>
    <cellStyle name="¡_본관기초(가설계서)-9월단가_AC-01 본관기초(가설계서 9월단가)-2_AC-14(최종수정)" xfId="36493"/>
    <cellStyle name="¡_본관기초(가설계서)-9월단가_AC-01 본관기초(가설계서 9월단가)-2_AC-14(최종수정)_발전설비 보수공사" xfId="36494"/>
    <cellStyle name="¡_본관기초(가설계서)-9월단가_AC-14건설사무소환경개선공사설계서(제출)REV10" xfId="36495"/>
    <cellStyle name="¡_본관기초(가설계서)-9월단가_AC-14건설사무소환경개선공사설계서(제출)REV10_AC-14(최종수정)" xfId="36496"/>
    <cellStyle name="¡_본관기초(가설계서)-9월단가_AC-14건설사무소환경개선공사설계서(제출)REV10_AC-14(최종수정)_발전설비 보수공사" xfId="36497"/>
    <cellStyle name="¡_본관기초(가설계서)-9월단가_공사비집계표" xfId="36482"/>
    <cellStyle name="¡_본관기초(가설계서)-9월단가_공사비집계표_AC-14(최종수정)" xfId="36483"/>
    <cellStyle name="¡_본관기초(가설계서)-9월단가_공사비집계표_AC-14(최종수정)_발전설비 보수공사" xfId="36484"/>
    <cellStyle name="¡_본관기초(가설계서)-9월단가_발전설비 보수공사" xfId="36485"/>
    <cellStyle name="¡_본관기초굴착 예상도급" xfId="11110"/>
    <cellStyle name="¡_본관기초굴착 예상도급 10" xfId="36498"/>
    <cellStyle name="¡_본관기초굴착 예상도급 2" xfId="11111"/>
    <cellStyle name="¡_본관기초굴착 예상도급 3" xfId="11112"/>
    <cellStyle name="¡_본관기초굴착 예상도급 4" xfId="19271"/>
    <cellStyle name="¡_본관기초굴착 예상도급 5" xfId="36499"/>
    <cellStyle name="¡_본관기초굴착 예상도급 6" xfId="36500"/>
    <cellStyle name="¡_본관기초굴착 예상도급 7" xfId="36501"/>
    <cellStyle name="¡_본관기초굴착 예상도급 8" xfId="36502"/>
    <cellStyle name="¡_본관기초굴착 예상도급 9" xfId="36503"/>
    <cellStyle name="¡_본관기초굴착 예상도급_1 당진78-연돌-공사설계서(REV.0 12.14-kopec)" xfId="11113"/>
    <cellStyle name="¡_본관기초굴착 예상도급_1 당진78-연돌-공사설계서(REV.0 12.14-kopec) 10" xfId="36504"/>
    <cellStyle name="¡_본관기초굴착 예상도급_1 당진78-연돌-공사설계서(REV.0 12.14-kopec) 2" xfId="11114"/>
    <cellStyle name="¡_본관기초굴착 예상도급_1 당진78-연돌-공사설계서(REV.0 12.14-kopec) 3" xfId="11115"/>
    <cellStyle name="¡_본관기초굴착 예상도급_1 당진78-연돌-공사설계서(REV.0 12.14-kopec) 4" xfId="19272"/>
    <cellStyle name="¡_본관기초굴착 예상도급_1 당진78-연돌-공사설계서(REV.0 12.14-kopec) 5" xfId="36505"/>
    <cellStyle name="¡_본관기초굴착 예상도급_1 당진78-연돌-공사설계서(REV.0 12.14-kopec) 6" xfId="36506"/>
    <cellStyle name="¡_본관기초굴착 예상도급_1 당진78-연돌-공사설계서(REV.0 12.14-kopec) 7" xfId="36507"/>
    <cellStyle name="¡_본관기초굴착 예상도급_1 당진78-연돌-공사설계서(REV.0 12.14-kopec) 8" xfId="36508"/>
    <cellStyle name="¡_본관기초굴착 예상도급_1 당진78-연돌-공사설계서(REV.0 12.14-kopec) 9" xfId="36509"/>
    <cellStyle name="¡_본관기초굴착 예상도급_1 당진78-연돌-공사설계서(REV.0 12.14-kopec)_0 태안78-연돌-공사설계서(2005082)" xfId="11116"/>
    <cellStyle name="¡_본관기초굴착 예상도급_1 당진78-연돌-공사설계서(REV.0 12.14-kopec)_0 태안78-연돌-공사설계서(2005082) 10" xfId="36510"/>
    <cellStyle name="¡_본관기초굴착 예상도급_1 당진78-연돌-공사설계서(REV.0 12.14-kopec)_0 태안78-연돌-공사설계서(2005082) 2" xfId="11117"/>
    <cellStyle name="¡_본관기초굴착 예상도급_1 당진78-연돌-공사설계서(REV.0 12.14-kopec)_0 태안78-연돌-공사설계서(2005082) 3" xfId="11118"/>
    <cellStyle name="¡_본관기초굴착 예상도급_1 당진78-연돌-공사설계서(REV.0 12.14-kopec)_0 태안78-연돌-공사설계서(2005082) 4" xfId="19273"/>
    <cellStyle name="¡_본관기초굴착 예상도급_1 당진78-연돌-공사설계서(REV.0 12.14-kopec)_0 태안78-연돌-공사설계서(2005082) 5" xfId="36511"/>
    <cellStyle name="¡_본관기초굴착 예상도급_1 당진78-연돌-공사설계서(REV.0 12.14-kopec)_0 태안78-연돌-공사설계서(2005082) 6" xfId="36512"/>
    <cellStyle name="¡_본관기초굴착 예상도급_1 당진78-연돌-공사설계서(REV.0 12.14-kopec)_0 태안78-연돌-공사설계서(2005082) 7" xfId="36513"/>
    <cellStyle name="¡_본관기초굴착 예상도급_1 당진78-연돌-공사설계서(REV.0 12.14-kopec)_0 태안78-연돌-공사설계서(2005082) 8" xfId="36514"/>
    <cellStyle name="¡_본관기초굴착 예상도급_1 당진78-연돌-공사설계서(REV.0 12.14-kopec)_0 태안78-연돌-공사설계서(2005082) 9" xfId="36515"/>
    <cellStyle name="¡_본관기초굴착 예상도급_1 당진78-연돌-공사설계서(REV.0 12.14-kopec)_1.0t 공사설계서(1021일)" xfId="11119"/>
    <cellStyle name="¡_본관기초굴착 예상도급_1 당진78-연돌-공사설계서(REV.0 12.14-kopec)_1.0t 공사설계서(1021일) 10" xfId="36516"/>
    <cellStyle name="¡_본관기초굴착 예상도급_1 당진78-연돌-공사설계서(REV.0 12.14-kopec)_1.0t 공사설계서(1021일) 2" xfId="11120"/>
    <cellStyle name="¡_본관기초굴착 예상도급_1 당진78-연돌-공사설계서(REV.0 12.14-kopec)_1.0t 공사설계서(1021일) 3" xfId="11121"/>
    <cellStyle name="¡_본관기초굴착 예상도급_1 당진78-연돌-공사설계서(REV.0 12.14-kopec)_1.0t 공사설계서(1021일) 4" xfId="19274"/>
    <cellStyle name="¡_본관기초굴착 예상도급_1 당진78-연돌-공사설계서(REV.0 12.14-kopec)_1.0t 공사설계서(1021일) 5" xfId="36517"/>
    <cellStyle name="¡_본관기초굴착 예상도급_1 당진78-연돌-공사설계서(REV.0 12.14-kopec)_1.0t 공사설계서(1021일) 6" xfId="36518"/>
    <cellStyle name="¡_본관기초굴착 예상도급_1 당진78-연돌-공사설계서(REV.0 12.14-kopec)_1.0t 공사설계서(1021일) 7" xfId="36519"/>
    <cellStyle name="¡_본관기초굴착 예상도급_1 당진78-연돌-공사설계서(REV.0 12.14-kopec)_1.0t 공사설계서(1021일) 8" xfId="36520"/>
    <cellStyle name="¡_본관기초굴착 예상도급_1 당진78-연돌-공사설계서(REV.0 12.14-kopec)_1.0t 공사설계서(1021일) 9" xfId="36521"/>
    <cellStyle name="¡_본관기초굴착 예상도급_1 당진78-연돌-공사설계서(REV.0 12.14-kopec)_태안78연돌공사설계서(2005099)C2" xfId="11122"/>
    <cellStyle name="¡_본관기초굴착 예상도급_1 당진78-연돌-공사설계서(REV.0 12.14-kopec)_태안78연돌공사설계서(2005099)C2 10" xfId="36522"/>
    <cellStyle name="¡_본관기초굴착 예상도급_1 당진78-연돌-공사설계서(REV.0 12.14-kopec)_태안78연돌공사설계서(2005099)C2 2" xfId="11123"/>
    <cellStyle name="¡_본관기초굴착 예상도급_1 당진78-연돌-공사설계서(REV.0 12.14-kopec)_태안78연돌공사설계서(2005099)C2 3" xfId="11124"/>
    <cellStyle name="¡_본관기초굴착 예상도급_1 당진78-연돌-공사설계서(REV.0 12.14-kopec)_태안78연돌공사설계서(2005099)C2 4" xfId="19275"/>
    <cellStyle name="¡_본관기초굴착 예상도급_1 당진78-연돌-공사설계서(REV.0 12.14-kopec)_태안78연돌공사설계서(2005099)C2 5" xfId="36523"/>
    <cellStyle name="¡_본관기초굴착 예상도급_1 당진78-연돌-공사설계서(REV.0 12.14-kopec)_태안78연돌공사설계서(2005099)C2 6" xfId="36524"/>
    <cellStyle name="¡_본관기초굴착 예상도급_1 당진78-연돌-공사설계서(REV.0 12.14-kopec)_태안78연돌공사설계서(2005099)C2 7" xfId="36525"/>
    <cellStyle name="¡_본관기초굴착 예상도급_1 당진78-연돌-공사설계서(REV.0 12.14-kopec)_태안78연돌공사설계서(2005099)C2 8" xfId="36526"/>
    <cellStyle name="¡_본관기초굴착 예상도급_1 당진78-연돌-공사설계서(REV.0 12.14-kopec)_태안78연돌공사설계서(2005099)C2 9" xfId="36527"/>
    <cellStyle name="¡_본관기초굴착 예상도급_1.0t 당진78-연돌-수량산출서(REV.0 12.27-kopec)" xfId="11125"/>
    <cellStyle name="¡_본관기초굴착 예상도급_1.0t 당진78-연돌-수량산출서(REV.0 12.27-kopec) 10" xfId="36528"/>
    <cellStyle name="¡_본관기초굴착 예상도급_1.0t 당진78-연돌-수량산출서(REV.0 12.27-kopec) 2" xfId="11126"/>
    <cellStyle name="¡_본관기초굴착 예상도급_1.0t 당진78-연돌-수량산출서(REV.0 12.27-kopec) 3" xfId="11127"/>
    <cellStyle name="¡_본관기초굴착 예상도급_1.0t 당진78-연돌-수량산출서(REV.0 12.27-kopec) 4" xfId="19276"/>
    <cellStyle name="¡_본관기초굴착 예상도급_1.0t 당진78-연돌-수량산출서(REV.0 12.27-kopec) 5" xfId="36529"/>
    <cellStyle name="¡_본관기초굴착 예상도급_1.0t 당진78-연돌-수량산출서(REV.0 12.27-kopec) 6" xfId="36530"/>
    <cellStyle name="¡_본관기초굴착 예상도급_1.0t 당진78-연돌-수량산출서(REV.0 12.27-kopec) 7" xfId="36531"/>
    <cellStyle name="¡_본관기초굴착 예상도급_1.0t 당진78-연돌-수량산출서(REV.0 12.27-kopec) 8" xfId="36532"/>
    <cellStyle name="¡_본관기초굴착 예상도급_1.0t 당진78-연돌-수량산출서(REV.0 12.27-kopec) 9" xfId="36533"/>
    <cellStyle name="¡_본관기초굴착 예상도급_1.0t 당진78-연돌-수량산출서(REV.0 12.27-kopec)_1.0t 공사설계서(1021일)" xfId="11128"/>
    <cellStyle name="¡_본관기초굴착 예상도급_1.0t 당진78-연돌-수량산출서(REV.0 12.27-kopec)_1.0t 공사설계서(1021일) 10" xfId="36534"/>
    <cellStyle name="¡_본관기초굴착 예상도급_1.0t 당진78-연돌-수량산출서(REV.0 12.27-kopec)_1.0t 공사설계서(1021일) 2" xfId="11129"/>
    <cellStyle name="¡_본관기초굴착 예상도급_1.0t 당진78-연돌-수량산출서(REV.0 12.27-kopec)_1.0t 공사설계서(1021일) 3" xfId="11130"/>
    <cellStyle name="¡_본관기초굴착 예상도급_1.0t 당진78-연돌-수량산출서(REV.0 12.27-kopec)_1.0t 공사설계서(1021일) 4" xfId="19277"/>
    <cellStyle name="¡_본관기초굴착 예상도급_1.0t 당진78-연돌-수량산출서(REV.0 12.27-kopec)_1.0t 공사설계서(1021일) 5" xfId="36535"/>
    <cellStyle name="¡_본관기초굴착 예상도급_1.0t 당진78-연돌-수량산출서(REV.0 12.27-kopec)_1.0t 공사설계서(1021일) 6" xfId="36536"/>
    <cellStyle name="¡_본관기초굴착 예상도급_1.0t 당진78-연돌-수량산출서(REV.0 12.27-kopec)_1.0t 공사설계서(1021일) 7" xfId="36537"/>
    <cellStyle name="¡_본관기초굴착 예상도급_1.0t 당진78-연돌-수량산출서(REV.0 12.27-kopec)_1.0t 공사설계서(1021일) 8" xfId="36538"/>
    <cellStyle name="¡_본관기초굴착 예상도급_1.0t 당진78-연돌-수량산출서(REV.0 12.27-kopec)_1.0t 공사설계서(1021일) 9" xfId="36539"/>
    <cellStyle name="¡_본관기초굴착 예상도급_2.관리동" xfId="36540"/>
    <cellStyle name="¡_본관기초굴착 예상도급_당진78-연돌-개략공사비" xfId="11131"/>
    <cellStyle name="¡_본관기초굴착 예상도급_당진78-연돌-개략공사비 10" xfId="36541"/>
    <cellStyle name="¡_본관기초굴착 예상도급_당진78-연돌-개략공사비 2" xfId="11132"/>
    <cellStyle name="¡_본관기초굴착 예상도급_당진78-연돌-개략공사비 3" xfId="11133"/>
    <cellStyle name="¡_본관기초굴착 예상도급_당진78-연돌-개략공사비 4" xfId="19278"/>
    <cellStyle name="¡_본관기초굴착 예상도급_당진78-연돌-개략공사비 5" xfId="36542"/>
    <cellStyle name="¡_본관기초굴착 예상도급_당진78-연돌-개략공사비 6" xfId="36543"/>
    <cellStyle name="¡_본관기초굴착 예상도급_당진78-연돌-개략공사비 7" xfId="36544"/>
    <cellStyle name="¡_본관기초굴착 예상도급_당진78-연돌-개략공사비 8" xfId="36545"/>
    <cellStyle name="¡_본관기초굴착 예상도급_당진78-연돌-개략공사비 9" xfId="36546"/>
    <cellStyle name="¡_본관기초굴착 예상도급_당진78-연돌-개략공사비_0 태안78-연돌-공사설계서(2005082)" xfId="11134"/>
    <cellStyle name="¡_본관기초굴착 예상도급_당진78-연돌-개략공사비_0 태안78-연돌-공사설계서(2005082) 10" xfId="36547"/>
    <cellStyle name="¡_본관기초굴착 예상도급_당진78-연돌-개략공사비_0 태안78-연돌-공사설계서(2005082) 2" xfId="11135"/>
    <cellStyle name="¡_본관기초굴착 예상도급_당진78-연돌-개략공사비_0 태안78-연돌-공사설계서(2005082) 3" xfId="11136"/>
    <cellStyle name="¡_본관기초굴착 예상도급_당진78-연돌-개략공사비_0 태안78-연돌-공사설계서(2005082) 4" xfId="19279"/>
    <cellStyle name="¡_본관기초굴착 예상도급_당진78-연돌-개략공사비_0 태안78-연돌-공사설계서(2005082) 5" xfId="36548"/>
    <cellStyle name="¡_본관기초굴착 예상도급_당진78-연돌-개략공사비_0 태안78-연돌-공사설계서(2005082) 6" xfId="36549"/>
    <cellStyle name="¡_본관기초굴착 예상도급_당진78-연돌-개략공사비_0 태안78-연돌-공사설계서(2005082) 7" xfId="36550"/>
    <cellStyle name="¡_본관기초굴착 예상도급_당진78-연돌-개략공사비_0 태안78-연돌-공사설계서(2005082) 8" xfId="36551"/>
    <cellStyle name="¡_본관기초굴착 예상도급_당진78-연돌-개략공사비_0 태안78-연돌-공사설계서(2005082) 9" xfId="36552"/>
    <cellStyle name="¡_본관기초굴착 예상도급_당진78-연돌-개략공사비_1.0t 공사설계서(1021일)" xfId="11137"/>
    <cellStyle name="¡_본관기초굴착 예상도급_당진78-연돌-개략공사비_1.0t 공사설계서(1021일) 10" xfId="36553"/>
    <cellStyle name="¡_본관기초굴착 예상도급_당진78-연돌-개략공사비_1.0t 공사설계서(1021일) 2" xfId="11138"/>
    <cellStyle name="¡_본관기초굴착 예상도급_당진78-연돌-개략공사비_1.0t 공사설계서(1021일) 3" xfId="11139"/>
    <cellStyle name="¡_본관기초굴착 예상도급_당진78-연돌-개략공사비_1.0t 공사설계서(1021일) 4" xfId="19280"/>
    <cellStyle name="¡_본관기초굴착 예상도급_당진78-연돌-개략공사비_1.0t 공사설계서(1021일) 5" xfId="36554"/>
    <cellStyle name="¡_본관기초굴착 예상도급_당진78-연돌-개략공사비_1.0t 공사설계서(1021일) 6" xfId="36555"/>
    <cellStyle name="¡_본관기초굴착 예상도급_당진78-연돌-개략공사비_1.0t 공사설계서(1021일) 7" xfId="36556"/>
    <cellStyle name="¡_본관기초굴착 예상도급_당진78-연돌-개략공사비_1.0t 공사설계서(1021일) 8" xfId="36557"/>
    <cellStyle name="¡_본관기초굴착 예상도급_당진78-연돌-개략공사비_1.0t 공사설계서(1021일) 9" xfId="36558"/>
    <cellStyle name="¡_본관기초굴착 예상도급_당진78-연돌-개략공사비_태안78연돌공사설계서(2005099)C2" xfId="11140"/>
    <cellStyle name="¡_본관기초굴착 예상도급_당진78-연돌-개략공사비_태안78연돌공사설계서(2005099)C2 10" xfId="36559"/>
    <cellStyle name="¡_본관기초굴착 예상도급_당진78-연돌-개략공사비_태안78연돌공사설계서(2005099)C2 2" xfId="11141"/>
    <cellStyle name="¡_본관기초굴착 예상도급_당진78-연돌-개략공사비_태안78연돌공사설계서(2005099)C2 3" xfId="11142"/>
    <cellStyle name="¡_본관기초굴착 예상도급_당진78-연돌-개략공사비_태안78연돌공사설계서(2005099)C2 4" xfId="19281"/>
    <cellStyle name="¡_본관기초굴착 예상도급_당진78-연돌-개략공사비_태안78연돌공사설계서(2005099)C2 5" xfId="36560"/>
    <cellStyle name="¡_본관기초굴착 예상도급_당진78-연돌-개략공사비_태안78연돌공사설계서(2005099)C2 6" xfId="36561"/>
    <cellStyle name="¡_본관기초굴착 예상도급_당진78-연돌-개략공사비_태안78연돌공사설계서(2005099)C2 7" xfId="36562"/>
    <cellStyle name="¡_본관기초굴착 예상도급_당진78-연돌-개략공사비_태안78연돌공사설계서(2005099)C2 8" xfId="36563"/>
    <cellStyle name="¡_본관기초굴착 예상도급_당진78-연돌-개략공사비_태안78연돌공사설계서(2005099)C2 9" xfId="36564"/>
    <cellStyle name="¡_본관기초굴착 예상도급_연돌 현장타설말뚝(RCD)설계서" xfId="11143"/>
    <cellStyle name="¡_본관기초굴착 예상도급_연돌 현장타설말뚝(RCD)설계서 10" xfId="36565"/>
    <cellStyle name="¡_본관기초굴착 예상도급_연돌 현장타설말뚝(RCD)설계서 2" xfId="11144"/>
    <cellStyle name="¡_본관기초굴착 예상도급_연돌 현장타설말뚝(RCD)설계서 3" xfId="11145"/>
    <cellStyle name="¡_본관기초굴착 예상도급_연돌 현장타설말뚝(RCD)설계서 4" xfId="19282"/>
    <cellStyle name="¡_본관기초굴착 예상도급_연돌 현장타설말뚝(RCD)설계서 5" xfId="36566"/>
    <cellStyle name="¡_본관기초굴착 예상도급_연돌 현장타설말뚝(RCD)설계서 6" xfId="36567"/>
    <cellStyle name="¡_본관기초굴착 예상도급_연돌 현장타설말뚝(RCD)설계서 7" xfId="36568"/>
    <cellStyle name="¡_본관기초굴착 예상도급_연돌 현장타설말뚝(RCD)설계서 8" xfId="36569"/>
    <cellStyle name="¡_본관기초굴착 예상도급_연돌 현장타설말뚝(RCD)설계서 9" xfId="36570"/>
    <cellStyle name="¡_본관기초굴착 예상도급_연돌 현장타설말뚝(RCD)설계서_0 태안78-연돌-공사설계서(2005082)" xfId="11146"/>
    <cellStyle name="¡_본관기초굴착 예상도급_연돌 현장타설말뚝(RCD)설계서_0 태안78-연돌-공사설계서(2005082) 10" xfId="36571"/>
    <cellStyle name="¡_본관기초굴착 예상도급_연돌 현장타설말뚝(RCD)설계서_0 태안78-연돌-공사설계서(2005082) 2" xfId="11147"/>
    <cellStyle name="¡_본관기초굴착 예상도급_연돌 현장타설말뚝(RCD)설계서_0 태안78-연돌-공사설계서(2005082) 3" xfId="11148"/>
    <cellStyle name="¡_본관기초굴착 예상도급_연돌 현장타설말뚝(RCD)설계서_0 태안78-연돌-공사설계서(2005082) 4" xfId="19283"/>
    <cellStyle name="¡_본관기초굴착 예상도급_연돌 현장타설말뚝(RCD)설계서_0 태안78-연돌-공사설계서(2005082) 5" xfId="36572"/>
    <cellStyle name="¡_본관기초굴착 예상도급_연돌 현장타설말뚝(RCD)설계서_0 태안78-연돌-공사설계서(2005082) 6" xfId="36573"/>
    <cellStyle name="¡_본관기초굴착 예상도급_연돌 현장타설말뚝(RCD)설계서_0 태안78-연돌-공사설계서(2005082) 7" xfId="36574"/>
    <cellStyle name="¡_본관기초굴착 예상도급_연돌 현장타설말뚝(RCD)설계서_0 태안78-연돌-공사설계서(2005082) 8" xfId="36575"/>
    <cellStyle name="¡_본관기초굴착 예상도급_연돌 현장타설말뚝(RCD)설계서_0 태안78-연돌-공사설계서(2005082) 9" xfId="36576"/>
    <cellStyle name="¡_본관기초굴착 예상도급_연돌 현장타설말뚝(RCD)설계서_1.0t 공사설계서(1021일)" xfId="11149"/>
    <cellStyle name="¡_본관기초굴착 예상도급_연돌 현장타설말뚝(RCD)설계서_1.0t 공사설계서(1021일) 10" xfId="36577"/>
    <cellStyle name="¡_본관기초굴착 예상도급_연돌 현장타설말뚝(RCD)설계서_1.0t 공사설계서(1021일) 2" xfId="11150"/>
    <cellStyle name="¡_본관기초굴착 예상도급_연돌 현장타설말뚝(RCD)설계서_1.0t 공사설계서(1021일) 3" xfId="11151"/>
    <cellStyle name="¡_본관기초굴착 예상도급_연돌 현장타설말뚝(RCD)설계서_1.0t 공사설계서(1021일) 4" xfId="19284"/>
    <cellStyle name="¡_본관기초굴착 예상도급_연돌 현장타설말뚝(RCD)설계서_1.0t 공사설계서(1021일) 5" xfId="36578"/>
    <cellStyle name="¡_본관기초굴착 예상도급_연돌 현장타설말뚝(RCD)설계서_1.0t 공사설계서(1021일) 6" xfId="36579"/>
    <cellStyle name="¡_본관기초굴착 예상도급_연돌 현장타설말뚝(RCD)설계서_1.0t 공사설계서(1021일) 7" xfId="36580"/>
    <cellStyle name="¡_본관기초굴착 예상도급_연돌 현장타설말뚝(RCD)설계서_1.0t 공사설계서(1021일) 8" xfId="36581"/>
    <cellStyle name="¡_본관기초굴착 예상도급_연돌 현장타설말뚝(RCD)설계서_1.0t 공사설계서(1021일) 9" xfId="36582"/>
    <cellStyle name="¡_본관기초굴착 예상도급_연돌 현장타설말뚝(RCD)설계서_태안78연돌공사설계서(2005099)C2" xfId="11152"/>
    <cellStyle name="¡_본관기초굴착 예상도급_연돌 현장타설말뚝(RCD)설계서_태안78연돌공사설계서(2005099)C2 10" xfId="36583"/>
    <cellStyle name="¡_본관기초굴착 예상도급_연돌 현장타설말뚝(RCD)설계서_태안78연돌공사설계서(2005099)C2 2" xfId="11153"/>
    <cellStyle name="¡_본관기초굴착 예상도급_연돌 현장타설말뚝(RCD)설계서_태안78연돌공사설계서(2005099)C2 3" xfId="11154"/>
    <cellStyle name="¡_본관기초굴착 예상도급_연돌 현장타설말뚝(RCD)설계서_태안78연돌공사설계서(2005099)C2 4" xfId="19285"/>
    <cellStyle name="¡_본관기초굴착 예상도급_연돌 현장타설말뚝(RCD)설계서_태안78연돌공사설계서(2005099)C2 5" xfId="36584"/>
    <cellStyle name="¡_본관기초굴착 예상도급_연돌 현장타설말뚝(RCD)설계서_태안78연돌공사설계서(2005099)C2 6" xfId="36585"/>
    <cellStyle name="¡_본관기초굴착 예상도급_연돌 현장타설말뚝(RCD)설계서_태안78연돌공사설계서(2005099)C2 7" xfId="36586"/>
    <cellStyle name="¡_본관기초굴착 예상도급_연돌 현장타설말뚝(RCD)설계서_태안78연돌공사설계서(2005099)C2 8" xfId="36587"/>
    <cellStyle name="¡_본관기초굴착 예상도급_연돌 현장타설말뚝(RCD)설계서_태안78연돌공사설계서(2005099)C2 9" xfId="36588"/>
    <cellStyle name="¡_본관기초굴착(REV1)" xfId="11156"/>
    <cellStyle name="¡_본관기초굴착(남경)" xfId="11155"/>
    <cellStyle name="¡_부대철골공내역(가실행#7,8)" xfId="11157"/>
    <cellStyle name="¡_부대철골공내역(가실행#7,8)_부대철콘공내역(당진#7,8)" xfId="11158"/>
    <cellStyle name="¡_부두준설 딱지" xfId="36589"/>
    <cellStyle name="¡_부두준설 설계서-07.10.24" xfId="36590"/>
    <cellStyle name="¡_부표" xfId="11159"/>
    <cellStyle name="¡_사급재료비및운반비" xfId="11160"/>
    <cellStyle name="¡_사급재료비및운반비_(참고1) 현황도 딱지" xfId="36591"/>
    <cellStyle name="¡_사급재료비및운반비_AC-01 보일러 설계서 수정" xfId="36602"/>
    <cellStyle name="¡_사급재료비및운반비_AC-01 보일러 설계서 수정_AC-14(최종수정)" xfId="36603"/>
    <cellStyle name="¡_사급재료비및운반비_AC-01 보일러 설계서 수정_AC-14(최종수정)_발전설비 보수공사" xfId="36604"/>
    <cellStyle name="¡_사급재료비및운반비_AC-01 본관기초(가설계서 9월단가)" xfId="36605"/>
    <cellStyle name="¡_사급재료비및운반비_AC-01 본관기초(가설계서 9월단가)_AC-14(최종수정)" xfId="36606"/>
    <cellStyle name="¡_사급재료비및운반비_AC-01 본관기초(가설계서 9월단가)_AC-14(최종수정)_발전설비 보수공사" xfId="36607"/>
    <cellStyle name="¡_사급재료비및운반비_AC-01 본관기초(가설계서 9월단가)-2" xfId="36608"/>
    <cellStyle name="¡_사급재료비및운반비_AC-01 본관기초(가설계서 9월단가)-2_AC-14(최종수정)" xfId="36609"/>
    <cellStyle name="¡_사급재료비및운반비_AC-01 본관기초(가설계서 9월단가)-2_AC-14(최종수정)_발전설비 보수공사" xfId="36610"/>
    <cellStyle name="¡_사급재료비및운반비_AC-01터빈주제어및보일러기초" xfId="42427"/>
    <cellStyle name="¡_사급재료비및운반비_AC-01터빈주제어및보일러기초_설계변경(최종)" xfId="42428"/>
    <cellStyle name="¡_사급재료비및운반비_AC-05옥내기기기초" xfId="11170"/>
    <cellStyle name="¡_사급재료비및운반비_AC-05옥내기기기초_계장-견적서" xfId="19335"/>
    <cellStyle name="¡_사급재료비및운반비_AC-05옥내기기기초_계장-견적서_계장-견적서(re.1)" xfId="19336"/>
    <cellStyle name="¡_사급재료비및운반비_AC-05옥내기기기초_계장-견적서_계장-견적서(re.1)_믿음견적(8월)-믿음부사장님 계약(내부자료)" xfId="19337"/>
    <cellStyle name="¡_사급재료비및운반비_AC-05옥내기기기초_계장-견적서_믿음견적(8월)-믿음부사장님 계약(내부자료)" xfId="19338"/>
    <cellStyle name="¡_사급재료비및운반비_AC-05옥내기기기초_내역서_단가확정_집계" xfId="11171"/>
    <cellStyle name="¡_사급재료비및운반비_AC-05옥내기기기초_믿음견적(8월)-믿음부사장님 계약(내부자료)" xfId="19339"/>
    <cellStyle name="¡_사급재료비및운반비_AC-05옥내기기기초_설계변경(최종)" xfId="42429"/>
    <cellStyle name="¡_사급재료비및운반비_AC-05옥내기기기초_염소 주입실 신축공사" xfId="42430"/>
    <cellStyle name="¡_사급재료비및운반비_AC-07용수환경건물" xfId="42431"/>
    <cellStyle name="¡_사급재료비및운반비_AC-07용수환경건물_설계변경(최종)" xfId="42432"/>
    <cellStyle name="¡_사급재료비및운반비_AC-14건설사무소환경개선공사설계서(제출)REV10" xfId="36611"/>
    <cellStyle name="¡_사급재료비및운반비_AC-14건설사무소환경개선공사설계서(제출)REV10_AC-14(최종수정)" xfId="36612"/>
    <cellStyle name="¡_사급재료비및운반비_AC-14건설사무소환경개선공사설계서(제출)REV10_AC-14(최종수정)_발전설비 보수공사" xfId="36613"/>
    <cellStyle name="¡_사급재료비및운반비_계장-견적서" xfId="19286"/>
    <cellStyle name="¡_사급재료비및운반비_계장-견적서_계장-견적서(re.1)" xfId="19287"/>
    <cellStyle name="¡_사급재료비및운반비_계장-견적서_계장-견적서(re.1)_믿음견적(8월)-믿음부사장님 계약(내부자료)" xfId="19288"/>
    <cellStyle name="¡_사급재료비및운반비_계장-견적서_믿음견적(8월)-믿음부사장님 계약(내부자료)" xfId="19289"/>
    <cellStyle name="¡_사급재료비및운반비_공사비집계표" xfId="36592"/>
    <cellStyle name="¡_사급재료비및운반비_공사비집계표_AC-14(최종수정)" xfId="36593"/>
    <cellStyle name="¡_사급재료비및운반비_공사비집계표_AC-14(최종수정)_발전설비 보수공사" xfId="36594"/>
    <cellStyle name="¡_사급재료비및운반비_그래브준설 수량분개 토적표" xfId="36595"/>
    <cellStyle name="¡_사급재료비및운반비_내역서_단가확정_집계" xfId="11161"/>
    <cellStyle name="¡_사급재료비및운반비_믿음견적(8월)-믿음부사장님 계약(내부자료)" xfId="19290"/>
    <cellStyle name="¡_사급재료비및운반비_발전설비 보수공사" xfId="36596"/>
    <cellStyle name="¡_사급재료비및운반비_부두준설 딱지" xfId="36597"/>
    <cellStyle name="¡_사급재료비및운반비_부두준설 설계서" xfId="36598"/>
    <cellStyle name="¡_사급재료비및운반비_부두준설 설계서-07.10.24" xfId="36599"/>
    <cellStyle name="¡_사급재료비및운반비_부두준설 수량산출서" xfId="36600"/>
    <cellStyle name="¡_사급재료비및운반비_설계변경(최종)" xfId="42417"/>
    <cellStyle name="¡_사급재료비및운반비_염소 주입실 신축공사" xfId="42418"/>
    <cellStyle name="¡_사급재료비및운반비_영흥#3,4 터빈발전기기초(AC-04)" xfId="36601"/>
    <cellStyle name="¡_사급재료비및운반비_터빈발전기기초(단가)" xfId="11162"/>
    <cellStyle name="¡_사급재료비및운반비_터빈발전기기초(단가)_1" xfId="11163"/>
    <cellStyle name="¡_사급재료비및운반비_터빈발전기기초(단가)_1_AC-05옥내기기기초" xfId="11165"/>
    <cellStyle name="¡_사급재료비및운반비_터빈발전기기초(단가)_1_AC-05옥내기기기초_계장-견적서" xfId="19302"/>
    <cellStyle name="¡_사급재료비및운반비_터빈발전기기초(단가)_1_AC-05옥내기기기초_계장-견적서_계장-견적서(re.1)" xfId="19303"/>
    <cellStyle name="¡_사급재료비및운반비_터빈발전기기초(단가)_1_AC-05옥내기기기초_계장-견적서_계장-견적서(re.1)_믿음견적(8월)-믿음부사장님 계약(내부자료)" xfId="19304"/>
    <cellStyle name="¡_사급재료비및운반비_터빈발전기기초(단가)_1_AC-05옥내기기기초_계장-견적서_믿음견적(8월)-믿음부사장님 계약(내부자료)" xfId="19305"/>
    <cellStyle name="¡_사급재료비및운반비_터빈발전기기초(단가)_1_AC-05옥내기기기초_내역서_단가확정_집계" xfId="11166"/>
    <cellStyle name="¡_사급재료비및운반비_터빈발전기기초(단가)_1_AC-05옥내기기기초_믿음견적(8월)-믿음부사장님 계약(내부자료)" xfId="19306"/>
    <cellStyle name="¡_사급재료비및운반비_터빈발전기기초(단가)_1_AC-05옥내기기기초_설계변경(최종)" xfId="42421"/>
    <cellStyle name="¡_사급재료비및운반비_터빈발전기기초(단가)_1_AC-05옥내기기기초_염소 주입실 신축공사" xfId="42422"/>
    <cellStyle name="¡_사급재료비및운반비_터빈발전기기초(단가)_1_AC-05옥내기기기초_전기실행" xfId="19307"/>
    <cellStyle name="¡_사급재료비및운반비_터빈발전기기초(단가)_1_AC-05옥내기기기초_전기실행_계장-견적서" xfId="19308"/>
    <cellStyle name="¡_사급재료비및운반비_터빈발전기기초(단가)_1_AC-05옥내기기기초_전기실행_계장-견적서_계장-견적서(re.1)" xfId="19309"/>
    <cellStyle name="¡_사급재료비및운반비_터빈발전기기초(단가)_1_AC-05옥내기기기초_전기실행_계장-견적서_계장-견적서(re.1)_믿음견적(8월)-믿음부사장님 계약(내부자료)" xfId="19310"/>
    <cellStyle name="¡_사급재료비및운반비_터빈발전기기초(단가)_1_AC-05옥내기기기초_전기실행_계장-견적서_믿음견적(8월)-믿음부사장님 계약(내부자료)" xfId="19311"/>
    <cellStyle name="¡_사급재료비및운반비_터빈발전기기초(단가)_1_AC-05옥내기기기초_전기실행_믿음견적(8월)-믿음부사장님 계약(내부자료)" xfId="19312"/>
    <cellStyle name="¡_사급재료비및운반비_터빈발전기기초(단가)_1_계장-견적서" xfId="19291"/>
    <cellStyle name="¡_사급재료비및운반비_터빈발전기기초(단가)_1_계장-견적서_계장-견적서(re.1)" xfId="19292"/>
    <cellStyle name="¡_사급재료비및운반비_터빈발전기기초(단가)_1_계장-견적서_계장-견적서(re.1)_믿음견적(8월)-믿음부사장님 계약(내부자료)" xfId="19293"/>
    <cellStyle name="¡_사급재료비및운반비_터빈발전기기초(단가)_1_계장-견적서_믿음견적(8월)-믿음부사장님 계약(내부자료)" xfId="19294"/>
    <cellStyle name="¡_사급재료비및운반비_터빈발전기기초(단가)_1_내역서_단가확정_집계" xfId="11164"/>
    <cellStyle name="¡_사급재료비및운반비_터빈발전기기초(단가)_1_믿음견적(8월)-믿음부사장님 계약(내부자료)" xfId="19295"/>
    <cellStyle name="¡_사급재료비및운반비_터빈발전기기초(단가)_1_설계변경(최종)" xfId="42419"/>
    <cellStyle name="¡_사급재료비및운반비_터빈발전기기초(단가)_1_염소 주입실 신축공사" xfId="42420"/>
    <cellStyle name="¡_사급재료비및운반비_터빈발전기기초(단가)_1_전기실행" xfId="19296"/>
    <cellStyle name="¡_사급재료비및운반비_터빈발전기기초(단가)_1_전기실행_계장-견적서" xfId="19297"/>
    <cellStyle name="¡_사급재료비및운반비_터빈발전기기초(단가)_1_전기실행_계장-견적서_계장-견적서(re.1)" xfId="19298"/>
    <cellStyle name="¡_사급재료비및운반비_터빈발전기기초(단가)_1_전기실행_계장-견적서_계장-견적서(re.1)_믿음견적(8월)-믿음부사장님 계약(내부자료)" xfId="19299"/>
    <cellStyle name="¡_사급재료비및운반비_터빈발전기기초(단가)_1_전기실행_계장-견적서_믿음견적(8월)-믿음부사장님 계약(내부자료)" xfId="19300"/>
    <cellStyle name="¡_사급재료비및운반비_터빈발전기기초(단가)_1_전기실행_믿음견적(8월)-믿음부사장님 계약(내부자료)" xfId="19301"/>
    <cellStyle name="¡_사급재료비및운반비_터빈발전기기초(단가)_AC-05옥내기기기초" xfId="11168"/>
    <cellStyle name="¡_사급재료비및운반비_터빈발전기기초(단가)_AC-05옥내기기기초_계장-견적서" xfId="19324"/>
    <cellStyle name="¡_사급재료비및운반비_터빈발전기기초(단가)_AC-05옥내기기기초_계장-견적서_계장-견적서(re.1)" xfId="19325"/>
    <cellStyle name="¡_사급재료비및운반비_터빈발전기기초(단가)_AC-05옥내기기기초_계장-견적서_계장-견적서(re.1)_믿음견적(8월)-믿음부사장님 계약(내부자료)" xfId="19326"/>
    <cellStyle name="¡_사급재료비및운반비_터빈발전기기초(단가)_AC-05옥내기기기초_계장-견적서_믿음견적(8월)-믿음부사장님 계약(내부자료)" xfId="19327"/>
    <cellStyle name="¡_사급재료비및운반비_터빈발전기기초(단가)_AC-05옥내기기기초_내역서_단가확정_집계" xfId="11169"/>
    <cellStyle name="¡_사급재료비및운반비_터빈발전기기초(단가)_AC-05옥내기기기초_믿음견적(8월)-믿음부사장님 계약(내부자료)" xfId="19328"/>
    <cellStyle name="¡_사급재료비및운반비_터빈발전기기초(단가)_AC-05옥내기기기초_설계변경(최종)" xfId="42425"/>
    <cellStyle name="¡_사급재료비및운반비_터빈발전기기초(단가)_AC-05옥내기기기초_염소 주입실 신축공사" xfId="42426"/>
    <cellStyle name="¡_사급재료비및운반비_터빈발전기기초(단가)_AC-05옥내기기기초_전기실행" xfId="19329"/>
    <cellStyle name="¡_사급재료비및운반비_터빈발전기기초(단가)_AC-05옥내기기기초_전기실행_계장-견적서" xfId="19330"/>
    <cellStyle name="¡_사급재료비및운반비_터빈발전기기초(단가)_AC-05옥내기기기초_전기실행_계장-견적서_계장-견적서(re.1)" xfId="19331"/>
    <cellStyle name="¡_사급재료비및운반비_터빈발전기기초(단가)_AC-05옥내기기기초_전기실행_계장-견적서_계장-견적서(re.1)_믿음견적(8월)-믿음부사장님 계약(내부자료)" xfId="19332"/>
    <cellStyle name="¡_사급재료비및운반비_터빈발전기기초(단가)_AC-05옥내기기기초_전기실행_계장-견적서_믿음견적(8월)-믿음부사장님 계약(내부자료)" xfId="19333"/>
    <cellStyle name="¡_사급재료비및운반비_터빈발전기기초(단가)_AC-05옥내기기기초_전기실행_믿음견적(8월)-믿음부사장님 계약(내부자료)" xfId="19334"/>
    <cellStyle name="¡_사급재료비및운반비_터빈발전기기초(단가)_계장-견적서" xfId="19313"/>
    <cellStyle name="¡_사급재료비및운반비_터빈발전기기초(단가)_계장-견적서_계장-견적서(re.1)" xfId="19314"/>
    <cellStyle name="¡_사급재료비및운반비_터빈발전기기초(단가)_계장-견적서_계장-견적서(re.1)_믿음견적(8월)-믿음부사장님 계약(내부자료)" xfId="19315"/>
    <cellStyle name="¡_사급재료비및운반비_터빈발전기기초(단가)_계장-견적서_믿음견적(8월)-믿음부사장님 계약(내부자료)" xfId="19316"/>
    <cellStyle name="¡_사급재료비및운반비_터빈발전기기초(단가)_내역서_단가확정_집계" xfId="11167"/>
    <cellStyle name="¡_사급재료비및운반비_터빈발전기기초(단가)_믿음견적(8월)-믿음부사장님 계약(내부자료)" xfId="19317"/>
    <cellStyle name="¡_사급재료비및운반비_터빈발전기기초(단가)_설계변경(최종)" xfId="42423"/>
    <cellStyle name="¡_사급재료비및운반비_터빈발전기기초(단가)_염소 주입실 신축공사" xfId="42424"/>
    <cellStyle name="¡_사급재료비및운반비_터빈발전기기초(단가)_전기실행" xfId="19318"/>
    <cellStyle name="¡_사급재료비및운반비_터빈발전기기초(단가)_전기실행_계장-견적서" xfId="19319"/>
    <cellStyle name="¡_사급재료비및운반비_터빈발전기기초(단가)_전기실행_계장-견적서_계장-견적서(re.1)" xfId="19320"/>
    <cellStyle name="¡_사급재료비및운반비_터빈발전기기초(단가)_전기실행_계장-견적서_계장-견적서(re.1)_믿음견적(8월)-믿음부사장님 계약(내부자료)" xfId="19321"/>
    <cellStyle name="¡_사급재료비및운반비_터빈발전기기초(단가)_전기실행_계장-견적서_믿음견적(8월)-믿음부사장님 계약(내부자료)" xfId="19322"/>
    <cellStyle name="¡_사급재료비및운반비_터빈발전기기초(단가)_전기실행_믿음견적(8월)-믿음부사장님 계약(내부자료)" xfId="19323"/>
    <cellStyle name="¡_석탄취급설비기초-비교" xfId="11172"/>
    <cellStyle name="¡_석탄취급설비기초-비교_설계변경(최종)" xfId="42433"/>
    <cellStyle name="¡_석탄취급설비기초-비교_염소 주입실 신축공사" xfId="42434"/>
    <cellStyle name="¡_설계명세서" xfId="11173"/>
    <cellStyle name="¡_설계서(CC-10)re2" xfId="36614"/>
    <cellStyle name="¡_설계서(F.C)" xfId="11174"/>
    <cellStyle name="¡_소나무가이식 하도급대상금액대비" xfId="11175"/>
    <cellStyle name="¡_수량및 단가 산출내용표" xfId="11176"/>
    <cellStyle name="¡_수량및 단가 산출내용표_(참고1) 현황도 딱지" xfId="36615"/>
    <cellStyle name="¡_수량및 단가 산출내용표_AC-01 보일러 설계서 수정" xfId="36626"/>
    <cellStyle name="¡_수량및 단가 산출내용표_AC-01 보일러 설계서 수정_AC-14(최종수정)" xfId="36627"/>
    <cellStyle name="¡_수량및 단가 산출내용표_AC-01 보일러 설계서 수정_AC-14(최종수정)_발전설비 보수공사" xfId="36628"/>
    <cellStyle name="¡_수량및 단가 산출내용표_AC-01 본관기초(가설계서 9월단가)" xfId="36629"/>
    <cellStyle name="¡_수량및 단가 산출내용표_AC-01 본관기초(가설계서 9월단가)_AC-14(최종수정)" xfId="36630"/>
    <cellStyle name="¡_수량및 단가 산출내용표_AC-01 본관기초(가설계서 9월단가)_AC-14(최종수정)_발전설비 보수공사" xfId="36631"/>
    <cellStyle name="¡_수량및 단가 산출내용표_AC-01 본관기초(가설계서 9월단가)-2" xfId="36632"/>
    <cellStyle name="¡_수량및 단가 산출내용표_AC-01 본관기초(가설계서 9월단가)-2_AC-14(최종수정)" xfId="36633"/>
    <cellStyle name="¡_수량및 단가 산출내용표_AC-01 본관기초(가설계서 9월단가)-2_AC-14(최종수정)_발전설비 보수공사" xfId="36634"/>
    <cellStyle name="¡_수량및 단가 산출내용표_AC-01터빈주제어및보일러기초" xfId="42439"/>
    <cellStyle name="¡_수량및 단가 산출내용표_AC-01터빈주제어및보일러기초_설계변경(최종)" xfId="42440"/>
    <cellStyle name="¡_수량및 단가 산출내용표_AC-05옥내기기기초" xfId="11182"/>
    <cellStyle name="¡_수량및 단가 산출내용표_AC-05옥내기기기초_계장-견적서" xfId="19345"/>
    <cellStyle name="¡_수량및 단가 산출내용표_AC-05옥내기기기초_계장-견적서_계장-견적서(re.1)" xfId="19346"/>
    <cellStyle name="¡_수량및 단가 산출내용표_AC-05옥내기기기초_계장-견적서_계장-견적서(re.1)_믿음견적(8월)-믿음부사장님 계약(내부자료)" xfId="19347"/>
    <cellStyle name="¡_수량및 단가 산출내용표_AC-05옥내기기기초_계장-견적서_믿음견적(8월)-믿음부사장님 계약(내부자료)" xfId="19348"/>
    <cellStyle name="¡_수량및 단가 산출내용표_AC-05옥내기기기초_내역서_단가확정_집계" xfId="11183"/>
    <cellStyle name="¡_수량및 단가 산출내용표_AC-05옥내기기기초_믿음견적(8월)-믿음부사장님 계약(내부자료)" xfId="19349"/>
    <cellStyle name="¡_수량및 단가 산출내용표_AC-05옥내기기기초_설계변경(최종)" xfId="42441"/>
    <cellStyle name="¡_수량및 단가 산출내용표_AC-05옥내기기기초_염소 주입실 신축공사" xfId="42442"/>
    <cellStyle name="¡_수량및 단가 산출내용표_AC-14건설사무소환경개선공사설계서(제출)REV10" xfId="36635"/>
    <cellStyle name="¡_수량및 단가 산출내용표_AC-14건설사무소환경개선공사설계서(제출)REV10_AC-14(최종수정)" xfId="36636"/>
    <cellStyle name="¡_수량및 단가 산출내용표_AC-14건설사무소환경개선공사설계서(제출)REV10_AC-14(최종수정)_발전설비 보수공사" xfId="36637"/>
    <cellStyle name="¡_수량및 단가 산출내용표_CC06 석탄취급설비" xfId="11184"/>
    <cellStyle name="¡_수량및 단가 산출내용표_CC-10저탄장조성 및 비탄방지설비공사(최종)11.28" xfId="11185"/>
    <cellStyle name="¡_수량및 단가 산출내용표_YH34 운탄_구조물 수량" xfId="11186"/>
    <cellStyle name="¡_수량및 단가 산출내용표_YH34 운탄설비 내역서" xfId="11187"/>
    <cellStyle name="¡_수량및 단가 산출내용표_계장-견적서" xfId="19340"/>
    <cellStyle name="¡_수량및 단가 산출내용표_계장-견적서_계장-견적서(re.1)" xfId="19341"/>
    <cellStyle name="¡_수량및 단가 산출내용표_계장-견적서_계장-견적서(re.1)_믿음견적(8월)-믿음부사장님 계약(내부자료)" xfId="19342"/>
    <cellStyle name="¡_수량및 단가 산출내용표_계장-견적서_믿음견적(8월)-믿음부사장님 계약(내부자료)" xfId="19343"/>
    <cellStyle name="¡_수량및 단가 산출내용표_공사비집계표" xfId="36616"/>
    <cellStyle name="¡_수량및 단가 산출내용표_공사비집계표_AC-14(최종수정)" xfId="36617"/>
    <cellStyle name="¡_수량및 단가 산출내용표_공사비집계표_AC-14(최종수정)_발전설비 보수공사" xfId="36618"/>
    <cellStyle name="¡_수량및 단가 산출내용표_그래브준설 수량분개 토적표" xfId="36619"/>
    <cellStyle name="¡_수량및 단가 산출내용표_내역서_단가확정_집계" xfId="11177"/>
    <cellStyle name="¡_수량및 단가 산출내용표_믿음견적(8월)-믿음부사장님 계약(내부자료)" xfId="19344"/>
    <cellStyle name="¡_수량및 단가 산출내용표_발전설비 보수공사" xfId="36620"/>
    <cellStyle name="¡_수량및 단가 산출내용표_부두준설 딱지" xfId="36621"/>
    <cellStyle name="¡_수량및 단가 산출내용표_부두준설 설계서" xfId="36622"/>
    <cellStyle name="¡_수량및 단가 산출내용표_부두준설 설계서-07.10.24" xfId="36623"/>
    <cellStyle name="¡_수량및 단가 산출내용표_부두준설 수량산출서" xfId="36624"/>
    <cellStyle name="¡_수량및 단가 산출내용표_부표" xfId="11178"/>
    <cellStyle name="¡_수량및 단가 산출내용표_설계변경(최종)" xfId="42435"/>
    <cellStyle name="¡_수량및 단가 산출내용표_염소 주입실 신축공사" xfId="42436"/>
    <cellStyle name="¡_수량및 단가 산출내용표_영흥#3,4 터빈발전기기초(AC-04)" xfId="36625"/>
    <cellStyle name="¡_수량및 단가 산출내용표_저류지제방공사 품셈" xfId="11179"/>
    <cellStyle name="¡_수량및 단가 산출내용표_추가품셈1-박" xfId="11180"/>
    <cellStyle name="¡_수량및 단가 산출내용표_추가품셈1-박_설계변경(최종)" xfId="42437"/>
    <cellStyle name="¡_수량및 단가 산출내용표_추가품셈1-박_염소 주입실 신축공사" xfId="42438"/>
    <cellStyle name="¡_수량및 단가 산출내용표_품셈" xfId="11181"/>
    <cellStyle name="¡_수량산출서(CC-10)" xfId="36638"/>
    <cellStyle name="¡_연돌 현장타설말뚝(RCD)설계서" xfId="11188"/>
    <cellStyle name="¡_연돌 현장타설말뚝(RCD)설계서 10" xfId="36639"/>
    <cellStyle name="¡_연돌 현장타설말뚝(RCD)설계서 2" xfId="11189"/>
    <cellStyle name="¡_연돌 현장타설말뚝(RCD)설계서 3" xfId="11190"/>
    <cellStyle name="¡_연돌 현장타설말뚝(RCD)설계서 4" xfId="19350"/>
    <cellStyle name="¡_연돌 현장타설말뚝(RCD)설계서 5" xfId="36640"/>
    <cellStyle name="¡_연돌 현장타설말뚝(RCD)설계서 6" xfId="36641"/>
    <cellStyle name="¡_연돌 현장타설말뚝(RCD)설계서 7" xfId="36642"/>
    <cellStyle name="¡_연돌 현장타설말뚝(RCD)설계서 8" xfId="36643"/>
    <cellStyle name="¡_연돌 현장타설말뚝(RCD)설계서 9" xfId="36644"/>
    <cellStyle name="¡_연돌 현장타설말뚝(RCD)설계서_0 태안78-연돌-공사설계서(2005082)" xfId="11191"/>
    <cellStyle name="¡_연돌 현장타설말뚝(RCD)설계서_0 태안78-연돌-공사설계서(2005082) 10" xfId="36645"/>
    <cellStyle name="¡_연돌 현장타설말뚝(RCD)설계서_0 태안78-연돌-공사설계서(2005082) 2" xfId="11192"/>
    <cellStyle name="¡_연돌 현장타설말뚝(RCD)설계서_0 태안78-연돌-공사설계서(2005082) 3" xfId="11193"/>
    <cellStyle name="¡_연돌 현장타설말뚝(RCD)설계서_0 태안78-연돌-공사설계서(2005082) 4" xfId="19351"/>
    <cellStyle name="¡_연돌 현장타설말뚝(RCD)설계서_0 태안78-연돌-공사설계서(2005082) 5" xfId="36646"/>
    <cellStyle name="¡_연돌 현장타설말뚝(RCD)설계서_0 태안78-연돌-공사설계서(2005082) 6" xfId="36647"/>
    <cellStyle name="¡_연돌 현장타설말뚝(RCD)설계서_0 태안78-연돌-공사설계서(2005082) 7" xfId="36648"/>
    <cellStyle name="¡_연돌 현장타설말뚝(RCD)설계서_0 태안78-연돌-공사설계서(2005082) 8" xfId="36649"/>
    <cellStyle name="¡_연돌 현장타설말뚝(RCD)설계서_0 태안78-연돌-공사설계서(2005082) 9" xfId="36650"/>
    <cellStyle name="¡_연돌 현장타설말뚝(RCD)설계서_1.0t 공사설계서(1021일)" xfId="11194"/>
    <cellStyle name="¡_연돌 현장타설말뚝(RCD)설계서_1.0t 공사설계서(1021일) 10" xfId="36651"/>
    <cellStyle name="¡_연돌 현장타설말뚝(RCD)설계서_1.0t 공사설계서(1021일) 2" xfId="11195"/>
    <cellStyle name="¡_연돌 현장타설말뚝(RCD)설계서_1.0t 공사설계서(1021일) 3" xfId="11196"/>
    <cellStyle name="¡_연돌 현장타설말뚝(RCD)설계서_1.0t 공사설계서(1021일) 4" xfId="19352"/>
    <cellStyle name="¡_연돌 현장타설말뚝(RCD)설계서_1.0t 공사설계서(1021일) 5" xfId="36652"/>
    <cellStyle name="¡_연돌 현장타설말뚝(RCD)설계서_1.0t 공사설계서(1021일) 6" xfId="36653"/>
    <cellStyle name="¡_연돌 현장타설말뚝(RCD)설계서_1.0t 공사설계서(1021일) 7" xfId="36654"/>
    <cellStyle name="¡_연돌 현장타설말뚝(RCD)설계서_1.0t 공사설계서(1021일) 8" xfId="36655"/>
    <cellStyle name="¡_연돌 현장타설말뚝(RCD)설계서_1.0t 공사설계서(1021일) 9" xfId="36656"/>
    <cellStyle name="¡_연돌 현장타설말뚝(RCD)설계서_태안78연돌공사설계서(2005099)C2" xfId="11197"/>
    <cellStyle name="¡_연돌 현장타설말뚝(RCD)설계서_태안78연돌공사설계서(2005099)C2 10" xfId="36657"/>
    <cellStyle name="¡_연돌 현장타설말뚝(RCD)설계서_태안78연돌공사설계서(2005099)C2 2" xfId="11198"/>
    <cellStyle name="¡_연돌 현장타설말뚝(RCD)설계서_태안78연돌공사설계서(2005099)C2 3" xfId="11199"/>
    <cellStyle name="¡_연돌 현장타설말뚝(RCD)설계서_태안78연돌공사설계서(2005099)C2 4" xfId="19353"/>
    <cellStyle name="¡_연돌 현장타설말뚝(RCD)설계서_태안78연돌공사설계서(2005099)C2 5" xfId="36658"/>
    <cellStyle name="¡_연돌 현장타설말뚝(RCD)설계서_태안78연돌공사설계서(2005099)C2 6" xfId="36659"/>
    <cellStyle name="¡_연돌 현장타설말뚝(RCD)설계서_태안78연돌공사설계서(2005099)C2 7" xfId="36660"/>
    <cellStyle name="¡_연돌 현장타설말뚝(RCD)설계서_태안78연돌공사설계서(2005099)C2 8" xfId="36661"/>
    <cellStyle name="¡_연돌 현장타설말뚝(RCD)설계서_태안78연돌공사설계서(2005099)C2 9" xfId="36662"/>
    <cellStyle name="¡_영흥#3,4 보일러철골설치및마감(MC-01)FINAL" xfId="11200"/>
    <cellStyle name="¡_영흥#3,4 보일러철골설치및마감(MC-01)FINAL_(참고1) 현황도 딱지" xfId="36663"/>
    <cellStyle name="¡_영흥#3,4 보일러철골설치및마감(MC-01)FINAL_그래브준설 수량분개 토적표" xfId="36664"/>
    <cellStyle name="¡_영흥#3,4 보일러철골설치및마감(MC-01)FINAL_부두준설 딱지" xfId="36665"/>
    <cellStyle name="¡_영흥#3,4 보일러철골설치및마감(MC-01)FINAL_부두준설 설계서" xfId="36666"/>
    <cellStyle name="¡_영흥#3,4 보일러철골설치및마감(MC-01)FINAL_부두준설 설계서-07.10.24" xfId="36667"/>
    <cellStyle name="¡_영흥#3,4 보일러철골설치및마감(MC-01)FINAL_부두준설 수량산출서" xfId="36668"/>
    <cellStyle name="¡_영흥#3,4 옥내기기기초(AC-05)" xfId="11201"/>
    <cellStyle name="¡_영흥#3,4 옥내기기기초(AC-05)_(참고1) 현황도 딱지" xfId="36669"/>
    <cellStyle name="¡_영흥#3,4 옥내기기기초(AC-05)_그래브준설 수량분개 토적표" xfId="36670"/>
    <cellStyle name="¡_영흥#3,4 옥내기기기초(AC-05)_부두준설 딱지" xfId="36671"/>
    <cellStyle name="¡_영흥#3,4 옥내기기기초(AC-05)_부두준설 설계서" xfId="36672"/>
    <cellStyle name="¡_영흥#3,4 옥내기기기초(AC-05)_부두준설 설계서-07.10.24" xfId="36673"/>
    <cellStyle name="¡_영흥#3,4 옥내기기기초(AC-05)_부두준설 수량산출서" xfId="36674"/>
    <cellStyle name="¡_영흥#3,4 터빈발전기기초(AC-04)" xfId="11202"/>
    <cellStyle name="¡_영흥#3,4 터빈발전기기초(AC-04)_(참고1) 현황도 딱지" xfId="36675"/>
    <cellStyle name="¡_영흥#3,4 터빈발전기기초(AC-04)_그래브준설 수량분개 토적표" xfId="36676"/>
    <cellStyle name="¡_영흥#3,4 터빈발전기기초(AC-04)_부두준설 딱지" xfId="36677"/>
    <cellStyle name="¡_영흥#3,4 터빈발전기기초(AC-04)_부두준설 설계서" xfId="36678"/>
    <cellStyle name="¡_영흥#3,4 터빈발전기기초(AC-04)_부두준설 설계서-07.10.24" xfId="36679"/>
    <cellStyle name="¡_영흥#3,4 터빈발전기기초(AC-04)_부두준설 수량산출서" xfId="36680"/>
    <cellStyle name="¡_영흥#3,4터빈발전기기초(AC-04)" xfId="36681"/>
    <cellStyle name="¡_옥외탱크가설계내역서(수정)" xfId="11203"/>
    <cellStyle name="¡_옥외탱크기초-비교" xfId="11204"/>
    <cellStyle name="¡_옥외탱크기초-비교_설계변경(최종)" xfId="42443"/>
    <cellStyle name="¡_옥외탱크기초-비교_염소 주입실 신축공사" xfId="42444"/>
    <cellStyle name="¡_장비부표(2004 하반기)" xfId="36682"/>
    <cellStyle name="¡_저류지제방공사 품셈" xfId="11205"/>
    <cellStyle name="¡_전기설비기초-FF" xfId="11206"/>
    <cellStyle name="¡_전기설비기초-FF_설계변경(최종)" xfId="42445"/>
    <cellStyle name="¡_전기설비기초-FF_염소 주입실 신축공사" xfId="42446"/>
    <cellStyle name="¡_전기설비기초설계서(rev00)" xfId="36683"/>
    <cellStyle name="¡_지하매설물 설계내역서-1" xfId="11207"/>
    <cellStyle name="¡_최종분 설계서(인쇄)" xfId="36684"/>
    <cellStyle name="¡_추가품셈1-박" xfId="11208"/>
    <cellStyle name="¡_추가품셈1-박_설계변경(최종)" xfId="42447"/>
    <cellStyle name="¡_추가품셈1-박_염소 주입실 신축공사" xfId="42448"/>
    <cellStyle name="¡_취수로 설계변경조서" xfId="36685"/>
    <cellStyle name="¡_취수로 설계변경조서(최종)" xfId="36686"/>
    <cellStyle name="¡_케이블터널 공사설계서(061208)" xfId="36687"/>
    <cellStyle name="¡_케이블터널 공사설계서(061208)_부두준설 설계서" xfId="36688"/>
    <cellStyle name="¡_케이블터널 공사설계서(061208)_부두준설 설계서-07.10.24" xfId="36689"/>
    <cellStyle name="¡_터빈발전기기초(단가)" xfId="11209"/>
    <cellStyle name="¡_터빈발전기기초(단가)_AC-05옥내기기기초" xfId="11211"/>
    <cellStyle name="¡_터빈발전기기초(단가)_AC-05옥내기기기초_계장-견적서" xfId="19359"/>
    <cellStyle name="¡_터빈발전기기초(단가)_AC-05옥내기기기초_계장-견적서_계장-견적서(re.1)" xfId="19360"/>
    <cellStyle name="¡_터빈발전기기초(단가)_AC-05옥내기기기초_계장-견적서_계장-견적서(re.1)_믿음견적(8월)-믿음부사장님 계약(내부자료)" xfId="19361"/>
    <cellStyle name="¡_터빈발전기기초(단가)_AC-05옥내기기기초_계장-견적서_믿음견적(8월)-믿음부사장님 계약(내부자료)" xfId="19362"/>
    <cellStyle name="¡_터빈발전기기초(단가)_AC-05옥내기기기초_내역서_단가확정_집계" xfId="11212"/>
    <cellStyle name="¡_터빈발전기기초(단가)_AC-05옥내기기기초_믿음견적(8월)-믿음부사장님 계약(내부자료)" xfId="19363"/>
    <cellStyle name="¡_터빈발전기기초(단가)_AC-05옥내기기기초_설계변경(최종)" xfId="42451"/>
    <cellStyle name="¡_터빈발전기기초(단가)_AC-05옥내기기기초_염소 주입실 신축공사" xfId="42452"/>
    <cellStyle name="¡_터빈발전기기초(단가)_계장-견적서" xfId="19354"/>
    <cellStyle name="¡_터빈발전기기초(단가)_계장-견적서_계장-견적서(re.1)" xfId="19355"/>
    <cellStyle name="¡_터빈발전기기초(단가)_계장-견적서_계장-견적서(re.1)_믿음견적(8월)-믿음부사장님 계약(내부자료)" xfId="19356"/>
    <cellStyle name="¡_터빈발전기기초(단가)_계장-견적서_믿음견적(8월)-믿음부사장님 계약(내부자료)" xfId="19357"/>
    <cellStyle name="¡_터빈발전기기초(단가)_내역서_단가확정_집계" xfId="11210"/>
    <cellStyle name="¡_터빈발전기기초(단가)_믿음견적(8월)-믿음부사장님 계약(내부자료)" xfId="19358"/>
    <cellStyle name="¡_터빈발전기기초(단가)_설계변경(최종)" xfId="42449"/>
    <cellStyle name="¡_터빈발전기기초(단가)_염소 주입실 신축공사" xfId="42450"/>
    <cellStyle name="¡_토웅0412월기성" xfId="11213"/>
    <cellStyle name="¡_표지간지cc09" xfId="11214"/>
    <cellStyle name="¡_품셈" xfId="11215"/>
    <cellStyle name="¡§i" xfId="9"/>
    <cellStyle name="¡§i 10" xfId="11268"/>
    <cellStyle name="¡§i 10 2" xfId="11269"/>
    <cellStyle name="¡§i 10 3" xfId="11270"/>
    <cellStyle name="¡§i 2" xfId="11271"/>
    <cellStyle name="¡§i 2 2" xfId="11272"/>
    <cellStyle name="¡§i 2 3" xfId="11273"/>
    <cellStyle name="¡§i 2 4" xfId="19379"/>
    <cellStyle name="¡§i 3" xfId="11274"/>
    <cellStyle name="¡§i 3 2" xfId="11275"/>
    <cellStyle name="¡§i 3 3" xfId="11276"/>
    <cellStyle name="¡§i 4" xfId="11277"/>
    <cellStyle name="¡§i 4 2" xfId="11278"/>
    <cellStyle name="¡§i 4 3" xfId="11279"/>
    <cellStyle name="¡§i 5" xfId="11280"/>
    <cellStyle name="¡§i 5 2" xfId="11281"/>
    <cellStyle name="¡§i 5 3" xfId="11282"/>
    <cellStyle name="¡§i 6" xfId="11283"/>
    <cellStyle name="¡§i 6 2" xfId="11284"/>
    <cellStyle name="¡§i 6 3" xfId="11285"/>
    <cellStyle name="¡§i 7" xfId="11286"/>
    <cellStyle name="¡§i 7 2" xfId="11287"/>
    <cellStyle name="¡§i 7 3" xfId="11288"/>
    <cellStyle name="¡§i 8" xfId="11289"/>
    <cellStyle name="¡§i 8 2" xfId="11290"/>
    <cellStyle name="¡§i 8 3" xfId="11291"/>
    <cellStyle name="¡§i 9" xfId="11292"/>
    <cellStyle name="¡§i 9 2" xfId="11293"/>
    <cellStyle name="¡§i 9 3" xfId="11294"/>
    <cellStyle name="¡ër" xfId="10"/>
    <cellStyle name="¡ër 10" xfId="11295"/>
    <cellStyle name="¡ër 10 2" xfId="11296"/>
    <cellStyle name="¡ër 10 3" xfId="11297"/>
    <cellStyle name="¡ër 2" xfId="11298"/>
    <cellStyle name="¡ër 2 2" xfId="11299"/>
    <cellStyle name="¡ër 2 3" xfId="11300"/>
    <cellStyle name="¡ër 2 4" xfId="19380"/>
    <cellStyle name="¡ër 3" xfId="11301"/>
    <cellStyle name="¡ër 3 2" xfId="11302"/>
    <cellStyle name="¡ër 3 3" xfId="11303"/>
    <cellStyle name="¡ër 4" xfId="11304"/>
    <cellStyle name="¡ër 4 2" xfId="11305"/>
    <cellStyle name="¡ër 4 3" xfId="11306"/>
    <cellStyle name="¡ër 5" xfId="11307"/>
    <cellStyle name="¡ër 5 2" xfId="11308"/>
    <cellStyle name="¡ër 5 3" xfId="11309"/>
    <cellStyle name="¡ër 6" xfId="11310"/>
    <cellStyle name="¡ër 6 2" xfId="11311"/>
    <cellStyle name="¡ër 6 3" xfId="11312"/>
    <cellStyle name="¡ër 7" xfId="11313"/>
    <cellStyle name="¡ër 7 2" xfId="11314"/>
    <cellStyle name="¡ër 7 3" xfId="11315"/>
    <cellStyle name="¡ër 8" xfId="11316"/>
    <cellStyle name="¡ër 8 2" xfId="11317"/>
    <cellStyle name="¡ër 8 3" xfId="11318"/>
    <cellStyle name="¡ër 9" xfId="11319"/>
    <cellStyle name="¡ër 9 2" xfId="11320"/>
    <cellStyle name="¡ër 9 3" xfId="11321"/>
    <cellStyle name="¨?o" xfId="11322"/>
    <cellStyle name="¨i" xfId="11"/>
    <cellStyle name="¨i 10" xfId="11323"/>
    <cellStyle name="¨i 10 2" xfId="11324"/>
    <cellStyle name="¨i 10 3" xfId="11325"/>
    <cellStyle name="¨i 2" xfId="11326"/>
    <cellStyle name="¨i 2 2" xfId="11327"/>
    <cellStyle name="¨i 2 3" xfId="11328"/>
    <cellStyle name="¨i 2 4" xfId="19381"/>
    <cellStyle name="¨i 3" xfId="11329"/>
    <cellStyle name="¨i 3 2" xfId="11330"/>
    <cellStyle name="¨i 3 3" xfId="11331"/>
    <cellStyle name="¨i 4" xfId="11332"/>
    <cellStyle name="¨i 4 2" xfId="11333"/>
    <cellStyle name="¨i 4 3" xfId="11334"/>
    <cellStyle name="¨i 5" xfId="11335"/>
    <cellStyle name="¨i 5 2" xfId="11336"/>
    <cellStyle name="¨i 5 3" xfId="11337"/>
    <cellStyle name="¨i 6" xfId="11338"/>
    <cellStyle name="¨i 6 2" xfId="11339"/>
    <cellStyle name="¨i 6 3" xfId="11340"/>
    <cellStyle name="¨i 7" xfId="11341"/>
    <cellStyle name="¨i 7 2" xfId="11342"/>
    <cellStyle name="¨i 7 3" xfId="11343"/>
    <cellStyle name="¨i 8" xfId="11344"/>
    <cellStyle name="¨i 8 2" xfId="11345"/>
    <cellStyle name="¨i 8 3" xfId="11346"/>
    <cellStyle name="¨i 9" xfId="11347"/>
    <cellStyle name="¨i 9 2" xfId="11348"/>
    <cellStyle name="¨i 9 3" xfId="11349"/>
    <cellStyle name="¨ïo" xfId="12"/>
    <cellStyle name="¨ïo 10" xfId="11350"/>
    <cellStyle name="¨ïo 10 2" xfId="11351"/>
    <cellStyle name="¨ïo 10 3" xfId="11352"/>
    <cellStyle name="¨ïo 2" xfId="11353"/>
    <cellStyle name="¨ïo 2 2" xfId="11354"/>
    <cellStyle name="¨ïo 2 3" xfId="11355"/>
    <cellStyle name="¨ïo 2 4" xfId="19382"/>
    <cellStyle name="¨ïo 3" xfId="11356"/>
    <cellStyle name="¨ïo 3 2" xfId="11357"/>
    <cellStyle name="¨ïo 3 3" xfId="11358"/>
    <cellStyle name="¨ïo 4" xfId="11359"/>
    <cellStyle name="¨ïo 4 2" xfId="11360"/>
    <cellStyle name="¨ïo 4 3" xfId="11361"/>
    <cellStyle name="¨ïo 5" xfId="11362"/>
    <cellStyle name="¨ïo 5 2" xfId="11363"/>
    <cellStyle name="¨ïo 5 3" xfId="11364"/>
    <cellStyle name="¨ïo 6" xfId="11365"/>
    <cellStyle name="¨ïo 6 2" xfId="11366"/>
    <cellStyle name="¨ïo 6 3" xfId="11367"/>
    <cellStyle name="¨ïo 7" xfId="11368"/>
    <cellStyle name="¨ïo 7 2" xfId="11369"/>
    <cellStyle name="¨ïo 7 3" xfId="11370"/>
    <cellStyle name="¨ïo 8" xfId="11371"/>
    <cellStyle name="¨ïo 8 2" xfId="11372"/>
    <cellStyle name="¨ïo 8 3" xfId="11373"/>
    <cellStyle name="¨ïo 9" xfId="11374"/>
    <cellStyle name="¨ïo 9 2" xfId="11375"/>
    <cellStyle name="¨ïo 9 3" xfId="11376"/>
    <cellStyle name="´þ" xfId="11377"/>
    <cellStyle name="´Þ·?" xfId="23774"/>
    <cellStyle name="´Þ·¯" xfId="23775"/>
    <cellStyle name="’?? [0.00]_bonusL" xfId="36793"/>
    <cellStyle name="’??_bonusL" xfId="36794"/>
    <cellStyle name="’E‰Y [0.00]_laroux" xfId="11378"/>
    <cellStyle name="’E‰Y_laroux" xfId="11379"/>
    <cellStyle name="¢®¡" xfId="13"/>
    <cellStyle name="¢®¡ 10" xfId="11385"/>
    <cellStyle name="¢®¡ 10 2" xfId="11386"/>
    <cellStyle name="¢®¡ 10 3" xfId="11387"/>
    <cellStyle name="¢®¡ 2" xfId="11388"/>
    <cellStyle name="¢®¡ 2 2" xfId="11389"/>
    <cellStyle name="¢®¡ 2 3" xfId="11390"/>
    <cellStyle name="¢®¡ 2 4" xfId="19383"/>
    <cellStyle name="¢®¡ 3" xfId="11391"/>
    <cellStyle name="¢®¡ 3 2" xfId="11392"/>
    <cellStyle name="¢®¡ 3 3" xfId="11393"/>
    <cellStyle name="¢®¡ 4" xfId="11394"/>
    <cellStyle name="¢®¡ 4 2" xfId="11395"/>
    <cellStyle name="¢®¡ 4 3" xfId="11396"/>
    <cellStyle name="¢®¡ 5" xfId="11397"/>
    <cellStyle name="¢®¡ 5 2" xfId="11398"/>
    <cellStyle name="¢®¡ 5 3" xfId="11399"/>
    <cellStyle name="¢®¡ 6" xfId="11400"/>
    <cellStyle name="¢®¡ 6 2" xfId="11401"/>
    <cellStyle name="¢®¡ 6 3" xfId="11402"/>
    <cellStyle name="¢®¡ 7" xfId="11403"/>
    <cellStyle name="¢®¡ 7 2" xfId="11404"/>
    <cellStyle name="¢®¡ 7 3" xfId="11405"/>
    <cellStyle name="¢®¡ 8" xfId="11406"/>
    <cellStyle name="¢®¡ 8 2" xfId="11407"/>
    <cellStyle name="¢®¡ 8 3" xfId="11408"/>
    <cellStyle name="¢®¡ 9" xfId="11409"/>
    <cellStyle name="¢®¡ 9 2" xfId="11410"/>
    <cellStyle name="¢®¡ 9 3" xfId="11411"/>
    <cellStyle name="¢®e" xfId="14"/>
    <cellStyle name="¢®e 10" xfId="11412"/>
    <cellStyle name="¢®e 10 2" xfId="11413"/>
    <cellStyle name="¢®e 10 3" xfId="11414"/>
    <cellStyle name="¢®e 2" xfId="11415"/>
    <cellStyle name="¢®e 2 2" xfId="11416"/>
    <cellStyle name="¢®e 2 3" xfId="11417"/>
    <cellStyle name="¢®e 2 4" xfId="19384"/>
    <cellStyle name="¢®e 3" xfId="11418"/>
    <cellStyle name="¢®e 3 2" xfId="11419"/>
    <cellStyle name="¢®e 3 3" xfId="11420"/>
    <cellStyle name="¢®e 4" xfId="11421"/>
    <cellStyle name="¢®e 4 2" xfId="11422"/>
    <cellStyle name="¢®e 4 3" xfId="11423"/>
    <cellStyle name="¢®e 5" xfId="11424"/>
    <cellStyle name="¢®e 5 2" xfId="11425"/>
    <cellStyle name="¢®e 5 3" xfId="11426"/>
    <cellStyle name="¢®e 6" xfId="11427"/>
    <cellStyle name="¢®e 6 2" xfId="11428"/>
    <cellStyle name="¢®e 6 3" xfId="11429"/>
    <cellStyle name="¢®e 7" xfId="11430"/>
    <cellStyle name="¢®e 7 2" xfId="11431"/>
    <cellStyle name="¢®e 7 3" xfId="11432"/>
    <cellStyle name="¢®e 8" xfId="11433"/>
    <cellStyle name="¢®e 8 2" xfId="11434"/>
    <cellStyle name="¢®e 8 3" xfId="11435"/>
    <cellStyle name="¢®e 9" xfId="11436"/>
    <cellStyle name="¢®e 9 2" xfId="11437"/>
    <cellStyle name="¢®e 9 3" xfId="11438"/>
    <cellStyle name="¤@?e_TEST-1 " xfId="11439"/>
    <cellStyle name="\MNPREF32.DLL&amp;" xfId="36798"/>
    <cellStyle name="+,-,0" xfId="11382"/>
    <cellStyle name="△ []" xfId="11383"/>
    <cellStyle name="△ [0]" xfId="11384"/>
    <cellStyle name="©ö?¢´? [0]_SPECIAL-PROCESS" xfId="11440"/>
    <cellStyle name="©ö?¢´?_SPECIAL-PROCESS" xfId="11441"/>
    <cellStyle name="©öe" xfId="15"/>
    <cellStyle name="©öe 10" xfId="11442"/>
    <cellStyle name="©öe 10 2" xfId="11443"/>
    <cellStyle name="©öe 10 3" xfId="11444"/>
    <cellStyle name="©öe 2" xfId="11445"/>
    <cellStyle name="©öe 2 2" xfId="11446"/>
    <cellStyle name="©öe 2 3" xfId="11447"/>
    <cellStyle name="©öe 2 4" xfId="19385"/>
    <cellStyle name="©öe 3" xfId="11448"/>
    <cellStyle name="©öe 3 2" xfId="11449"/>
    <cellStyle name="©öe 3 3" xfId="11450"/>
    <cellStyle name="©öe 4" xfId="11451"/>
    <cellStyle name="©öe 4 2" xfId="11452"/>
    <cellStyle name="©öe 4 3" xfId="11453"/>
    <cellStyle name="©öe 5" xfId="11454"/>
    <cellStyle name="©öe 5 2" xfId="11455"/>
    <cellStyle name="©öe 5 3" xfId="11456"/>
    <cellStyle name="©öe 6" xfId="11457"/>
    <cellStyle name="©öe 6 2" xfId="11458"/>
    <cellStyle name="©öe 6 3" xfId="11459"/>
    <cellStyle name="©öe 7" xfId="11460"/>
    <cellStyle name="©öe 7 2" xfId="11461"/>
    <cellStyle name="©öe 7 3" xfId="11462"/>
    <cellStyle name="©öe 8" xfId="11463"/>
    <cellStyle name="©öe 8 2" xfId="11464"/>
    <cellStyle name="©öe 8 3" xfId="11465"/>
    <cellStyle name="©öe 9" xfId="11466"/>
    <cellStyle name="©öe 9 2" xfId="11467"/>
    <cellStyle name="©öe 9 3" xfId="11468"/>
    <cellStyle name="°ia¤¼o " xfId="11469"/>
    <cellStyle name="°iA¤¼O¼yA¡" xfId="23776"/>
    <cellStyle name="°íÁ¤¼Ò¼ýÁ¡" xfId="23777"/>
    <cellStyle name="°iA¤¼O¼yA¡_il-조경" xfId="23778"/>
    <cellStyle name="°ia¤aa " xfId="11470"/>
    <cellStyle name="°iA¤Aa·A1" xfId="23779"/>
    <cellStyle name="°íÁ¤Ãâ·Â1" xfId="23780"/>
    <cellStyle name="°iA¤Aa·A2" xfId="23781"/>
    <cellStyle name="°íÁ¤Ãâ·Â2" xfId="23782"/>
    <cellStyle name="•W€_bonusL" xfId="36795"/>
    <cellStyle name="…??? [0.00]_bonusL" xfId="36796"/>
    <cellStyle name="…???_bonusL" xfId="36797"/>
    <cellStyle name="æØè [0.00]_NT Server " xfId="15669"/>
    <cellStyle name="æØè_NT Server " xfId="15670"/>
    <cellStyle name="ÊÝ [0.00]_NT Server " xfId="16505"/>
    <cellStyle name="ÊÝ_NT Server " xfId="16506"/>
    <cellStyle name="W?_½RmF¼° " xfId="16817"/>
    <cellStyle name="W_DRUM" xfId="16820"/>
    <cellStyle name="0" xfId="11471"/>
    <cellStyle name="0 2" xfId="16836"/>
    <cellStyle name="0 2 2" xfId="36799"/>
    <cellStyle name="0%" xfId="11472"/>
    <cellStyle name="0,0_x000d__x000a_NA_x000d__x000a_" xfId="11473"/>
    <cellStyle name="0.0" xfId="11474"/>
    <cellStyle name="0.0 2" xfId="16837"/>
    <cellStyle name="0.0 2 2" xfId="36800"/>
    <cellStyle name="0.0%" xfId="11475"/>
    <cellStyle name="0.00" xfId="11476"/>
    <cellStyle name="0.00 2" xfId="16838"/>
    <cellStyle name="0.00 2 2" xfId="36801"/>
    <cellStyle name="0.00%" xfId="11477"/>
    <cellStyle name="0.000%" xfId="11478"/>
    <cellStyle name="0.0000%" xfId="11479"/>
    <cellStyle name="00" xfId="11480"/>
    <cellStyle name="1" xfId="11481"/>
    <cellStyle name="¹?¤? [0]_SPECIAL-PROCESS" xfId="11482"/>
    <cellStyle name="¹?¤?_SPECIAL-PROCESS" xfId="11483"/>
    <cellStyle name="¹?º" xfId="11484"/>
    <cellStyle name="1_345kv신안산변전토건공사(해동완료)" xfId="36802"/>
    <cellStyle name="1_강릉대학술정보지원센터총괄(월드2낙찰)" xfId="36803"/>
    <cellStyle name="1_금강Ⅱ지구김제2-2공구토목공사(동도)" xfId="36804"/>
    <cellStyle name="1_단가조사표" xfId="23783"/>
    <cellStyle name="1_당동(청강)" xfId="36805"/>
    <cellStyle name="1_당동(청강디스켓1)" xfId="36806"/>
    <cellStyle name="1_대전목양초" xfId="36807"/>
    <cellStyle name="1_대전서붕고하도급" xfId="36808"/>
    <cellStyle name="1_대호지~석문간지방도확포장공사(신일)" xfId="36809"/>
    <cellStyle name="1_등촌고등총괄(동현하도급)" xfId="36810"/>
    <cellStyle name="1_마현~생창국도건설공사" xfId="36811"/>
    <cellStyle name="1_명암지-산성간" xfId="36812"/>
    <cellStyle name="1_병목안배수지건설(100%)" xfId="36813"/>
    <cellStyle name="1_봉곡중총괄(대지완결)" xfId="36814"/>
    <cellStyle name="1_부대입찰확약서" xfId="36815"/>
    <cellStyle name="1_새들초등학교(동성)" xfId="36816"/>
    <cellStyle name="1_서울대학교사범대교육정보관(에스와이비작업완료)" xfId="36817"/>
    <cellStyle name="1_서울화일초(덕동)" xfId="36818"/>
    <cellStyle name="1_성산배수지건설공사(덕동)" xfId="36819"/>
    <cellStyle name="1_수도권매립지하도급(명도)" xfId="36820"/>
    <cellStyle name="1_수정갑지" xfId="36821"/>
    <cellStyle name="1_시민계략공사" xfId="36822"/>
    <cellStyle name="1_시민계략공사_전기공내역서" xfId="36823"/>
    <cellStyle name="1_시민계략공사_전기-한남" xfId="36824"/>
    <cellStyle name="1_인천북항관공선부두(수정내역)" xfId="36825"/>
    <cellStyle name="1_장산중학교내역(혁성)" xfId="36826"/>
    <cellStyle name="1_장산중학교내역(혁성업체)" xfId="36827"/>
    <cellStyle name="1_장산중학교내역하도급(혁성)" xfId="36828"/>
    <cellStyle name="1_전주시관내(이서~용정)건설공사(신화)" xfId="36829"/>
    <cellStyle name="1_천천고고등학교교사신축공사(산출내역집계표)" xfId="36830"/>
    <cellStyle name="1_포항교도소(대동)" xfId="36831"/>
    <cellStyle name="1_포항교도소(원본)" xfId="36832"/>
    <cellStyle name="1_하도급관리" xfId="36833"/>
    <cellStyle name="1_하도급양식" xfId="36834"/>
    <cellStyle name="1_협조전" xfId="11485"/>
    <cellStyle name="10" xfId="11486"/>
    <cellStyle name="10공/㎥" xfId="11487"/>
    <cellStyle name="10공/㎥ 2" xfId="16839"/>
    <cellStyle name="10공/㎥ 2 2" xfId="36835"/>
    <cellStyle name="111" xfId="11488"/>
    <cellStyle name="123" xfId="19386"/>
    <cellStyle name="¹e" xfId="16"/>
    <cellStyle name="¹e 10" xfId="11489"/>
    <cellStyle name="¹e 10 2" xfId="11490"/>
    <cellStyle name="¹e 10 3" xfId="11491"/>
    <cellStyle name="¹e 2" xfId="11492"/>
    <cellStyle name="¹e 2 2" xfId="11493"/>
    <cellStyle name="¹e 2 3" xfId="11494"/>
    <cellStyle name="¹e 2 4" xfId="19388"/>
    <cellStyle name="¹e 3" xfId="11495"/>
    <cellStyle name="¹e 3 2" xfId="11496"/>
    <cellStyle name="¹e 3 3" xfId="11497"/>
    <cellStyle name="¹e 4" xfId="11498"/>
    <cellStyle name="¹e 4 2" xfId="11499"/>
    <cellStyle name="¹e 4 3" xfId="11500"/>
    <cellStyle name="¹e 5" xfId="11501"/>
    <cellStyle name="¹e 5 2" xfId="11502"/>
    <cellStyle name="¹e 5 3" xfId="11503"/>
    <cellStyle name="¹e 6" xfId="11504"/>
    <cellStyle name="¹e 6 2" xfId="11505"/>
    <cellStyle name="¹e 6 3" xfId="11506"/>
    <cellStyle name="¹e 7" xfId="11507"/>
    <cellStyle name="¹e 7 2" xfId="11508"/>
    <cellStyle name="¹e 7 3" xfId="11509"/>
    <cellStyle name="¹e 8" xfId="11510"/>
    <cellStyle name="¹e 8 2" xfId="11511"/>
    <cellStyle name="¹e 8 3" xfId="11512"/>
    <cellStyle name="¹e 9" xfId="11513"/>
    <cellStyle name="¹e 9 2" xfId="11514"/>
    <cellStyle name="¹e 9 3" xfId="11515"/>
    <cellStyle name="¹éº" xfId="17"/>
    <cellStyle name="¹éº 10" xfId="11516"/>
    <cellStyle name="¹éº 10 2" xfId="11517"/>
    <cellStyle name="¹éº 10 3" xfId="11518"/>
    <cellStyle name="¹éº 2" xfId="11519"/>
    <cellStyle name="¹éº 2 2" xfId="11520"/>
    <cellStyle name="¹éº 2 3" xfId="11521"/>
    <cellStyle name="¹éº 2 4" xfId="19389"/>
    <cellStyle name="¹éº 3" xfId="11522"/>
    <cellStyle name="¹éº 3 2" xfId="11523"/>
    <cellStyle name="¹éº 3 3" xfId="11524"/>
    <cellStyle name="¹éº 4" xfId="11525"/>
    <cellStyle name="¹éº 4 2" xfId="11526"/>
    <cellStyle name="¹éº 4 3" xfId="11527"/>
    <cellStyle name="¹éº 5" xfId="11528"/>
    <cellStyle name="¹éº 5 2" xfId="11529"/>
    <cellStyle name="¹éº 5 3" xfId="11530"/>
    <cellStyle name="¹éº 6" xfId="11531"/>
    <cellStyle name="¹éº 6 2" xfId="11532"/>
    <cellStyle name="¹éº 6 3" xfId="11533"/>
    <cellStyle name="¹éº 7" xfId="11534"/>
    <cellStyle name="¹éº 7 2" xfId="11535"/>
    <cellStyle name="¹éº 7 3" xfId="11536"/>
    <cellStyle name="¹éº 8" xfId="11537"/>
    <cellStyle name="¹éº 8 2" xfId="11538"/>
    <cellStyle name="¹éº 8 3" xfId="11539"/>
    <cellStyle name="¹éº 9" xfId="11540"/>
    <cellStyle name="¹éº 9 2" xfId="11541"/>
    <cellStyle name="¹éº 9 3" xfId="11542"/>
    <cellStyle name="¹éºÐÀ²_¿îÀüÀÚ±Ý" xfId="23784"/>
    <cellStyle name="¹eºÐA²_AIAIC°AuCoE² " xfId="19390"/>
    <cellStyle name="1월" xfId="19387"/>
    <cellStyle name="2" xfId="11543"/>
    <cellStyle name="2)" xfId="11544"/>
    <cellStyle name="2) 2" xfId="11545"/>
    <cellStyle name="2) 3" xfId="11546"/>
    <cellStyle name="2_단가조사표" xfId="23785"/>
    <cellStyle name="20% - Accent1" xfId="11552"/>
    <cellStyle name="20% - Accent2" xfId="11553"/>
    <cellStyle name="20% - Accent3" xfId="11554"/>
    <cellStyle name="20% - Accent4" xfId="11555"/>
    <cellStyle name="20% - Accent5" xfId="11556"/>
    <cellStyle name="20% - Accent6" xfId="11557"/>
    <cellStyle name="20% - 강조색1 2" xfId="11547"/>
    <cellStyle name="20% - 강조색2 2" xfId="11548"/>
    <cellStyle name="20% - 강조색3 2" xfId="11549"/>
    <cellStyle name="20% - 강조색4 2" xfId="11550"/>
    <cellStyle name="20% - 강조색6 2" xfId="11551"/>
    <cellStyle name="3" xfId="11558"/>
    <cellStyle name="³?a" xfId="11559"/>
    <cellStyle name="³?A￥" xfId="23786"/>
    <cellStyle name="³¯Â¥" xfId="23787"/>
    <cellStyle name="³£¹æ_inquiry_bq_hvac" xfId="11560"/>
    <cellStyle name="၃urrency_OTD thru NOR " xfId="11561"/>
    <cellStyle name="3자리" xfId="19391"/>
    <cellStyle name="40% - Accent1" xfId="11567"/>
    <cellStyle name="40% - Accent2" xfId="11568"/>
    <cellStyle name="40% - Accent3" xfId="11569"/>
    <cellStyle name="40% - Accent4" xfId="11570"/>
    <cellStyle name="40% - Accent5" xfId="11571"/>
    <cellStyle name="40% - Accent6" xfId="11572"/>
    <cellStyle name="40% - 강조색1 2" xfId="11562"/>
    <cellStyle name="40% - 강조색3 2" xfId="11563"/>
    <cellStyle name="40% - 강조색4 2" xfId="11564"/>
    <cellStyle name="40% - 강조색5 2" xfId="11565"/>
    <cellStyle name="40% - 강조색6 2" xfId="11566"/>
    <cellStyle name="5" xfId="11573"/>
    <cellStyle name="6" xfId="11574"/>
    <cellStyle name="60" xfId="11575"/>
    <cellStyle name="60% - Accent1" xfId="11582"/>
    <cellStyle name="60% - Accent2" xfId="11583"/>
    <cellStyle name="60% - Accent3" xfId="11584"/>
    <cellStyle name="60% - Accent4" xfId="11585"/>
    <cellStyle name="60% - Accent5" xfId="11586"/>
    <cellStyle name="60% - Accent6" xfId="11587"/>
    <cellStyle name="60% - 강조색1 2" xfId="11576"/>
    <cellStyle name="60% - 강조색2 2" xfId="11577"/>
    <cellStyle name="60% - 강조색3 2" xfId="11578"/>
    <cellStyle name="60% - 강조색4 2" xfId="11579"/>
    <cellStyle name="60% - 강조색5 2" xfId="11580"/>
    <cellStyle name="60% - 강조색6 2" xfId="11581"/>
    <cellStyle name="82" xfId="11588"/>
    <cellStyle name="9.5" xfId="11589"/>
    <cellStyle name="96" xfId="11590"/>
    <cellStyle name="A" xfId="34"/>
    <cellStyle name="A " xfId="13706"/>
    <cellStyle name="a [0]_mud plant bolted" xfId="13707"/>
    <cellStyle name="A _한전보고용작업일보(1)" xfId="13708"/>
    <cellStyle name="a 10" xfId="13709"/>
    <cellStyle name="A 10 2" xfId="13710"/>
    <cellStyle name="A 10 3" xfId="13711"/>
    <cellStyle name="a 10 4" xfId="16876"/>
    <cellStyle name="a 11" xfId="13712"/>
    <cellStyle name="a 11 2" xfId="16877"/>
    <cellStyle name="a 12" xfId="13713"/>
    <cellStyle name="a 12 2" xfId="16878"/>
    <cellStyle name="a 13" xfId="13714"/>
    <cellStyle name="a 13 2" xfId="16879"/>
    <cellStyle name="a 14" xfId="13715"/>
    <cellStyle name="a 14 2" xfId="16880"/>
    <cellStyle name="a 15" xfId="13716"/>
    <cellStyle name="a 15 2" xfId="16881"/>
    <cellStyle name="a 16" xfId="13717"/>
    <cellStyle name="a 16 2" xfId="16882"/>
    <cellStyle name="a 17" xfId="13718"/>
    <cellStyle name="a 17 2" xfId="16883"/>
    <cellStyle name="a 18" xfId="13719"/>
    <cellStyle name="a 18 2" xfId="16884"/>
    <cellStyle name="a 19" xfId="13720"/>
    <cellStyle name="a 19 2" xfId="16885"/>
    <cellStyle name="a 2" xfId="13721"/>
    <cellStyle name="A 2 2" xfId="13722"/>
    <cellStyle name="A 2 3" xfId="13723"/>
    <cellStyle name="a 2 4" xfId="16886"/>
    <cellStyle name="a 20" xfId="13724"/>
    <cellStyle name="a 20 2" xfId="16887"/>
    <cellStyle name="a 21" xfId="13725"/>
    <cellStyle name="a 21 2" xfId="16888"/>
    <cellStyle name="a 22" xfId="13726"/>
    <cellStyle name="a 22 2" xfId="16889"/>
    <cellStyle name="a 23" xfId="13727"/>
    <cellStyle name="a 23 2" xfId="16890"/>
    <cellStyle name="a 24" xfId="13728"/>
    <cellStyle name="a 24 2" xfId="16891"/>
    <cellStyle name="a 25" xfId="13729"/>
    <cellStyle name="a 25 2" xfId="16892"/>
    <cellStyle name="a 26" xfId="13730"/>
    <cellStyle name="a 26 2" xfId="16893"/>
    <cellStyle name="a 27" xfId="13731"/>
    <cellStyle name="a 27 2" xfId="16894"/>
    <cellStyle name="a 28" xfId="13732"/>
    <cellStyle name="a 28 2" xfId="16895"/>
    <cellStyle name="a 29" xfId="13733"/>
    <cellStyle name="a 29 2" xfId="16896"/>
    <cellStyle name="a 3" xfId="13734"/>
    <cellStyle name="A 3 2" xfId="13735"/>
    <cellStyle name="A 3 3" xfId="13736"/>
    <cellStyle name="a 3 4" xfId="16897"/>
    <cellStyle name="a 30" xfId="13737"/>
    <cellStyle name="a 30 2" xfId="16898"/>
    <cellStyle name="a 31" xfId="13738"/>
    <cellStyle name="a 31 2" xfId="16899"/>
    <cellStyle name="a 32" xfId="13739"/>
    <cellStyle name="a 32 2" xfId="16900"/>
    <cellStyle name="a 33" xfId="13740"/>
    <cellStyle name="a 33 2" xfId="16901"/>
    <cellStyle name="a 34" xfId="13741"/>
    <cellStyle name="a 34 2" xfId="16902"/>
    <cellStyle name="a 35" xfId="13742"/>
    <cellStyle name="a 35 2" xfId="16903"/>
    <cellStyle name="a 36" xfId="13743"/>
    <cellStyle name="a 36 2" xfId="16904"/>
    <cellStyle name="a 37" xfId="13744"/>
    <cellStyle name="a 37 2" xfId="16905"/>
    <cellStyle name="A 38" xfId="19870"/>
    <cellStyle name="a 4" xfId="13745"/>
    <cellStyle name="A 4 2" xfId="13746"/>
    <cellStyle name="A 4 3" xfId="13747"/>
    <cellStyle name="a 4 4" xfId="16906"/>
    <cellStyle name="a 5" xfId="13748"/>
    <cellStyle name="A 5 2" xfId="13749"/>
    <cellStyle name="A 5 3" xfId="13750"/>
    <cellStyle name="a 5 4" xfId="16907"/>
    <cellStyle name="a 6" xfId="13751"/>
    <cellStyle name="A 6 2" xfId="13752"/>
    <cellStyle name="A 6 3" xfId="13753"/>
    <cellStyle name="a 6 4" xfId="16908"/>
    <cellStyle name="a 7" xfId="13754"/>
    <cellStyle name="A 7 2" xfId="13755"/>
    <cellStyle name="A 7 3" xfId="13756"/>
    <cellStyle name="a 7 4" xfId="16909"/>
    <cellStyle name="a 8" xfId="13757"/>
    <cellStyle name="A 8 2" xfId="13758"/>
    <cellStyle name="A 8 3" xfId="13759"/>
    <cellStyle name="a 8 4" xfId="16910"/>
    <cellStyle name="a 9" xfId="13760"/>
    <cellStyle name="A 9 2" xfId="13761"/>
    <cellStyle name="A 9 3" xfId="13762"/>
    <cellStyle name="a 9 4" xfId="16911"/>
    <cellStyle name="Ā _x0010_က랐_xdc01_땯_x0001_" xfId="13763"/>
    <cellStyle name="a)" xfId="13764"/>
    <cellStyle name="A?" xfId="13765"/>
    <cellStyle name="A?­???" xfId="13766"/>
    <cellStyle name="A?_AC-07 염소주입건물(2)" xfId="13767"/>
    <cellStyle name="A?®¡×i" xfId="13768"/>
    <cellStyle name="A?®er¡" xfId="13769"/>
    <cellStyle name="A?®ere" xfId="13770"/>
    <cellStyle name="A_(CC-13) 구내도로 설계서 (작성중)" xfId="39310"/>
    <cellStyle name="A_★부두준설 요약전★" xfId="13771"/>
    <cellStyle name="A_01.수량집계표" xfId="39311"/>
    <cellStyle name="A_011품-기타부대 가설계서R2" xfId="39312"/>
    <cellStyle name="A_011품-기타부대 가설계서R2_그래브준설 수량분개 토적표" xfId="39313"/>
    <cellStyle name="A_011품-기타부대 가설계서R2_부두준설 설계서" xfId="39314"/>
    <cellStyle name="A_011품-기타부대 가설계서R2_부두준설 설계서-07.10.24" xfId="39315"/>
    <cellStyle name="A_011품-기타부대 가설계서R2_부두준설 수량산출서" xfId="39316"/>
    <cellStyle name="A_0131양-간이포장" xfId="39317"/>
    <cellStyle name="A_0131양-간이포장_그래브준설 수량분개 토적표" xfId="39318"/>
    <cellStyle name="A_0131양-간이포장_부두준설 설계서" xfId="39319"/>
    <cellStyle name="A_0131양-간이포장_부두준설 설계서-07.10.24" xfId="39320"/>
    <cellStyle name="A_0131양-간이포장_부두준설 수량산출서" xfId="39321"/>
    <cellStyle name="A_1 당진78-연돌-공사설계서(REV.0 12.14-kopec)" xfId="13772"/>
    <cellStyle name="A_1 당진78-연돌-공사설계서(REV.0 12.14-kopec) 10" xfId="39322"/>
    <cellStyle name="A_1 당진78-연돌-공사설계서(REV.0 12.14-kopec) 2" xfId="13773"/>
    <cellStyle name="A_1 당진78-연돌-공사설계서(REV.0 12.14-kopec) 3" xfId="13774"/>
    <cellStyle name="A_1 당진78-연돌-공사설계서(REV.0 12.14-kopec) 4" xfId="19871"/>
    <cellStyle name="A_1 당진78-연돌-공사설계서(REV.0 12.14-kopec) 5" xfId="39323"/>
    <cellStyle name="A_1 당진78-연돌-공사설계서(REV.0 12.14-kopec) 6" xfId="39324"/>
    <cellStyle name="A_1 당진78-연돌-공사설계서(REV.0 12.14-kopec) 7" xfId="39325"/>
    <cellStyle name="A_1 당진78-연돌-공사설계서(REV.0 12.14-kopec) 8" xfId="39326"/>
    <cellStyle name="A_1 당진78-연돌-공사설계서(REV.0 12.14-kopec) 9" xfId="39327"/>
    <cellStyle name="A_1 당진78-연돌-공사설계서(REV.0 12.14-kopec)_0 태안78-연돌-공사설계서(2005082)" xfId="13775"/>
    <cellStyle name="A_1 당진78-연돌-공사설계서(REV.0 12.14-kopec)_0 태안78-연돌-공사설계서(2005082) 10" xfId="39328"/>
    <cellStyle name="A_1 당진78-연돌-공사설계서(REV.0 12.14-kopec)_0 태안78-연돌-공사설계서(2005082) 2" xfId="13776"/>
    <cellStyle name="A_1 당진78-연돌-공사설계서(REV.0 12.14-kopec)_0 태안78-연돌-공사설계서(2005082) 3" xfId="13777"/>
    <cellStyle name="A_1 당진78-연돌-공사설계서(REV.0 12.14-kopec)_0 태안78-연돌-공사설계서(2005082) 4" xfId="19872"/>
    <cellStyle name="A_1 당진78-연돌-공사설계서(REV.0 12.14-kopec)_0 태안78-연돌-공사설계서(2005082) 5" xfId="39329"/>
    <cellStyle name="A_1 당진78-연돌-공사설계서(REV.0 12.14-kopec)_0 태안78-연돌-공사설계서(2005082) 6" xfId="39330"/>
    <cellStyle name="A_1 당진78-연돌-공사설계서(REV.0 12.14-kopec)_0 태안78-연돌-공사설계서(2005082) 7" xfId="39331"/>
    <cellStyle name="A_1 당진78-연돌-공사설계서(REV.0 12.14-kopec)_0 태안78-연돌-공사설계서(2005082) 8" xfId="39332"/>
    <cellStyle name="A_1 당진78-연돌-공사설계서(REV.0 12.14-kopec)_0 태안78-연돌-공사설계서(2005082) 9" xfId="39333"/>
    <cellStyle name="A_1 당진78-연돌-공사설계서(REV.0 12.14-kopec)_1.0t 공사설계서(1021일)" xfId="13778"/>
    <cellStyle name="A_1 당진78-연돌-공사설계서(REV.0 12.14-kopec)_1.0t 공사설계서(1021일) 10" xfId="39334"/>
    <cellStyle name="A_1 당진78-연돌-공사설계서(REV.0 12.14-kopec)_1.0t 공사설계서(1021일) 2" xfId="13779"/>
    <cellStyle name="A_1 당진78-연돌-공사설계서(REV.0 12.14-kopec)_1.0t 공사설계서(1021일) 3" xfId="13780"/>
    <cellStyle name="A_1 당진78-연돌-공사설계서(REV.0 12.14-kopec)_1.0t 공사설계서(1021일) 4" xfId="19873"/>
    <cellStyle name="A_1 당진78-연돌-공사설계서(REV.0 12.14-kopec)_1.0t 공사설계서(1021일) 5" xfId="39335"/>
    <cellStyle name="A_1 당진78-연돌-공사설계서(REV.0 12.14-kopec)_1.0t 공사설계서(1021일) 6" xfId="39336"/>
    <cellStyle name="A_1 당진78-연돌-공사설계서(REV.0 12.14-kopec)_1.0t 공사설계서(1021일) 7" xfId="39337"/>
    <cellStyle name="A_1 당진78-연돌-공사설계서(REV.0 12.14-kopec)_1.0t 공사설계서(1021일) 8" xfId="39338"/>
    <cellStyle name="A_1 당진78-연돌-공사설계서(REV.0 12.14-kopec)_1.0t 공사설계서(1021일) 9" xfId="39339"/>
    <cellStyle name="A_1 당진78-연돌-공사설계서(REV.0 12.14-kopec)_태안78연돌공사설계서(2005099)C2" xfId="13781"/>
    <cellStyle name="A_1 당진78-연돌-공사설계서(REV.0 12.14-kopec)_태안78연돌공사설계서(2005099)C2 10" xfId="39340"/>
    <cellStyle name="A_1 당진78-연돌-공사설계서(REV.0 12.14-kopec)_태안78연돌공사설계서(2005099)C2 2" xfId="13782"/>
    <cellStyle name="A_1 당진78-연돌-공사설계서(REV.0 12.14-kopec)_태안78연돌공사설계서(2005099)C2 3" xfId="13783"/>
    <cellStyle name="A_1 당진78-연돌-공사설계서(REV.0 12.14-kopec)_태안78연돌공사설계서(2005099)C2 4" xfId="19874"/>
    <cellStyle name="A_1 당진78-연돌-공사설계서(REV.0 12.14-kopec)_태안78연돌공사설계서(2005099)C2 5" xfId="39341"/>
    <cellStyle name="A_1 당진78-연돌-공사설계서(REV.0 12.14-kopec)_태안78연돌공사설계서(2005099)C2 6" xfId="39342"/>
    <cellStyle name="A_1 당진78-연돌-공사설계서(REV.0 12.14-kopec)_태안78연돌공사설계서(2005099)C2 7" xfId="39343"/>
    <cellStyle name="A_1 당진78-연돌-공사설계서(REV.0 12.14-kopec)_태안78연돌공사설계서(2005099)C2 8" xfId="39344"/>
    <cellStyle name="A_1 당진78-연돌-공사설계서(REV.0 12.14-kopec)_태안78연돌공사설계서(2005099)C2 9" xfId="39345"/>
    <cellStyle name="A_1.0t 당진78-연돌-수량산출서(REV.0 12.27-kopec)" xfId="13784"/>
    <cellStyle name="A_1.0t 당진78-연돌-수량산출서(REV.0 12.27-kopec) 10" xfId="39346"/>
    <cellStyle name="A_1.0t 당진78-연돌-수량산출서(REV.0 12.27-kopec) 2" xfId="13785"/>
    <cellStyle name="A_1.0t 당진78-연돌-수량산출서(REV.0 12.27-kopec) 3" xfId="13786"/>
    <cellStyle name="A_1.0t 당진78-연돌-수량산출서(REV.0 12.27-kopec) 4" xfId="19875"/>
    <cellStyle name="A_1.0t 당진78-연돌-수량산출서(REV.0 12.27-kopec) 5" xfId="39347"/>
    <cellStyle name="A_1.0t 당진78-연돌-수량산출서(REV.0 12.27-kopec) 6" xfId="39348"/>
    <cellStyle name="A_1.0t 당진78-연돌-수량산출서(REV.0 12.27-kopec) 7" xfId="39349"/>
    <cellStyle name="A_1.0t 당진78-연돌-수량산출서(REV.0 12.27-kopec) 8" xfId="39350"/>
    <cellStyle name="A_1.0t 당진78-연돌-수량산출서(REV.0 12.27-kopec) 9" xfId="39351"/>
    <cellStyle name="A_1.0t 당진78-연돌-수량산출서(REV.0 12.27-kopec)_1.0t 공사설계서(1021일)" xfId="13787"/>
    <cellStyle name="A_1.0t 당진78-연돌-수량산출서(REV.0 12.27-kopec)_1.0t 공사설계서(1021일) 10" xfId="39352"/>
    <cellStyle name="A_1.0t 당진78-연돌-수량산출서(REV.0 12.27-kopec)_1.0t 공사설계서(1021일) 2" xfId="13788"/>
    <cellStyle name="A_1.0t 당진78-연돌-수량산출서(REV.0 12.27-kopec)_1.0t 공사설계서(1021일) 3" xfId="13789"/>
    <cellStyle name="A_1.0t 당진78-연돌-수량산출서(REV.0 12.27-kopec)_1.0t 공사설계서(1021일) 4" xfId="19876"/>
    <cellStyle name="A_1.0t 당진78-연돌-수량산출서(REV.0 12.27-kopec)_1.0t 공사설계서(1021일) 5" xfId="39353"/>
    <cellStyle name="A_1.0t 당진78-연돌-수량산출서(REV.0 12.27-kopec)_1.0t 공사설계서(1021일) 6" xfId="39354"/>
    <cellStyle name="A_1.0t 당진78-연돌-수량산출서(REV.0 12.27-kopec)_1.0t 공사설계서(1021일) 7" xfId="39355"/>
    <cellStyle name="A_1.0t 당진78-연돌-수량산출서(REV.0 12.27-kopec)_1.0t 공사설계서(1021일) 8" xfId="39356"/>
    <cellStyle name="A_1.0t 당진78-연돌-수량산출서(REV.0 12.27-kopec)_1.0t 공사설계서(1021일) 9" xfId="39357"/>
    <cellStyle name="A_10기성(청구)" xfId="13790"/>
    <cellStyle name="A_10기성(청구)_2006년1차" xfId="13791"/>
    <cellStyle name="A_10기성(청구)_토웅0412월기성" xfId="13792"/>
    <cellStyle name="A_20030218144011020-E1C865BF" xfId="35"/>
    <cellStyle name="A_20030218144011020-E1C865BF 10" xfId="13793"/>
    <cellStyle name="A_20030218144011020-E1C865BF 10 2" xfId="13794"/>
    <cellStyle name="A_20030218144011020-E1C865BF 10 3" xfId="13795"/>
    <cellStyle name="A_20030218144011020-E1C865BF 2" xfId="13796"/>
    <cellStyle name="A_20030218144011020-E1C865BF 2 2" xfId="13797"/>
    <cellStyle name="A_20030218144011020-E1C865BF 2 3" xfId="13798"/>
    <cellStyle name="A_20030218144011020-E1C865BF 3" xfId="13799"/>
    <cellStyle name="A_20030218144011020-E1C865BF 3 2" xfId="13800"/>
    <cellStyle name="A_20030218144011020-E1C865BF 3 3" xfId="13801"/>
    <cellStyle name="A_20030218144011020-E1C865BF 4" xfId="13802"/>
    <cellStyle name="A_20030218144011020-E1C865BF 4 2" xfId="13803"/>
    <cellStyle name="A_20030218144011020-E1C865BF 4 3" xfId="13804"/>
    <cellStyle name="A_20030218144011020-E1C865BF 5" xfId="13805"/>
    <cellStyle name="A_20030218144011020-E1C865BF 5 2" xfId="13806"/>
    <cellStyle name="A_20030218144011020-E1C865BF 5 3" xfId="13807"/>
    <cellStyle name="A_20030218144011020-E1C865BF 6" xfId="13808"/>
    <cellStyle name="A_20030218144011020-E1C865BF 6 2" xfId="13809"/>
    <cellStyle name="A_20030218144011020-E1C865BF 6 3" xfId="13810"/>
    <cellStyle name="A_20030218144011020-E1C865BF 7" xfId="13811"/>
    <cellStyle name="A_20030218144011020-E1C865BF 7 2" xfId="13812"/>
    <cellStyle name="A_20030218144011020-E1C865BF 7 3" xfId="13813"/>
    <cellStyle name="A_20030218144011020-E1C865BF 8" xfId="13814"/>
    <cellStyle name="A_20030218144011020-E1C865BF 8 2" xfId="13815"/>
    <cellStyle name="A_20030218144011020-E1C865BF 8 3" xfId="13816"/>
    <cellStyle name="A_20030218144011020-E1C865BF 9" xfId="13817"/>
    <cellStyle name="A_20030218144011020-E1C865BF 9 2" xfId="13818"/>
    <cellStyle name="A_20030218144011020-E1C865BF 9 3" xfId="13819"/>
    <cellStyle name="A_20030218144011020-E1C865BF_(참고1) 현황도 딱지" xfId="39358"/>
    <cellStyle name="A_20030218144011020-E1C865BF_1 당진78-연돌-공사설계서(REV.0 12.14-kopec)" xfId="13820"/>
    <cellStyle name="A_20030218144011020-E1C865BF_1 당진78-연돌-공사설계서(REV.0 12.14-kopec) 10" xfId="39359"/>
    <cellStyle name="A_20030218144011020-E1C865BF_1 당진78-연돌-공사설계서(REV.0 12.14-kopec) 2" xfId="13821"/>
    <cellStyle name="A_20030218144011020-E1C865BF_1 당진78-연돌-공사설계서(REV.0 12.14-kopec) 3" xfId="13822"/>
    <cellStyle name="A_20030218144011020-E1C865BF_1 당진78-연돌-공사설계서(REV.0 12.14-kopec) 4" xfId="19877"/>
    <cellStyle name="A_20030218144011020-E1C865BF_1 당진78-연돌-공사설계서(REV.0 12.14-kopec) 5" xfId="39360"/>
    <cellStyle name="A_20030218144011020-E1C865BF_1 당진78-연돌-공사설계서(REV.0 12.14-kopec) 6" xfId="39361"/>
    <cellStyle name="A_20030218144011020-E1C865BF_1 당진78-연돌-공사설계서(REV.0 12.14-kopec) 7" xfId="39362"/>
    <cellStyle name="A_20030218144011020-E1C865BF_1 당진78-연돌-공사설계서(REV.0 12.14-kopec) 8" xfId="39363"/>
    <cellStyle name="A_20030218144011020-E1C865BF_1 당진78-연돌-공사설계서(REV.0 12.14-kopec) 9" xfId="39364"/>
    <cellStyle name="A_20030218144011020-E1C865BF_1 당진78-연돌-공사설계서(REV.0 12.14-kopec)_0 태안78-연돌-공사설계서(2005082)" xfId="13823"/>
    <cellStyle name="A_20030218144011020-E1C865BF_1 당진78-연돌-공사설계서(REV.0 12.14-kopec)_0 태안78-연돌-공사설계서(2005082) 10" xfId="39365"/>
    <cellStyle name="A_20030218144011020-E1C865BF_1 당진78-연돌-공사설계서(REV.0 12.14-kopec)_0 태안78-연돌-공사설계서(2005082) 2" xfId="13824"/>
    <cellStyle name="A_20030218144011020-E1C865BF_1 당진78-연돌-공사설계서(REV.0 12.14-kopec)_0 태안78-연돌-공사설계서(2005082) 3" xfId="13825"/>
    <cellStyle name="A_20030218144011020-E1C865BF_1 당진78-연돌-공사설계서(REV.0 12.14-kopec)_0 태안78-연돌-공사설계서(2005082) 4" xfId="19878"/>
    <cellStyle name="A_20030218144011020-E1C865BF_1 당진78-연돌-공사설계서(REV.0 12.14-kopec)_0 태안78-연돌-공사설계서(2005082) 5" xfId="39366"/>
    <cellStyle name="A_20030218144011020-E1C865BF_1 당진78-연돌-공사설계서(REV.0 12.14-kopec)_0 태안78-연돌-공사설계서(2005082) 6" xfId="39367"/>
    <cellStyle name="A_20030218144011020-E1C865BF_1 당진78-연돌-공사설계서(REV.0 12.14-kopec)_0 태안78-연돌-공사설계서(2005082) 7" xfId="39368"/>
    <cellStyle name="A_20030218144011020-E1C865BF_1 당진78-연돌-공사설계서(REV.0 12.14-kopec)_0 태안78-연돌-공사설계서(2005082) 8" xfId="39369"/>
    <cellStyle name="A_20030218144011020-E1C865BF_1 당진78-연돌-공사설계서(REV.0 12.14-kopec)_0 태안78-연돌-공사설계서(2005082) 9" xfId="39370"/>
    <cellStyle name="A_20030218144011020-E1C865BF_1 당진78-연돌-공사설계서(REV.0 12.14-kopec)_1.0t 공사설계서(1021일)" xfId="13826"/>
    <cellStyle name="A_20030218144011020-E1C865BF_1 당진78-연돌-공사설계서(REV.0 12.14-kopec)_1.0t 공사설계서(1021일) 10" xfId="39371"/>
    <cellStyle name="A_20030218144011020-E1C865BF_1 당진78-연돌-공사설계서(REV.0 12.14-kopec)_1.0t 공사설계서(1021일) 2" xfId="13827"/>
    <cellStyle name="A_20030218144011020-E1C865BF_1 당진78-연돌-공사설계서(REV.0 12.14-kopec)_1.0t 공사설계서(1021일) 3" xfId="13828"/>
    <cellStyle name="A_20030218144011020-E1C865BF_1 당진78-연돌-공사설계서(REV.0 12.14-kopec)_1.0t 공사설계서(1021일) 4" xfId="19879"/>
    <cellStyle name="A_20030218144011020-E1C865BF_1 당진78-연돌-공사설계서(REV.0 12.14-kopec)_1.0t 공사설계서(1021일) 5" xfId="39372"/>
    <cellStyle name="A_20030218144011020-E1C865BF_1 당진78-연돌-공사설계서(REV.0 12.14-kopec)_1.0t 공사설계서(1021일) 6" xfId="39373"/>
    <cellStyle name="A_20030218144011020-E1C865BF_1 당진78-연돌-공사설계서(REV.0 12.14-kopec)_1.0t 공사설계서(1021일) 7" xfId="39374"/>
    <cellStyle name="A_20030218144011020-E1C865BF_1 당진78-연돌-공사설계서(REV.0 12.14-kopec)_1.0t 공사설계서(1021일) 8" xfId="39375"/>
    <cellStyle name="A_20030218144011020-E1C865BF_1 당진78-연돌-공사설계서(REV.0 12.14-kopec)_1.0t 공사설계서(1021일) 9" xfId="39376"/>
    <cellStyle name="A_20030218144011020-E1C865BF_1 당진78-연돌-공사설계서(REV.0 12.14-kopec)_태안78연돌공사설계서(2005099)C2" xfId="13829"/>
    <cellStyle name="A_20030218144011020-E1C865BF_1 당진78-연돌-공사설계서(REV.0 12.14-kopec)_태안78연돌공사설계서(2005099)C2 10" xfId="39377"/>
    <cellStyle name="A_20030218144011020-E1C865BF_1 당진78-연돌-공사설계서(REV.0 12.14-kopec)_태안78연돌공사설계서(2005099)C2 2" xfId="13830"/>
    <cellStyle name="A_20030218144011020-E1C865BF_1 당진78-연돌-공사설계서(REV.0 12.14-kopec)_태안78연돌공사설계서(2005099)C2 3" xfId="13831"/>
    <cellStyle name="A_20030218144011020-E1C865BF_1 당진78-연돌-공사설계서(REV.0 12.14-kopec)_태안78연돌공사설계서(2005099)C2 4" xfId="19880"/>
    <cellStyle name="A_20030218144011020-E1C865BF_1 당진78-연돌-공사설계서(REV.0 12.14-kopec)_태안78연돌공사설계서(2005099)C2 5" xfId="39378"/>
    <cellStyle name="A_20030218144011020-E1C865BF_1 당진78-연돌-공사설계서(REV.0 12.14-kopec)_태안78연돌공사설계서(2005099)C2 6" xfId="39379"/>
    <cellStyle name="A_20030218144011020-E1C865BF_1 당진78-연돌-공사설계서(REV.0 12.14-kopec)_태안78연돌공사설계서(2005099)C2 7" xfId="39380"/>
    <cellStyle name="A_20030218144011020-E1C865BF_1 당진78-연돌-공사설계서(REV.0 12.14-kopec)_태안78연돌공사설계서(2005099)C2 8" xfId="39381"/>
    <cellStyle name="A_20030218144011020-E1C865BF_1 당진78-연돌-공사설계서(REV.0 12.14-kopec)_태안78연돌공사설계서(2005099)C2 9" xfId="39382"/>
    <cellStyle name="A_20030218144011020-E1C865BF_1.0t 당진78-연돌-수량산출서(REV.0 12.27-kopec)" xfId="13832"/>
    <cellStyle name="A_20030218144011020-E1C865BF_1.0t 당진78-연돌-수량산출서(REV.0 12.27-kopec) 10" xfId="39383"/>
    <cellStyle name="A_20030218144011020-E1C865BF_1.0t 당진78-연돌-수량산출서(REV.0 12.27-kopec) 2" xfId="13833"/>
    <cellStyle name="A_20030218144011020-E1C865BF_1.0t 당진78-연돌-수량산출서(REV.0 12.27-kopec) 3" xfId="13834"/>
    <cellStyle name="A_20030218144011020-E1C865BF_1.0t 당진78-연돌-수량산출서(REV.0 12.27-kopec) 4" xfId="19881"/>
    <cellStyle name="A_20030218144011020-E1C865BF_1.0t 당진78-연돌-수량산출서(REV.0 12.27-kopec) 5" xfId="39384"/>
    <cellStyle name="A_20030218144011020-E1C865BF_1.0t 당진78-연돌-수량산출서(REV.0 12.27-kopec) 6" xfId="39385"/>
    <cellStyle name="A_20030218144011020-E1C865BF_1.0t 당진78-연돌-수량산출서(REV.0 12.27-kopec) 7" xfId="39386"/>
    <cellStyle name="A_20030218144011020-E1C865BF_1.0t 당진78-연돌-수량산출서(REV.0 12.27-kopec) 8" xfId="39387"/>
    <cellStyle name="A_20030218144011020-E1C865BF_1.0t 당진78-연돌-수량산출서(REV.0 12.27-kopec) 9" xfId="39388"/>
    <cellStyle name="A_20030218144011020-E1C865BF_1.0t 당진78-연돌-수량산출서(REV.0 12.27-kopec)_1.0t 공사설계서(1021일)" xfId="13835"/>
    <cellStyle name="A_20030218144011020-E1C865BF_1.0t 당진78-연돌-수량산출서(REV.0 12.27-kopec)_1.0t 공사설계서(1021일) 10" xfId="39389"/>
    <cellStyle name="A_20030218144011020-E1C865BF_1.0t 당진78-연돌-수량산출서(REV.0 12.27-kopec)_1.0t 공사설계서(1021일) 2" xfId="13836"/>
    <cellStyle name="A_20030218144011020-E1C865BF_1.0t 당진78-연돌-수량산출서(REV.0 12.27-kopec)_1.0t 공사설계서(1021일) 3" xfId="13837"/>
    <cellStyle name="A_20030218144011020-E1C865BF_1.0t 당진78-연돌-수량산출서(REV.0 12.27-kopec)_1.0t 공사설계서(1021일) 4" xfId="19882"/>
    <cellStyle name="A_20030218144011020-E1C865BF_1.0t 당진78-연돌-수량산출서(REV.0 12.27-kopec)_1.0t 공사설계서(1021일) 5" xfId="39390"/>
    <cellStyle name="A_20030218144011020-E1C865BF_1.0t 당진78-연돌-수량산출서(REV.0 12.27-kopec)_1.0t 공사설계서(1021일) 6" xfId="39391"/>
    <cellStyle name="A_20030218144011020-E1C865BF_1.0t 당진78-연돌-수량산출서(REV.0 12.27-kopec)_1.0t 공사설계서(1021일) 7" xfId="39392"/>
    <cellStyle name="A_20030218144011020-E1C865BF_1.0t 당진78-연돌-수량산출서(REV.0 12.27-kopec)_1.0t 공사설계서(1021일) 8" xfId="39393"/>
    <cellStyle name="A_20030218144011020-E1C865BF_1.0t 당진78-연돌-수량산출서(REV.0 12.27-kopec)_1.0t 공사설계서(1021일) 9" xfId="39394"/>
    <cellStyle name="A_20030218144011020-E1C865BF_10기성(청구)" xfId="13838"/>
    <cellStyle name="A_20030218144011020-E1C865BF_10기성(청구)_2006년1차" xfId="13839"/>
    <cellStyle name="A_20030218144011020-E1C865BF_10기성(청구)_토웅0412월기성" xfId="13840"/>
    <cellStyle name="A_20030218144011020-E1C865BF_AC-01터빈주제어및보일러기초" xfId="42657"/>
    <cellStyle name="A_20030218144011020-E1C865BF_AC-01터빈주제어및보일러기초_설계변경(최종)" xfId="42658"/>
    <cellStyle name="A_20030218144011020-E1C865BF_AC-05옥내기기기초" xfId="13916"/>
    <cellStyle name="A_20030218144011020-E1C865BF_AC-05옥내기기기초_내역서_단가확정_집계" xfId="13917"/>
    <cellStyle name="A_20030218144011020-E1C865BF_AC-05옥내기기기초_설계변경(최종)" xfId="42659"/>
    <cellStyle name="A_20030218144011020-E1C865BF_AC-05옥내기기기초_염소 주입실 신축공사" xfId="42660"/>
    <cellStyle name="A_20030218144011020-E1C865BF_CC-02 본관기초굴착 예상" xfId="13918"/>
    <cellStyle name="A_20030218144011020-E1C865BF_CC-02 본관기초굴착 예상 10" xfId="39541"/>
    <cellStyle name="A_20030218144011020-E1C865BF_CC-02 본관기초굴착 예상 2" xfId="13919"/>
    <cellStyle name="A_20030218144011020-E1C865BF_CC-02 본관기초굴착 예상 3" xfId="13920"/>
    <cellStyle name="A_20030218144011020-E1C865BF_CC-02 본관기초굴착 예상 4" xfId="19906"/>
    <cellStyle name="A_20030218144011020-E1C865BF_CC-02 본관기초굴착 예상 5" xfId="39542"/>
    <cellStyle name="A_20030218144011020-E1C865BF_CC-02 본관기초굴착 예상 6" xfId="39543"/>
    <cellStyle name="A_20030218144011020-E1C865BF_CC-02 본관기초굴착 예상 7" xfId="39544"/>
    <cellStyle name="A_20030218144011020-E1C865BF_CC-02 본관기초굴착 예상 8" xfId="39545"/>
    <cellStyle name="A_20030218144011020-E1C865BF_CC-02 본관기초굴착 예상 9" xfId="39546"/>
    <cellStyle name="A_20030218144011020-E1C865BF_CC-02 본관기초굴착 예상_1 당진78-연돌-공사설계서(REV.0 12.14-kopec)" xfId="13921"/>
    <cellStyle name="A_20030218144011020-E1C865BF_CC-02 본관기초굴착 예상_1 당진78-연돌-공사설계서(REV.0 12.14-kopec) 10" xfId="39547"/>
    <cellStyle name="A_20030218144011020-E1C865BF_CC-02 본관기초굴착 예상_1 당진78-연돌-공사설계서(REV.0 12.14-kopec) 2" xfId="13922"/>
    <cellStyle name="A_20030218144011020-E1C865BF_CC-02 본관기초굴착 예상_1 당진78-연돌-공사설계서(REV.0 12.14-kopec) 3" xfId="13923"/>
    <cellStyle name="A_20030218144011020-E1C865BF_CC-02 본관기초굴착 예상_1 당진78-연돌-공사설계서(REV.0 12.14-kopec) 4" xfId="19907"/>
    <cellStyle name="A_20030218144011020-E1C865BF_CC-02 본관기초굴착 예상_1 당진78-연돌-공사설계서(REV.0 12.14-kopec) 5" xfId="39548"/>
    <cellStyle name="A_20030218144011020-E1C865BF_CC-02 본관기초굴착 예상_1 당진78-연돌-공사설계서(REV.0 12.14-kopec) 6" xfId="39549"/>
    <cellStyle name="A_20030218144011020-E1C865BF_CC-02 본관기초굴착 예상_1 당진78-연돌-공사설계서(REV.0 12.14-kopec) 7" xfId="39550"/>
    <cellStyle name="A_20030218144011020-E1C865BF_CC-02 본관기초굴착 예상_1 당진78-연돌-공사설계서(REV.0 12.14-kopec) 8" xfId="39551"/>
    <cellStyle name="A_20030218144011020-E1C865BF_CC-02 본관기초굴착 예상_1 당진78-연돌-공사설계서(REV.0 12.14-kopec) 9" xfId="39552"/>
    <cellStyle name="A_20030218144011020-E1C865BF_CC-02 본관기초굴착 예상_1 당진78-연돌-공사설계서(REV.0 12.14-kopec)_0 태안78-연돌-공사설계서(2005082)" xfId="13924"/>
    <cellStyle name="A_20030218144011020-E1C865BF_CC-02 본관기초굴착 예상_1 당진78-연돌-공사설계서(REV.0 12.14-kopec)_0 태안78-연돌-공사설계서(2005082) 10" xfId="39553"/>
    <cellStyle name="A_20030218144011020-E1C865BF_CC-02 본관기초굴착 예상_1 당진78-연돌-공사설계서(REV.0 12.14-kopec)_0 태안78-연돌-공사설계서(2005082) 2" xfId="13925"/>
    <cellStyle name="A_20030218144011020-E1C865BF_CC-02 본관기초굴착 예상_1 당진78-연돌-공사설계서(REV.0 12.14-kopec)_0 태안78-연돌-공사설계서(2005082) 3" xfId="13926"/>
    <cellStyle name="A_20030218144011020-E1C865BF_CC-02 본관기초굴착 예상_1 당진78-연돌-공사설계서(REV.0 12.14-kopec)_0 태안78-연돌-공사설계서(2005082) 4" xfId="19908"/>
    <cellStyle name="A_20030218144011020-E1C865BF_CC-02 본관기초굴착 예상_1 당진78-연돌-공사설계서(REV.0 12.14-kopec)_0 태안78-연돌-공사설계서(2005082) 5" xfId="39554"/>
    <cellStyle name="A_20030218144011020-E1C865BF_CC-02 본관기초굴착 예상_1 당진78-연돌-공사설계서(REV.0 12.14-kopec)_0 태안78-연돌-공사설계서(2005082) 6" xfId="39555"/>
    <cellStyle name="A_20030218144011020-E1C865BF_CC-02 본관기초굴착 예상_1 당진78-연돌-공사설계서(REV.0 12.14-kopec)_0 태안78-연돌-공사설계서(2005082) 7" xfId="39556"/>
    <cellStyle name="A_20030218144011020-E1C865BF_CC-02 본관기초굴착 예상_1 당진78-연돌-공사설계서(REV.0 12.14-kopec)_0 태안78-연돌-공사설계서(2005082) 8" xfId="39557"/>
    <cellStyle name="A_20030218144011020-E1C865BF_CC-02 본관기초굴착 예상_1 당진78-연돌-공사설계서(REV.0 12.14-kopec)_0 태안78-연돌-공사설계서(2005082) 9" xfId="39558"/>
    <cellStyle name="A_20030218144011020-E1C865BF_CC-02 본관기초굴착 예상_1 당진78-연돌-공사설계서(REV.0 12.14-kopec)_1.0t 공사설계서(1021일)" xfId="13927"/>
    <cellStyle name="A_20030218144011020-E1C865BF_CC-02 본관기초굴착 예상_1 당진78-연돌-공사설계서(REV.0 12.14-kopec)_1.0t 공사설계서(1021일) 10" xfId="39559"/>
    <cellStyle name="A_20030218144011020-E1C865BF_CC-02 본관기초굴착 예상_1 당진78-연돌-공사설계서(REV.0 12.14-kopec)_1.0t 공사설계서(1021일) 2" xfId="13928"/>
    <cellStyle name="A_20030218144011020-E1C865BF_CC-02 본관기초굴착 예상_1 당진78-연돌-공사설계서(REV.0 12.14-kopec)_1.0t 공사설계서(1021일) 3" xfId="13929"/>
    <cellStyle name="A_20030218144011020-E1C865BF_CC-02 본관기초굴착 예상_1 당진78-연돌-공사설계서(REV.0 12.14-kopec)_1.0t 공사설계서(1021일) 4" xfId="19909"/>
    <cellStyle name="A_20030218144011020-E1C865BF_CC-02 본관기초굴착 예상_1 당진78-연돌-공사설계서(REV.0 12.14-kopec)_1.0t 공사설계서(1021일) 5" xfId="39560"/>
    <cellStyle name="A_20030218144011020-E1C865BF_CC-02 본관기초굴착 예상_1 당진78-연돌-공사설계서(REV.0 12.14-kopec)_1.0t 공사설계서(1021일) 6" xfId="39561"/>
    <cellStyle name="A_20030218144011020-E1C865BF_CC-02 본관기초굴착 예상_1 당진78-연돌-공사설계서(REV.0 12.14-kopec)_1.0t 공사설계서(1021일) 7" xfId="39562"/>
    <cellStyle name="A_20030218144011020-E1C865BF_CC-02 본관기초굴착 예상_1 당진78-연돌-공사설계서(REV.0 12.14-kopec)_1.0t 공사설계서(1021일) 8" xfId="39563"/>
    <cellStyle name="A_20030218144011020-E1C865BF_CC-02 본관기초굴착 예상_1 당진78-연돌-공사설계서(REV.0 12.14-kopec)_1.0t 공사설계서(1021일) 9" xfId="39564"/>
    <cellStyle name="A_20030218144011020-E1C865BF_CC-02 본관기초굴착 예상_1 당진78-연돌-공사설계서(REV.0 12.14-kopec)_태안78연돌공사설계서(2005099)C2" xfId="13930"/>
    <cellStyle name="A_20030218144011020-E1C865BF_CC-02 본관기초굴착 예상_1 당진78-연돌-공사설계서(REV.0 12.14-kopec)_태안78연돌공사설계서(2005099)C2 10" xfId="39565"/>
    <cellStyle name="A_20030218144011020-E1C865BF_CC-02 본관기초굴착 예상_1 당진78-연돌-공사설계서(REV.0 12.14-kopec)_태안78연돌공사설계서(2005099)C2 2" xfId="13931"/>
    <cellStyle name="A_20030218144011020-E1C865BF_CC-02 본관기초굴착 예상_1 당진78-연돌-공사설계서(REV.0 12.14-kopec)_태안78연돌공사설계서(2005099)C2 3" xfId="13932"/>
    <cellStyle name="A_20030218144011020-E1C865BF_CC-02 본관기초굴착 예상_1 당진78-연돌-공사설계서(REV.0 12.14-kopec)_태안78연돌공사설계서(2005099)C2 4" xfId="19910"/>
    <cellStyle name="A_20030218144011020-E1C865BF_CC-02 본관기초굴착 예상_1 당진78-연돌-공사설계서(REV.0 12.14-kopec)_태안78연돌공사설계서(2005099)C2 5" xfId="39566"/>
    <cellStyle name="A_20030218144011020-E1C865BF_CC-02 본관기초굴착 예상_1 당진78-연돌-공사설계서(REV.0 12.14-kopec)_태안78연돌공사설계서(2005099)C2 6" xfId="39567"/>
    <cellStyle name="A_20030218144011020-E1C865BF_CC-02 본관기초굴착 예상_1 당진78-연돌-공사설계서(REV.0 12.14-kopec)_태안78연돌공사설계서(2005099)C2 7" xfId="39568"/>
    <cellStyle name="A_20030218144011020-E1C865BF_CC-02 본관기초굴착 예상_1 당진78-연돌-공사설계서(REV.0 12.14-kopec)_태안78연돌공사설계서(2005099)C2 8" xfId="39569"/>
    <cellStyle name="A_20030218144011020-E1C865BF_CC-02 본관기초굴착 예상_1 당진78-연돌-공사설계서(REV.0 12.14-kopec)_태안78연돌공사설계서(2005099)C2 9" xfId="39570"/>
    <cellStyle name="A_20030218144011020-E1C865BF_CC-02 본관기초굴착 예상_1.0t 당진78-연돌-수량산출서(REV.0 12.27-kopec)" xfId="13933"/>
    <cellStyle name="A_20030218144011020-E1C865BF_CC-02 본관기초굴착 예상_1.0t 당진78-연돌-수량산출서(REV.0 12.27-kopec) 10" xfId="39571"/>
    <cellStyle name="A_20030218144011020-E1C865BF_CC-02 본관기초굴착 예상_1.0t 당진78-연돌-수량산출서(REV.0 12.27-kopec) 2" xfId="13934"/>
    <cellStyle name="A_20030218144011020-E1C865BF_CC-02 본관기초굴착 예상_1.0t 당진78-연돌-수량산출서(REV.0 12.27-kopec) 3" xfId="13935"/>
    <cellStyle name="A_20030218144011020-E1C865BF_CC-02 본관기초굴착 예상_1.0t 당진78-연돌-수량산출서(REV.0 12.27-kopec) 4" xfId="19911"/>
    <cellStyle name="A_20030218144011020-E1C865BF_CC-02 본관기초굴착 예상_1.0t 당진78-연돌-수량산출서(REV.0 12.27-kopec) 5" xfId="39572"/>
    <cellStyle name="A_20030218144011020-E1C865BF_CC-02 본관기초굴착 예상_1.0t 당진78-연돌-수량산출서(REV.0 12.27-kopec) 6" xfId="39573"/>
    <cellStyle name="A_20030218144011020-E1C865BF_CC-02 본관기초굴착 예상_1.0t 당진78-연돌-수량산출서(REV.0 12.27-kopec) 7" xfId="39574"/>
    <cellStyle name="A_20030218144011020-E1C865BF_CC-02 본관기초굴착 예상_1.0t 당진78-연돌-수량산출서(REV.0 12.27-kopec) 8" xfId="39575"/>
    <cellStyle name="A_20030218144011020-E1C865BF_CC-02 본관기초굴착 예상_1.0t 당진78-연돌-수량산출서(REV.0 12.27-kopec) 9" xfId="39576"/>
    <cellStyle name="A_20030218144011020-E1C865BF_CC-02 본관기초굴착 예상_1.0t 당진78-연돌-수량산출서(REV.0 12.27-kopec)_1.0t 공사설계서(1021일)" xfId="13936"/>
    <cellStyle name="A_20030218144011020-E1C865BF_CC-02 본관기초굴착 예상_1.0t 당진78-연돌-수량산출서(REV.0 12.27-kopec)_1.0t 공사설계서(1021일) 10" xfId="39577"/>
    <cellStyle name="A_20030218144011020-E1C865BF_CC-02 본관기초굴착 예상_1.0t 당진78-연돌-수량산출서(REV.0 12.27-kopec)_1.0t 공사설계서(1021일) 2" xfId="13937"/>
    <cellStyle name="A_20030218144011020-E1C865BF_CC-02 본관기초굴착 예상_1.0t 당진78-연돌-수량산출서(REV.0 12.27-kopec)_1.0t 공사설계서(1021일) 3" xfId="13938"/>
    <cellStyle name="A_20030218144011020-E1C865BF_CC-02 본관기초굴착 예상_1.0t 당진78-연돌-수량산출서(REV.0 12.27-kopec)_1.0t 공사설계서(1021일) 4" xfId="19912"/>
    <cellStyle name="A_20030218144011020-E1C865BF_CC-02 본관기초굴착 예상_1.0t 당진78-연돌-수량산출서(REV.0 12.27-kopec)_1.0t 공사설계서(1021일) 5" xfId="39578"/>
    <cellStyle name="A_20030218144011020-E1C865BF_CC-02 본관기초굴착 예상_1.0t 당진78-연돌-수량산출서(REV.0 12.27-kopec)_1.0t 공사설계서(1021일) 6" xfId="39579"/>
    <cellStyle name="A_20030218144011020-E1C865BF_CC-02 본관기초굴착 예상_1.0t 당진78-연돌-수량산출서(REV.0 12.27-kopec)_1.0t 공사설계서(1021일) 7" xfId="39580"/>
    <cellStyle name="A_20030218144011020-E1C865BF_CC-02 본관기초굴착 예상_1.0t 당진78-연돌-수량산출서(REV.0 12.27-kopec)_1.0t 공사설계서(1021일) 8" xfId="39581"/>
    <cellStyle name="A_20030218144011020-E1C865BF_CC-02 본관기초굴착 예상_1.0t 당진78-연돌-수량산출서(REV.0 12.27-kopec)_1.0t 공사설계서(1021일) 9" xfId="39582"/>
    <cellStyle name="A_20030218144011020-E1C865BF_CC-02 본관기초굴착 예상_당진78-연돌-개략공사비" xfId="13939"/>
    <cellStyle name="A_20030218144011020-E1C865BF_CC-02 본관기초굴착 예상_당진78-연돌-개략공사비 10" xfId="39583"/>
    <cellStyle name="A_20030218144011020-E1C865BF_CC-02 본관기초굴착 예상_당진78-연돌-개략공사비 2" xfId="13940"/>
    <cellStyle name="A_20030218144011020-E1C865BF_CC-02 본관기초굴착 예상_당진78-연돌-개략공사비 3" xfId="13941"/>
    <cellStyle name="A_20030218144011020-E1C865BF_CC-02 본관기초굴착 예상_당진78-연돌-개략공사비 4" xfId="19913"/>
    <cellStyle name="A_20030218144011020-E1C865BF_CC-02 본관기초굴착 예상_당진78-연돌-개략공사비 5" xfId="39584"/>
    <cellStyle name="A_20030218144011020-E1C865BF_CC-02 본관기초굴착 예상_당진78-연돌-개략공사비 6" xfId="39585"/>
    <cellStyle name="A_20030218144011020-E1C865BF_CC-02 본관기초굴착 예상_당진78-연돌-개략공사비 7" xfId="39586"/>
    <cellStyle name="A_20030218144011020-E1C865BF_CC-02 본관기초굴착 예상_당진78-연돌-개략공사비 8" xfId="39587"/>
    <cellStyle name="A_20030218144011020-E1C865BF_CC-02 본관기초굴착 예상_당진78-연돌-개략공사비 9" xfId="39588"/>
    <cellStyle name="A_20030218144011020-E1C865BF_CC-02 본관기초굴착 예상_당진78-연돌-개략공사비_0 태안78-연돌-공사설계서(2005082)" xfId="13942"/>
    <cellStyle name="A_20030218144011020-E1C865BF_CC-02 본관기초굴착 예상_당진78-연돌-개략공사비_0 태안78-연돌-공사설계서(2005082) 10" xfId="39589"/>
    <cellStyle name="A_20030218144011020-E1C865BF_CC-02 본관기초굴착 예상_당진78-연돌-개략공사비_0 태안78-연돌-공사설계서(2005082) 2" xfId="13943"/>
    <cellStyle name="A_20030218144011020-E1C865BF_CC-02 본관기초굴착 예상_당진78-연돌-개략공사비_0 태안78-연돌-공사설계서(2005082) 3" xfId="13944"/>
    <cellStyle name="A_20030218144011020-E1C865BF_CC-02 본관기초굴착 예상_당진78-연돌-개략공사비_0 태안78-연돌-공사설계서(2005082) 4" xfId="19914"/>
    <cellStyle name="A_20030218144011020-E1C865BF_CC-02 본관기초굴착 예상_당진78-연돌-개략공사비_0 태안78-연돌-공사설계서(2005082) 5" xfId="39590"/>
    <cellStyle name="A_20030218144011020-E1C865BF_CC-02 본관기초굴착 예상_당진78-연돌-개략공사비_0 태안78-연돌-공사설계서(2005082) 6" xfId="39591"/>
    <cellStyle name="A_20030218144011020-E1C865BF_CC-02 본관기초굴착 예상_당진78-연돌-개략공사비_0 태안78-연돌-공사설계서(2005082) 7" xfId="39592"/>
    <cellStyle name="A_20030218144011020-E1C865BF_CC-02 본관기초굴착 예상_당진78-연돌-개략공사비_0 태안78-연돌-공사설계서(2005082) 8" xfId="39593"/>
    <cellStyle name="A_20030218144011020-E1C865BF_CC-02 본관기초굴착 예상_당진78-연돌-개략공사비_0 태안78-연돌-공사설계서(2005082) 9" xfId="39594"/>
    <cellStyle name="A_20030218144011020-E1C865BF_CC-02 본관기초굴착 예상_당진78-연돌-개략공사비_1.0t 공사설계서(1021일)" xfId="13945"/>
    <cellStyle name="A_20030218144011020-E1C865BF_CC-02 본관기초굴착 예상_당진78-연돌-개략공사비_1.0t 공사설계서(1021일) 10" xfId="39595"/>
    <cellStyle name="A_20030218144011020-E1C865BF_CC-02 본관기초굴착 예상_당진78-연돌-개략공사비_1.0t 공사설계서(1021일) 2" xfId="13946"/>
    <cellStyle name="A_20030218144011020-E1C865BF_CC-02 본관기초굴착 예상_당진78-연돌-개략공사비_1.0t 공사설계서(1021일) 3" xfId="13947"/>
    <cellStyle name="A_20030218144011020-E1C865BF_CC-02 본관기초굴착 예상_당진78-연돌-개략공사비_1.0t 공사설계서(1021일) 4" xfId="19915"/>
    <cellStyle name="A_20030218144011020-E1C865BF_CC-02 본관기초굴착 예상_당진78-연돌-개략공사비_1.0t 공사설계서(1021일) 5" xfId="39596"/>
    <cellStyle name="A_20030218144011020-E1C865BF_CC-02 본관기초굴착 예상_당진78-연돌-개략공사비_1.0t 공사설계서(1021일) 6" xfId="39597"/>
    <cellStyle name="A_20030218144011020-E1C865BF_CC-02 본관기초굴착 예상_당진78-연돌-개략공사비_1.0t 공사설계서(1021일) 7" xfId="39598"/>
    <cellStyle name="A_20030218144011020-E1C865BF_CC-02 본관기초굴착 예상_당진78-연돌-개략공사비_1.0t 공사설계서(1021일) 8" xfId="39599"/>
    <cellStyle name="A_20030218144011020-E1C865BF_CC-02 본관기초굴착 예상_당진78-연돌-개략공사비_1.0t 공사설계서(1021일) 9" xfId="39600"/>
    <cellStyle name="A_20030218144011020-E1C865BF_CC-02 본관기초굴착 예상_당진78-연돌-개략공사비_태안78연돌공사설계서(2005099)C2" xfId="13948"/>
    <cellStyle name="A_20030218144011020-E1C865BF_CC-02 본관기초굴착 예상_당진78-연돌-개략공사비_태안78연돌공사설계서(2005099)C2 10" xfId="39601"/>
    <cellStyle name="A_20030218144011020-E1C865BF_CC-02 본관기초굴착 예상_당진78-연돌-개략공사비_태안78연돌공사설계서(2005099)C2 2" xfId="13949"/>
    <cellStyle name="A_20030218144011020-E1C865BF_CC-02 본관기초굴착 예상_당진78-연돌-개략공사비_태안78연돌공사설계서(2005099)C2 3" xfId="13950"/>
    <cellStyle name="A_20030218144011020-E1C865BF_CC-02 본관기초굴착 예상_당진78-연돌-개략공사비_태안78연돌공사설계서(2005099)C2 4" xfId="19916"/>
    <cellStyle name="A_20030218144011020-E1C865BF_CC-02 본관기초굴착 예상_당진78-연돌-개략공사비_태안78연돌공사설계서(2005099)C2 5" xfId="39602"/>
    <cellStyle name="A_20030218144011020-E1C865BF_CC-02 본관기초굴착 예상_당진78-연돌-개략공사비_태안78연돌공사설계서(2005099)C2 6" xfId="39603"/>
    <cellStyle name="A_20030218144011020-E1C865BF_CC-02 본관기초굴착 예상_당진78-연돌-개략공사비_태안78연돌공사설계서(2005099)C2 7" xfId="39604"/>
    <cellStyle name="A_20030218144011020-E1C865BF_CC-02 본관기초굴착 예상_당진78-연돌-개략공사비_태안78연돌공사설계서(2005099)C2 8" xfId="39605"/>
    <cellStyle name="A_20030218144011020-E1C865BF_CC-02 본관기초굴착 예상_당진78-연돌-개략공사비_태안78연돌공사설계서(2005099)C2 9" xfId="39606"/>
    <cellStyle name="A_20030218144011020-E1C865BF_CC-02 본관기초굴착 예상_연돌 현장타설말뚝(RCD)설계서" xfId="13951"/>
    <cellStyle name="A_20030218144011020-E1C865BF_CC-02 본관기초굴착 예상_연돌 현장타설말뚝(RCD)설계서 10" xfId="39607"/>
    <cellStyle name="A_20030218144011020-E1C865BF_CC-02 본관기초굴착 예상_연돌 현장타설말뚝(RCD)설계서 2" xfId="13952"/>
    <cellStyle name="A_20030218144011020-E1C865BF_CC-02 본관기초굴착 예상_연돌 현장타설말뚝(RCD)설계서 3" xfId="13953"/>
    <cellStyle name="A_20030218144011020-E1C865BF_CC-02 본관기초굴착 예상_연돌 현장타설말뚝(RCD)설계서 4" xfId="19917"/>
    <cellStyle name="A_20030218144011020-E1C865BF_CC-02 본관기초굴착 예상_연돌 현장타설말뚝(RCD)설계서 5" xfId="39608"/>
    <cellStyle name="A_20030218144011020-E1C865BF_CC-02 본관기초굴착 예상_연돌 현장타설말뚝(RCD)설계서 6" xfId="39609"/>
    <cellStyle name="A_20030218144011020-E1C865BF_CC-02 본관기초굴착 예상_연돌 현장타설말뚝(RCD)설계서 7" xfId="39610"/>
    <cellStyle name="A_20030218144011020-E1C865BF_CC-02 본관기초굴착 예상_연돌 현장타설말뚝(RCD)설계서 8" xfId="39611"/>
    <cellStyle name="A_20030218144011020-E1C865BF_CC-02 본관기초굴착 예상_연돌 현장타설말뚝(RCD)설계서 9" xfId="39612"/>
    <cellStyle name="A_20030218144011020-E1C865BF_CC-02 본관기초굴착 예상_연돌 현장타설말뚝(RCD)설계서_0 태안78-연돌-공사설계서(2005082)" xfId="13954"/>
    <cellStyle name="A_20030218144011020-E1C865BF_CC-02 본관기초굴착 예상_연돌 현장타설말뚝(RCD)설계서_0 태안78-연돌-공사설계서(2005082) 10" xfId="39613"/>
    <cellStyle name="A_20030218144011020-E1C865BF_CC-02 본관기초굴착 예상_연돌 현장타설말뚝(RCD)설계서_0 태안78-연돌-공사설계서(2005082) 2" xfId="13955"/>
    <cellStyle name="A_20030218144011020-E1C865BF_CC-02 본관기초굴착 예상_연돌 현장타설말뚝(RCD)설계서_0 태안78-연돌-공사설계서(2005082) 3" xfId="13956"/>
    <cellStyle name="A_20030218144011020-E1C865BF_CC-02 본관기초굴착 예상_연돌 현장타설말뚝(RCD)설계서_0 태안78-연돌-공사설계서(2005082) 4" xfId="19918"/>
    <cellStyle name="A_20030218144011020-E1C865BF_CC-02 본관기초굴착 예상_연돌 현장타설말뚝(RCD)설계서_0 태안78-연돌-공사설계서(2005082) 5" xfId="39614"/>
    <cellStyle name="A_20030218144011020-E1C865BF_CC-02 본관기초굴착 예상_연돌 현장타설말뚝(RCD)설계서_0 태안78-연돌-공사설계서(2005082) 6" xfId="39615"/>
    <cellStyle name="A_20030218144011020-E1C865BF_CC-02 본관기초굴착 예상_연돌 현장타설말뚝(RCD)설계서_0 태안78-연돌-공사설계서(2005082) 7" xfId="39616"/>
    <cellStyle name="A_20030218144011020-E1C865BF_CC-02 본관기초굴착 예상_연돌 현장타설말뚝(RCD)설계서_0 태안78-연돌-공사설계서(2005082) 8" xfId="39617"/>
    <cellStyle name="A_20030218144011020-E1C865BF_CC-02 본관기초굴착 예상_연돌 현장타설말뚝(RCD)설계서_0 태안78-연돌-공사설계서(2005082) 9" xfId="39618"/>
    <cellStyle name="A_20030218144011020-E1C865BF_CC-02 본관기초굴착 예상_연돌 현장타설말뚝(RCD)설계서_1.0t 공사설계서(1021일)" xfId="13957"/>
    <cellStyle name="A_20030218144011020-E1C865BF_CC-02 본관기초굴착 예상_연돌 현장타설말뚝(RCD)설계서_1.0t 공사설계서(1021일) 10" xfId="39619"/>
    <cellStyle name="A_20030218144011020-E1C865BF_CC-02 본관기초굴착 예상_연돌 현장타설말뚝(RCD)설계서_1.0t 공사설계서(1021일) 2" xfId="13958"/>
    <cellStyle name="A_20030218144011020-E1C865BF_CC-02 본관기초굴착 예상_연돌 현장타설말뚝(RCD)설계서_1.0t 공사설계서(1021일) 3" xfId="13959"/>
    <cellStyle name="A_20030218144011020-E1C865BF_CC-02 본관기초굴착 예상_연돌 현장타설말뚝(RCD)설계서_1.0t 공사설계서(1021일) 4" xfId="19919"/>
    <cellStyle name="A_20030218144011020-E1C865BF_CC-02 본관기초굴착 예상_연돌 현장타설말뚝(RCD)설계서_1.0t 공사설계서(1021일) 5" xfId="39620"/>
    <cellStyle name="A_20030218144011020-E1C865BF_CC-02 본관기초굴착 예상_연돌 현장타설말뚝(RCD)설계서_1.0t 공사설계서(1021일) 6" xfId="39621"/>
    <cellStyle name="A_20030218144011020-E1C865BF_CC-02 본관기초굴착 예상_연돌 현장타설말뚝(RCD)설계서_1.0t 공사설계서(1021일) 7" xfId="39622"/>
    <cellStyle name="A_20030218144011020-E1C865BF_CC-02 본관기초굴착 예상_연돌 현장타설말뚝(RCD)설계서_1.0t 공사설계서(1021일) 8" xfId="39623"/>
    <cellStyle name="A_20030218144011020-E1C865BF_CC-02 본관기초굴착 예상_연돌 현장타설말뚝(RCD)설계서_1.0t 공사설계서(1021일) 9" xfId="39624"/>
    <cellStyle name="A_20030218144011020-E1C865BF_CC-02 본관기초굴착 예상_연돌 현장타설말뚝(RCD)설계서_태안78연돌공사설계서(2005099)C2" xfId="13960"/>
    <cellStyle name="A_20030218144011020-E1C865BF_CC-02 본관기초굴착 예상_연돌 현장타설말뚝(RCD)설계서_태안78연돌공사설계서(2005099)C2 10" xfId="39625"/>
    <cellStyle name="A_20030218144011020-E1C865BF_CC-02 본관기초굴착 예상_연돌 현장타설말뚝(RCD)설계서_태안78연돌공사설계서(2005099)C2 2" xfId="13961"/>
    <cellStyle name="A_20030218144011020-E1C865BF_CC-02 본관기초굴착 예상_연돌 현장타설말뚝(RCD)설계서_태안78연돌공사설계서(2005099)C2 3" xfId="13962"/>
    <cellStyle name="A_20030218144011020-E1C865BF_CC-02 본관기초굴착 예상_연돌 현장타설말뚝(RCD)설계서_태안78연돌공사설계서(2005099)C2 4" xfId="19920"/>
    <cellStyle name="A_20030218144011020-E1C865BF_CC-02 본관기초굴착 예상_연돌 현장타설말뚝(RCD)설계서_태안78연돌공사설계서(2005099)C2 5" xfId="39626"/>
    <cellStyle name="A_20030218144011020-E1C865BF_CC-02 본관기초굴착 예상_연돌 현장타설말뚝(RCD)설계서_태안78연돌공사설계서(2005099)C2 6" xfId="39627"/>
    <cellStyle name="A_20030218144011020-E1C865BF_CC-02 본관기초굴착 예상_연돌 현장타설말뚝(RCD)설계서_태안78연돌공사설계서(2005099)C2 7" xfId="39628"/>
    <cellStyle name="A_20030218144011020-E1C865BF_CC-02 본관기초굴착 예상_연돌 현장타설말뚝(RCD)설계서_태안78연돌공사설계서(2005099)C2 8" xfId="39629"/>
    <cellStyle name="A_20030218144011020-E1C865BF_CC-02 본관기초굴착 예상_연돌 현장타설말뚝(RCD)설계서_태안78연돌공사설계서(2005099)C2 9" xfId="39630"/>
    <cellStyle name="A_20030218144011020-E1C865BF_구내도로 설계변경조서(최종)" xfId="39395"/>
    <cellStyle name="A_20030218144011020-E1C865BF_그래브준설 수량분개 토적표" xfId="39396"/>
    <cellStyle name="A_20030218144011020-E1C865BF_내역서_단가확정_집계" xfId="13841"/>
    <cellStyle name="A_20030218144011020-E1C865BF_당진78-연돌-개략공사비" xfId="13842"/>
    <cellStyle name="A_20030218144011020-E1C865BF_당진78-연돌-개략공사비 10" xfId="39397"/>
    <cellStyle name="A_20030218144011020-E1C865BF_당진78-연돌-개략공사비 2" xfId="13843"/>
    <cellStyle name="A_20030218144011020-E1C865BF_당진78-연돌-개략공사비 3" xfId="13844"/>
    <cellStyle name="A_20030218144011020-E1C865BF_당진78-연돌-개략공사비 4" xfId="19883"/>
    <cellStyle name="A_20030218144011020-E1C865BF_당진78-연돌-개략공사비 5" xfId="39398"/>
    <cellStyle name="A_20030218144011020-E1C865BF_당진78-연돌-개략공사비 6" xfId="39399"/>
    <cellStyle name="A_20030218144011020-E1C865BF_당진78-연돌-개략공사비 7" xfId="39400"/>
    <cellStyle name="A_20030218144011020-E1C865BF_당진78-연돌-개략공사비 8" xfId="39401"/>
    <cellStyle name="A_20030218144011020-E1C865BF_당진78-연돌-개략공사비 9" xfId="39402"/>
    <cellStyle name="A_20030218144011020-E1C865BF_당진78-연돌-개략공사비_0 태안78-연돌-공사설계서(2005082)" xfId="13845"/>
    <cellStyle name="A_20030218144011020-E1C865BF_당진78-연돌-개략공사비_0 태안78-연돌-공사설계서(2005082) 10" xfId="39403"/>
    <cellStyle name="A_20030218144011020-E1C865BF_당진78-연돌-개략공사비_0 태안78-연돌-공사설계서(2005082) 2" xfId="13846"/>
    <cellStyle name="A_20030218144011020-E1C865BF_당진78-연돌-개략공사비_0 태안78-연돌-공사설계서(2005082) 3" xfId="13847"/>
    <cellStyle name="A_20030218144011020-E1C865BF_당진78-연돌-개략공사비_0 태안78-연돌-공사설계서(2005082) 4" xfId="19884"/>
    <cellStyle name="A_20030218144011020-E1C865BF_당진78-연돌-개략공사비_0 태안78-연돌-공사설계서(2005082) 5" xfId="39404"/>
    <cellStyle name="A_20030218144011020-E1C865BF_당진78-연돌-개략공사비_0 태안78-연돌-공사설계서(2005082) 6" xfId="39405"/>
    <cellStyle name="A_20030218144011020-E1C865BF_당진78-연돌-개략공사비_0 태안78-연돌-공사설계서(2005082) 7" xfId="39406"/>
    <cellStyle name="A_20030218144011020-E1C865BF_당진78-연돌-개략공사비_0 태안78-연돌-공사설계서(2005082) 8" xfId="39407"/>
    <cellStyle name="A_20030218144011020-E1C865BF_당진78-연돌-개략공사비_0 태안78-연돌-공사설계서(2005082) 9" xfId="39408"/>
    <cellStyle name="A_20030218144011020-E1C865BF_당진78-연돌-개략공사비_1.0t 공사설계서(1021일)" xfId="13848"/>
    <cellStyle name="A_20030218144011020-E1C865BF_당진78-연돌-개략공사비_1.0t 공사설계서(1021일) 10" xfId="39409"/>
    <cellStyle name="A_20030218144011020-E1C865BF_당진78-연돌-개략공사비_1.0t 공사설계서(1021일) 2" xfId="13849"/>
    <cellStyle name="A_20030218144011020-E1C865BF_당진78-연돌-개략공사비_1.0t 공사설계서(1021일) 3" xfId="13850"/>
    <cellStyle name="A_20030218144011020-E1C865BF_당진78-연돌-개략공사비_1.0t 공사설계서(1021일) 4" xfId="19885"/>
    <cellStyle name="A_20030218144011020-E1C865BF_당진78-연돌-개략공사비_1.0t 공사설계서(1021일) 5" xfId="39410"/>
    <cellStyle name="A_20030218144011020-E1C865BF_당진78-연돌-개략공사비_1.0t 공사설계서(1021일) 6" xfId="39411"/>
    <cellStyle name="A_20030218144011020-E1C865BF_당진78-연돌-개략공사비_1.0t 공사설계서(1021일) 7" xfId="39412"/>
    <cellStyle name="A_20030218144011020-E1C865BF_당진78-연돌-개략공사비_1.0t 공사설계서(1021일) 8" xfId="39413"/>
    <cellStyle name="A_20030218144011020-E1C865BF_당진78-연돌-개략공사비_1.0t 공사설계서(1021일) 9" xfId="39414"/>
    <cellStyle name="A_20030218144011020-E1C865BF_당진78-연돌-개략공사비_태안78연돌공사설계서(2005099)C2" xfId="13851"/>
    <cellStyle name="A_20030218144011020-E1C865BF_당진78-연돌-개략공사비_태안78연돌공사설계서(2005099)C2 10" xfId="39415"/>
    <cellStyle name="A_20030218144011020-E1C865BF_당진78-연돌-개략공사비_태안78연돌공사설계서(2005099)C2 2" xfId="13852"/>
    <cellStyle name="A_20030218144011020-E1C865BF_당진78-연돌-개략공사비_태안78연돌공사설계서(2005099)C2 3" xfId="13853"/>
    <cellStyle name="A_20030218144011020-E1C865BF_당진78-연돌-개략공사비_태안78연돌공사설계서(2005099)C2 4" xfId="19886"/>
    <cellStyle name="A_20030218144011020-E1C865BF_당진78-연돌-개략공사비_태안78연돌공사설계서(2005099)C2 5" xfId="39416"/>
    <cellStyle name="A_20030218144011020-E1C865BF_당진78-연돌-개략공사비_태안78연돌공사설계서(2005099)C2 6" xfId="39417"/>
    <cellStyle name="A_20030218144011020-E1C865BF_당진78-연돌-개략공사비_태안78연돌공사설계서(2005099)C2 7" xfId="39418"/>
    <cellStyle name="A_20030218144011020-E1C865BF_당진78-연돌-개략공사비_태안78연돌공사설계서(2005099)C2 8" xfId="39419"/>
    <cellStyle name="A_20030218144011020-E1C865BF_당진78-연돌-개략공사비_태안78연돌공사설계서(2005099)C2 9" xfId="39420"/>
    <cellStyle name="A_20030218144011020-E1C865BF_당진9,10-터빈기초 공사내역서" xfId="13854"/>
    <cellStyle name="A_20030218144011020-E1C865BF_본관기초굴착 예상도급" xfId="13855"/>
    <cellStyle name="A_20030218144011020-E1C865BF_본관기초굴착 예상도급 10" xfId="39421"/>
    <cellStyle name="A_20030218144011020-E1C865BF_본관기초굴착 예상도급 2" xfId="13856"/>
    <cellStyle name="A_20030218144011020-E1C865BF_본관기초굴착 예상도급 3" xfId="13857"/>
    <cellStyle name="A_20030218144011020-E1C865BF_본관기초굴착 예상도급 4" xfId="19887"/>
    <cellStyle name="A_20030218144011020-E1C865BF_본관기초굴착 예상도급 5" xfId="39422"/>
    <cellStyle name="A_20030218144011020-E1C865BF_본관기초굴착 예상도급 6" xfId="39423"/>
    <cellStyle name="A_20030218144011020-E1C865BF_본관기초굴착 예상도급 7" xfId="39424"/>
    <cellStyle name="A_20030218144011020-E1C865BF_본관기초굴착 예상도급 8" xfId="39425"/>
    <cellStyle name="A_20030218144011020-E1C865BF_본관기초굴착 예상도급 9" xfId="39426"/>
    <cellStyle name="A_20030218144011020-E1C865BF_본관기초굴착 예상도급_1 당진78-연돌-공사설계서(REV.0 12.14-kopec)" xfId="13858"/>
    <cellStyle name="A_20030218144011020-E1C865BF_본관기초굴착 예상도급_1 당진78-연돌-공사설계서(REV.0 12.14-kopec) 10" xfId="39427"/>
    <cellStyle name="A_20030218144011020-E1C865BF_본관기초굴착 예상도급_1 당진78-연돌-공사설계서(REV.0 12.14-kopec) 2" xfId="13859"/>
    <cellStyle name="A_20030218144011020-E1C865BF_본관기초굴착 예상도급_1 당진78-연돌-공사설계서(REV.0 12.14-kopec) 3" xfId="13860"/>
    <cellStyle name="A_20030218144011020-E1C865BF_본관기초굴착 예상도급_1 당진78-연돌-공사설계서(REV.0 12.14-kopec) 4" xfId="19888"/>
    <cellStyle name="A_20030218144011020-E1C865BF_본관기초굴착 예상도급_1 당진78-연돌-공사설계서(REV.0 12.14-kopec) 5" xfId="39428"/>
    <cellStyle name="A_20030218144011020-E1C865BF_본관기초굴착 예상도급_1 당진78-연돌-공사설계서(REV.0 12.14-kopec) 6" xfId="39429"/>
    <cellStyle name="A_20030218144011020-E1C865BF_본관기초굴착 예상도급_1 당진78-연돌-공사설계서(REV.0 12.14-kopec) 7" xfId="39430"/>
    <cellStyle name="A_20030218144011020-E1C865BF_본관기초굴착 예상도급_1 당진78-연돌-공사설계서(REV.0 12.14-kopec) 8" xfId="39431"/>
    <cellStyle name="A_20030218144011020-E1C865BF_본관기초굴착 예상도급_1 당진78-연돌-공사설계서(REV.0 12.14-kopec) 9" xfId="39432"/>
    <cellStyle name="A_20030218144011020-E1C865BF_본관기초굴착 예상도급_1 당진78-연돌-공사설계서(REV.0 12.14-kopec)_0 태안78-연돌-공사설계서(2005082)" xfId="13861"/>
    <cellStyle name="A_20030218144011020-E1C865BF_본관기초굴착 예상도급_1 당진78-연돌-공사설계서(REV.0 12.14-kopec)_0 태안78-연돌-공사설계서(2005082) 10" xfId="39433"/>
    <cellStyle name="A_20030218144011020-E1C865BF_본관기초굴착 예상도급_1 당진78-연돌-공사설계서(REV.0 12.14-kopec)_0 태안78-연돌-공사설계서(2005082) 2" xfId="13862"/>
    <cellStyle name="A_20030218144011020-E1C865BF_본관기초굴착 예상도급_1 당진78-연돌-공사설계서(REV.0 12.14-kopec)_0 태안78-연돌-공사설계서(2005082) 3" xfId="13863"/>
    <cellStyle name="A_20030218144011020-E1C865BF_본관기초굴착 예상도급_1 당진78-연돌-공사설계서(REV.0 12.14-kopec)_0 태안78-연돌-공사설계서(2005082) 4" xfId="19889"/>
    <cellStyle name="A_20030218144011020-E1C865BF_본관기초굴착 예상도급_1 당진78-연돌-공사설계서(REV.0 12.14-kopec)_0 태안78-연돌-공사설계서(2005082) 5" xfId="39434"/>
    <cellStyle name="A_20030218144011020-E1C865BF_본관기초굴착 예상도급_1 당진78-연돌-공사설계서(REV.0 12.14-kopec)_0 태안78-연돌-공사설계서(2005082) 6" xfId="39435"/>
    <cellStyle name="A_20030218144011020-E1C865BF_본관기초굴착 예상도급_1 당진78-연돌-공사설계서(REV.0 12.14-kopec)_0 태안78-연돌-공사설계서(2005082) 7" xfId="39436"/>
    <cellStyle name="A_20030218144011020-E1C865BF_본관기초굴착 예상도급_1 당진78-연돌-공사설계서(REV.0 12.14-kopec)_0 태안78-연돌-공사설계서(2005082) 8" xfId="39437"/>
    <cellStyle name="A_20030218144011020-E1C865BF_본관기초굴착 예상도급_1 당진78-연돌-공사설계서(REV.0 12.14-kopec)_0 태안78-연돌-공사설계서(2005082) 9" xfId="39438"/>
    <cellStyle name="A_20030218144011020-E1C865BF_본관기초굴착 예상도급_1 당진78-연돌-공사설계서(REV.0 12.14-kopec)_1.0t 공사설계서(1021일)" xfId="13864"/>
    <cellStyle name="A_20030218144011020-E1C865BF_본관기초굴착 예상도급_1 당진78-연돌-공사설계서(REV.0 12.14-kopec)_1.0t 공사설계서(1021일) 10" xfId="39439"/>
    <cellStyle name="A_20030218144011020-E1C865BF_본관기초굴착 예상도급_1 당진78-연돌-공사설계서(REV.0 12.14-kopec)_1.0t 공사설계서(1021일) 2" xfId="13865"/>
    <cellStyle name="A_20030218144011020-E1C865BF_본관기초굴착 예상도급_1 당진78-연돌-공사설계서(REV.0 12.14-kopec)_1.0t 공사설계서(1021일) 3" xfId="13866"/>
    <cellStyle name="A_20030218144011020-E1C865BF_본관기초굴착 예상도급_1 당진78-연돌-공사설계서(REV.0 12.14-kopec)_1.0t 공사설계서(1021일) 4" xfId="19890"/>
    <cellStyle name="A_20030218144011020-E1C865BF_본관기초굴착 예상도급_1 당진78-연돌-공사설계서(REV.0 12.14-kopec)_1.0t 공사설계서(1021일) 5" xfId="39440"/>
    <cellStyle name="A_20030218144011020-E1C865BF_본관기초굴착 예상도급_1 당진78-연돌-공사설계서(REV.0 12.14-kopec)_1.0t 공사설계서(1021일) 6" xfId="39441"/>
    <cellStyle name="A_20030218144011020-E1C865BF_본관기초굴착 예상도급_1 당진78-연돌-공사설계서(REV.0 12.14-kopec)_1.0t 공사설계서(1021일) 7" xfId="39442"/>
    <cellStyle name="A_20030218144011020-E1C865BF_본관기초굴착 예상도급_1 당진78-연돌-공사설계서(REV.0 12.14-kopec)_1.0t 공사설계서(1021일) 8" xfId="39443"/>
    <cellStyle name="A_20030218144011020-E1C865BF_본관기초굴착 예상도급_1 당진78-연돌-공사설계서(REV.0 12.14-kopec)_1.0t 공사설계서(1021일) 9" xfId="39444"/>
    <cellStyle name="A_20030218144011020-E1C865BF_본관기초굴착 예상도급_1 당진78-연돌-공사설계서(REV.0 12.14-kopec)_태안78연돌공사설계서(2005099)C2" xfId="13867"/>
    <cellStyle name="A_20030218144011020-E1C865BF_본관기초굴착 예상도급_1 당진78-연돌-공사설계서(REV.0 12.14-kopec)_태안78연돌공사설계서(2005099)C2 10" xfId="39445"/>
    <cellStyle name="A_20030218144011020-E1C865BF_본관기초굴착 예상도급_1 당진78-연돌-공사설계서(REV.0 12.14-kopec)_태안78연돌공사설계서(2005099)C2 2" xfId="13868"/>
    <cellStyle name="A_20030218144011020-E1C865BF_본관기초굴착 예상도급_1 당진78-연돌-공사설계서(REV.0 12.14-kopec)_태안78연돌공사설계서(2005099)C2 3" xfId="13869"/>
    <cellStyle name="A_20030218144011020-E1C865BF_본관기초굴착 예상도급_1 당진78-연돌-공사설계서(REV.0 12.14-kopec)_태안78연돌공사설계서(2005099)C2 4" xfId="19891"/>
    <cellStyle name="A_20030218144011020-E1C865BF_본관기초굴착 예상도급_1 당진78-연돌-공사설계서(REV.0 12.14-kopec)_태안78연돌공사설계서(2005099)C2 5" xfId="39446"/>
    <cellStyle name="A_20030218144011020-E1C865BF_본관기초굴착 예상도급_1 당진78-연돌-공사설계서(REV.0 12.14-kopec)_태안78연돌공사설계서(2005099)C2 6" xfId="39447"/>
    <cellStyle name="A_20030218144011020-E1C865BF_본관기초굴착 예상도급_1 당진78-연돌-공사설계서(REV.0 12.14-kopec)_태안78연돌공사설계서(2005099)C2 7" xfId="39448"/>
    <cellStyle name="A_20030218144011020-E1C865BF_본관기초굴착 예상도급_1 당진78-연돌-공사설계서(REV.0 12.14-kopec)_태안78연돌공사설계서(2005099)C2 8" xfId="39449"/>
    <cellStyle name="A_20030218144011020-E1C865BF_본관기초굴착 예상도급_1 당진78-연돌-공사설계서(REV.0 12.14-kopec)_태안78연돌공사설계서(2005099)C2 9" xfId="39450"/>
    <cellStyle name="A_20030218144011020-E1C865BF_본관기초굴착 예상도급_1.0t 당진78-연돌-수량산출서(REV.0 12.27-kopec)" xfId="13870"/>
    <cellStyle name="A_20030218144011020-E1C865BF_본관기초굴착 예상도급_1.0t 당진78-연돌-수량산출서(REV.0 12.27-kopec) 10" xfId="39451"/>
    <cellStyle name="A_20030218144011020-E1C865BF_본관기초굴착 예상도급_1.0t 당진78-연돌-수량산출서(REV.0 12.27-kopec) 2" xfId="13871"/>
    <cellStyle name="A_20030218144011020-E1C865BF_본관기초굴착 예상도급_1.0t 당진78-연돌-수량산출서(REV.0 12.27-kopec) 3" xfId="13872"/>
    <cellStyle name="A_20030218144011020-E1C865BF_본관기초굴착 예상도급_1.0t 당진78-연돌-수량산출서(REV.0 12.27-kopec) 4" xfId="19892"/>
    <cellStyle name="A_20030218144011020-E1C865BF_본관기초굴착 예상도급_1.0t 당진78-연돌-수량산출서(REV.0 12.27-kopec) 5" xfId="39452"/>
    <cellStyle name="A_20030218144011020-E1C865BF_본관기초굴착 예상도급_1.0t 당진78-연돌-수량산출서(REV.0 12.27-kopec) 6" xfId="39453"/>
    <cellStyle name="A_20030218144011020-E1C865BF_본관기초굴착 예상도급_1.0t 당진78-연돌-수량산출서(REV.0 12.27-kopec) 7" xfId="39454"/>
    <cellStyle name="A_20030218144011020-E1C865BF_본관기초굴착 예상도급_1.0t 당진78-연돌-수량산출서(REV.0 12.27-kopec) 8" xfId="39455"/>
    <cellStyle name="A_20030218144011020-E1C865BF_본관기초굴착 예상도급_1.0t 당진78-연돌-수량산출서(REV.0 12.27-kopec) 9" xfId="39456"/>
    <cellStyle name="A_20030218144011020-E1C865BF_본관기초굴착 예상도급_1.0t 당진78-연돌-수량산출서(REV.0 12.27-kopec)_1.0t 공사설계서(1021일)" xfId="13873"/>
    <cellStyle name="A_20030218144011020-E1C865BF_본관기초굴착 예상도급_1.0t 당진78-연돌-수량산출서(REV.0 12.27-kopec)_1.0t 공사설계서(1021일) 10" xfId="39457"/>
    <cellStyle name="A_20030218144011020-E1C865BF_본관기초굴착 예상도급_1.0t 당진78-연돌-수량산출서(REV.0 12.27-kopec)_1.0t 공사설계서(1021일) 2" xfId="13874"/>
    <cellStyle name="A_20030218144011020-E1C865BF_본관기초굴착 예상도급_1.0t 당진78-연돌-수량산출서(REV.0 12.27-kopec)_1.0t 공사설계서(1021일) 3" xfId="13875"/>
    <cellStyle name="A_20030218144011020-E1C865BF_본관기초굴착 예상도급_1.0t 당진78-연돌-수량산출서(REV.0 12.27-kopec)_1.0t 공사설계서(1021일) 4" xfId="19893"/>
    <cellStyle name="A_20030218144011020-E1C865BF_본관기초굴착 예상도급_1.0t 당진78-연돌-수량산출서(REV.0 12.27-kopec)_1.0t 공사설계서(1021일) 5" xfId="39458"/>
    <cellStyle name="A_20030218144011020-E1C865BF_본관기초굴착 예상도급_1.0t 당진78-연돌-수량산출서(REV.0 12.27-kopec)_1.0t 공사설계서(1021일) 6" xfId="39459"/>
    <cellStyle name="A_20030218144011020-E1C865BF_본관기초굴착 예상도급_1.0t 당진78-연돌-수량산출서(REV.0 12.27-kopec)_1.0t 공사설계서(1021일) 7" xfId="39460"/>
    <cellStyle name="A_20030218144011020-E1C865BF_본관기초굴착 예상도급_1.0t 당진78-연돌-수량산출서(REV.0 12.27-kopec)_1.0t 공사설계서(1021일) 8" xfId="39461"/>
    <cellStyle name="A_20030218144011020-E1C865BF_본관기초굴착 예상도급_1.0t 당진78-연돌-수량산출서(REV.0 12.27-kopec)_1.0t 공사설계서(1021일) 9" xfId="39462"/>
    <cellStyle name="A_20030218144011020-E1C865BF_본관기초굴착 예상도급_당진78-연돌-개략공사비" xfId="13876"/>
    <cellStyle name="A_20030218144011020-E1C865BF_본관기초굴착 예상도급_당진78-연돌-개략공사비 10" xfId="39463"/>
    <cellStyle name="A_20030218144011020-E1C865BF_본관기초굴착 예상도급_당진78-연돌-개략공사비 2" xfId="13877"/>
    <cellStyle name="A_20030218144011020-E1C865BF_본관기초굴착 예상도급_당진78-연돌-개략공사비 3" xfId="13878"/>
    <cellStyle name="A_20030218144011020-E1C865BF_본관기초굴착 예상도급_당진78-연돌-개략공사비 4" xfId="19894"/>
    <cellStyle name="A_20030218144011020-E1C865BF_본관기초굴착 예상도급_당진78-연돌-개략공사비 5" xfId="39464"/>
    <cellStyle name="A_20030218144011020-E1C865BF_본관기초굴착 예상도급_당진78-연돌-개략공사비 6" xfId="39465"/>
    <cellStyle name="A_20030218144011020-E1C865BF_본관기초굴착 예상도급_당진78-연돌-개략공사비 7" xfId="39466"/>
    <cellStyle name="A_20030218144011020-E1C865BF_본관기초굴착 예상도급_당진78-연돌-개략공사비 8" xfId="39467"/>
    <cellStyle name="A_20030218144011020-E1C865BF_본관기초굴착 예상도급_당진78-연돌-개략공사비 9" xfId="39468"/>
    <cellStyle name="A_20030218144011020-E1C865BF_본관기초굴착 예상도급_당진78-연돌-개략공사비_0 태안78-연돌-공사설계서(2005082)" xfId="13879"/>
    <cellStyle name="A_20030218144011020-E1C865BF_본관기초굴착 예상도급_당진78-연돌-개략공사비_0 태안78-연돌-공사설계서(2005082) 10" xfId="39469"/>
    <cellStyle name="A_20030218144011020-E1C865BF_본관기초굴착 예상도급_당진78-연돌-개략공사비_0 태안78-연돌-공사설계서(2005082) 2" xfId="13880"/>
    <cellStyle name="A_20030218144011020-E1C865BF_본관기초굴착 예상도급_당진78-연돌-개략공사비_0 태안78-연돌-공사설계서(2005082) 3" xfId="13881"/>
    <cellStyle name="A_20030218144011020-E1C865BF_본관기초굴착 예상도급_당진78-연돌-개략공사비_0 태안78-연돌-공사설계서(2005082) 4" xfId="19895"/>
    <cellStyle name="A_20030218144011020-E1C865BF_본관기초굴착 예상도급_당진78-연돌-개략공사비_0 태안78-연돌-공사설계서(2005082) 5" xfId="39470"/>
    <cellStyle name="A_20030218144011020-E1C865BF_본관기초굴착 예상도급_당진78-연돌-개략공사비_0 태안78-연돌-공사설계서(2005082) 6" xfId="39471"/>
    <cellStyle name="A_20030218144011020-E1C865BF_본관기초굴착 예상도급_당진78-연돌-개략공사비_0 태안78-연돌-공사설계서(2005082) 7" xfId="39472"/>
    <cellStyle name="A_20030218144011020-E1C865BF_본관기초굴착 예상도급_당진78-연돌-개략공사비_0 태안78-연돌-공사설계서(2005082) 8" xfId="39473"/>
    <cellStyle name="A_20030218144011020-E1C865BF_본관기초굴착 예상도급_당진78-연돌-개략공사비_0 태안78-연돌-공사설계서(2005082) 9" xfId="39474"/>
    <cellStyle name="A_20030218144011020-E1C865BF_본관기초굴착 예상도급_당진78-연돌-개략공사비_1.0t 공사설계서(1021일)" xfId="13882"/>
    <cellStyle name="A_20030218144011020-E1C865BF_본관기초굴착 예상도급_당진78-연돌-개략공사비_1.0t 공사설계서(1021일) 10" xfId="39475"/>
    <cellStyle name="A_20030218144011020-E1C865BF_본관기초굴착 예상도급_당진78-연돌-개략공사비_1.0t 공사설계서(1021일) 2" xfId="13883"/>
    <cellStyle name="A_20030218144011020-E1C865BF_본관기초굴착 예상도급_당진78-연돌-개략공사비_1.0t 공사설계서(1021일) 3" xfId="13884"/>
    <cellStyle name="A_20030218144011020-E1C865BF_본관기초굴착 예상도급_당진78-연돌-개략공사비_1.0t 공사설계서(1021일) 4" xfId="19896"/>
    <cellStyle name="A_20030218144011020-E1C865BF_본관기초굴착 예상도급_당진78-연돌-개략공사비_1.0t 공사설계서(1021일) 5" xfId="39476"/>
    <cellStyle name="A_20030218144011020-E1C865BF_본관기초굴착 예상도급_당진78-연돌-개략공사비_1.0t 공사설계서(1021일) 6" xfId="39477"/>
    <cellStyle name="A_20030218144011020-E1C865BF_본관기초굴착 예상도급_당진78-연돌-개략공사비_1.0t 공사설계서(1021일) 7" xfId="39478"/>
    <cellStyle name="A_20030218144011020-E1C865BF_본관기초굴착 예상도급_당진78-연돌-개략공사비_1.0t 공사설계서(1021일) 8" xfId="39479"/>
    <cellStyle name="A_20030218144011020-E1C865BF_본관기초굴착 예상도급_당진78-연돌-개략공사비_1.0t 공사설계서(1021일) 9" xfId="39480"/>
    <cellStyle name="A_20030218144011020-E1C865BF_본관기초굴착 예상도급_당진78-연돌-개략공사비_태안78연돌공사설계서(2005099)C2" xfId="13885"/>
    <cellStyle name="A_20030218144011020-E1C865BF_본관기초굴착 예상도급_당진78-연돌-개략공사비_태안78연돌공사설계서(2005099)C2 10" xfId="39481"/>
    <cellStyle name="A_20030218144011020-E1C865BF_본관기초굴착 예상도급_당진78-연돌-개략공사비_태안78연돌공사설계서(2005099)C2 2" xfId="13886"/>
    <cellStyle name="A_20030218144011020-E1C865BF_본관기초굴착 예상도급_당진78-연돌-개략공사비_태안78연돌공사설계서(2005099)C2 3" xfId="13887"/>
    <cellStyle name="A_20030218144011020-E1C865BF_본관기초굴착 예상도급_당진78-연돌-개략공사비_태안78연돌공사설계서(2005099)C2 4" xfId="19897"/>
    <cellStyle name="A_20030218144011020-E1C865BF_본관기초굴착 예상도급_당진78-연돌-개략공사비_태안78연돌공사설계서(2005099)C2 5" xfId="39482"/>
    <cellStyle name="A_20030218144011020-E1C865BF_본관기초굴착 예상도급_당진78-연돌-개략공사비_태안78연돌공사설계서(2005099)C2 6" xfId="39483"/>
    <cellStyle name="A_20030218144011020-E1C865BF_본관기초굴착 예상도급_당진78-연돌-개략공사비_태안78연돌공사설계서(2005099)C2 7" xfId="39484"/>
    <cellStyle name="A_20030218144011020-E1C865BF_본관기초굴착 예상도급_당진78-연돌-개략공사비_태안78연돌공사설계서(2005099)C2 8" xfId="39485"/>
    <cellStyle name="A_20030218144011020-E1C865BF_본관기초굴착 예상도급_당진78-연돌-개략공사비_태안78연돌공사설계서(2005099)C2 9" xfId="39486"/>
    <cellStyle name="A_20030218144011020-E1C865BF_본관기초굴착 예상도급_연돌 현장타설말뚝(RCD)설계서" xfId="13888"/>
    <cellStyle name="A_20030218144011020-E1C865BF_본관기초굴착 예상도급_연돌 현장타설말뚝(RCD)설계서 10" xfId="39487"/>
    <cellStyle name="A_20030218144011020-E1C865BF_본관기초굴착 예상도급_연돌 현장타설말뚝(RCD)설계서 2" xfId="13889"/>
    <cellStyle name="A_20030218144011020-E1C865BF_본관기초굴착 예상도급_연돌 현장타설말뚝(RCD)설계서 3" xfId="13890"/>
    <cellStyle name="A_20030218144011020-E1C865BF_본관기초굴착 예상도급_연돌 현장타설말뚝(RCD)설계서 4" xfId="19898"/>
    <cellStyle name="A_20030218144011020-E1C865BF_본관기초굴착 예상도급_연돌 현장타설말뚝(RCD)설계서 5" xfId="39488"/>
    <cellStyle name="A_20030218144011020-E1C865BF_본관기초굴착 예상도급_연돌 현장타설말뚝(RCD)설계서 6" xfId="39489"/>
    <cellStyle name="A_20030218144011020-E1C865BF_본관기초굴착 예상도급_연돌 현장타설말뚝(RCD)설계서 7" xfId="39490"/>
    <cellStyle name="A_20030218144011020-E1C865BF_본관기초굴착 예상도급_연돌 현장타설말뚝(RCD)설계서 8" xfId="39491"/>
    <cellStyle name="A_20030218144011020-E1C865BF_본관기초굴착 예상도급_연돌 현장타설말뚝(RCD)설계서 9" xfId="39492"/>
    <cellStyle name="A_20030218144011020-E1C865BF_본관기초굴착 예상도급_연돌 현장타설말뚝(RCD)설계서_0 태안78-연돌-공사설계서(2005082)" xfId="13891"/>
    <cellStyle name="A_20030218144011020-E1C865BF_본관기초굴착 예상도급_연돌 현장타설말뚝(RCD)설계서_0 태안78-연돌-공사설계서(2005082) 10" xfId="39493"/>
    <cellStyle name="A_20030218144011020-E1C865BF_본관기초굴착 예상도급_연돌 현장타설말뚝(RCD)설계서_0 태안78-연돌-공사설계서(2005082) 2" xfId="13892"/>
    <cellStyle name="A_20030218144011020-E1C865BF_본관기초굴착 예상도급_연돌 현장타설말뚝(RCD)설계서_0 태안78-연돌-공사설계서(2005082) 3" xfId="13893"/>
    <cellStyle name="A_20030218144011020-E1C865BF_본관기초굴착 예상도급_연돌 현장타설말뚝(RCD)설계서_0 태안78-연돌-공사설계서(2005082) 4" xfId="19899"/>
    <cellStyle name="A_20030218144011020-E1C865BF_본관기초굴착 예상도급_연돌 현장타설말뚝(RCD)설계서_0 태안78-연돌-공사설계서(2005082) 5" xfId="39494"/>
    <cellStyle name="A_20030218144011020-E1C865BF_본관기초굴착 예상도급_연돌 현장타설말뚝(RCD)설계서_0 태안78-연돌-공사설계서(2005082) 6" xfId="39495"/>
    <cellStyle name="A_20030218144011020-E1C865BF_본관기초굴착 예상도급_연돌 현장타설말뚝(RCD)설계서_0 태안78-연돌-공사설계서(2005082) 7" xfId="39496"/>
    <cellStyle name="A_20030218144011020-E1C865BF_본관기초굴착 예상도급_연돌 현장타설말뚝(RCD)설계서_0 태안78-연돌-공사설계서(2005082) 8" xfId="39497"/>
    <cellStyle name="A_20030218144011020-E1C865BF_본관기초굴착 예상도급_연돌 현장타설말뚝(RCD)설계서_0 태안78-연돌-공사설계서(2005082) 9" xfId="39498"/>
    <cellStyle name="A_20030218144011020-E1C865BF_본관기초굴착 예상도급_연돌 현장타설말뚝(RCD)설계서_1.0t 공사설계서(1021일)" xfId="13894"/>
    <cellStyle name="A_20030218144011020-E1C865BF_본관기초굴착 예상도급_연돌 현장타설말뚝(RCD)설계서_1.0t 공사설계서(1021일) 10" xfId="39499"/>
    <cellStyle name="A_20030218144011020-E1C865BF_본관기초굴착 예상도급_연돌 현장타설말뚝(RCD)설계서_1.0t 공사설계서(1021일) 2" xfId="13895"/>
    <cellStyle name="A_20030218144011020-E1C865BF_본관기초굴착 예상도급_연돌 현장타설말뚝(RCD)설계서_1.0t 공사설계서(1021일) 3" xfId="13896"/>
    <cellStyle name="A_20030218144011020-E1C865BF_본관기초굴착 예상도급_연돌 현장타설말뚝(RCD)설계서_1.0t 공사설계서(1021일) 4" xfId="19900"/>
    <cellStyle name="A_20030218144011020-E1C865BF_본관기초굴착 예상도급_연돌 현장타설말뚝(RCD)설계서_1.0t 공사설계서(1021일) 5" xfId="39500"/>
    <cellStyle name="A_20030218144011020-E1C865BF_본관기초굴착 예상도급_연돌 현장타설말뚝(RCD)설계서_1.0t 공사설계서(1021일) 6" xfId="39501"/>
    <cellStyle name="A_20030218144011020-E1C865BF_본관기초굴착 예상도급_연돌 현장타설말뚝(RCD)설계서_1.0t 공사설계서(1021일) 7" xfId="39502"/>
    <cellStyle name="A_20030218144011020-E1C865BF_본관기초굴착 예상도급_연돌 현장타설말뚝(RCD)설계서_1.0t 공사설계서(1021일) 8" xfId="39503"/>
    <cellStyle name="A_20030218144011020-E1C865BF_본관기초굴착 예상도급_연돌 현장타설말뚝(RCD)설계서_1.0t 공사설계서(1021일) 9" xfId="39504"/>
    <cellStyle name="A_20030218144011020-E1C865BF_본관기초굴착 예상도급_연돌 현장타설말뚝(RCD)설계서_태안78연돌공사설계서(2005099)C2" xfId="13897"/>
    <cellStyle name="A_20030218144011020-E1C865BF_본관기초굴착 예상도급_연돌 현장타설말뚝(RCD)설계서_태안78연돌공사설계서(2005099)C2 10" xfId="39505"/>
    <cellStyle name="A_20030218144011020-E1C865BF_본관기초굴착 예상도급_연돌 현장타설말뚝(RCD)설계서_태안78연돌공사설계서(2005099)C2 2" xfId="13898"/>
    <cellStyle name="A_20030218144011020-E1C865BF_본관기초굴착 예상도급_연돌 현장타설말뚝(RCD)설계서_태안78연돌공사설계서(2005099)C2 3" xfId="13899"/>
    <cellStyle name="A_20030218144011020-E1C865BF_본관기초굴착 예상도급_연돌 현장타설말뚝(RCD)설계서_태안78연돌공사설계서(2005099)C2 4" xfId="19901"/>
    <cellStyle name="A_20030218144011020-E1C865BF_본관기초굴착 예상도급_연돌 현장타설말뚝(RCD)설계서_태안78연돌공사설계서(2005099)C2 5" xfId="39506"/>
    <cellStyle name="A_20030218144011020-E1C865BF_본관기초굴착 예상도급_연돌 현장타설말뚝(RCD)설계서_태안78연돌공사설계서(2005099)C2 6" xfId="39507"/>
    <cellStyle name="A_20030218144011020-E1C865BF_본관기초굴착 예상도급_연돌 현장타설말뚝(RCD)설계서_태안78연돌공사설계서(2005099)C2 7" xfId="39508"/>
    <cellStyle name="A_20030218144011020-E1C865BF_본관기초굴착 예상도급_연돌 현장타설말뚝(RCD)설계서_태안78연돌공사설계서(2005099)C2 8" xfId="39509"/>
    <cellStyle name="A_20030218144011020-E1C865BF_본관기초굴착 예상도급_연돌 현장타설말뚝(RCD)설계서_태안78연돌공사설계서(2005099)C2 9" xfId="39510"/>
    <cellStyle name="A_20030218144011020-E1C865BF_본관기초굴착(REV1)" xfId="13901"/>
    <cellStyle name="A_20030218144011020-E1C865BF_본관기초굴착(남경)" xfId="13900"/>
    <cellStyle name="A_20030218144011020-E1C865BF_부대철콘공내역(당진#7,8)" xfId="13902"/>
    <cellStyle name="A_20030218144011020-E1C865BF_부두준설 딱지" xfId="39511"/>
    <cellStyle name="A_20030218144011020-E1C865BF_부두준설 설계서" xfId="39512"/>
    <cellStyle name="A_20030218144011020-E1C865BF_부두준설 설계서-07.10.24" xfId="39513"/>
    <cellStyle name="A_20030218144011020-E1C865BF_부두준설 수량산출서" xfId="39514"/>
    <cellStyle name="A_20030218144011020-E1C865BF_설계변경(최종)" xfId="42655"/>
    <cellStyle name="A_20030218144011020-E1C865BF_소나무가이식 하도급대상금액대비" xfId="13903"/>
    <cellStyle name="A_20030218144011020-E1C865BF_연돌 현장타설말뚝(RCD)설계서" xfId="13904"/>
    <cellStyle name="A_20030218144011020-E1C865BF_연돌 현장타설말뚝(RCD)설계서 10" xfId="39515"/>
    <cellStyle name="A_20030218144011020-E1C865BF_연돌 현장타설말뚝(RCD)설계서 2" xfId="13905"/>
    <cellStyle name="A_20030218144011020-E1C865BF_연돌 현장타설말뚝(RCD)설계서 3" xfId="13906"/>
    <cellStyle name="A_20030218144011020-E1C865BF_연돌 현장타설말뚝(RCD)설계서 4" xfId="19902"/>
    <cellStyle name="A_20030218144011020-E1C865BF_연돌 현장타설말뚝(RCD)설계서 5" xfId="39516"/>
    <cellStyle name="A_20030218144011020-E1C865BF_연돌 현장타설말뚝(RCD)설계서 6" xfId="39517"/>
    <cellStyle name="A_20030218144011020-E1C865BF_연돌 현장타설말뚝(RCD)설계서 7" xfId="39518"/>
    <cellStyle name="A_20030218144011020-E1C865BF_연돌 현장타설말뚝(RCD)설계서 8" xfId="39519"/>
    <cellStyle name="A_20030218144011020-E1C865BF_연돌 현장타설말뚝(RCD)설계서 9" xfId="39520"/>
    <cellStyle name="A_20030218144011020-E1C865BF_연돌 현장타설말뚝(RCD)설계서_0 태안78-연돌-공사설계서(2005082)" xfId="13907"/>
    <cellStyle name="A_20030218144011020-E1C865BF_연돌 현장타설말뚝(RCD)설계서_0 태안78-연돌-공사설계서(2005082) 10" xfId="39521"/>
    <cellStyle name="A_20030218144011020-E1C865BF_연돌 현장타설말뚝(RCD)설계서_0 태안78-연돌-공사설계서(2005082) 2" xfId="13908"/>
    <cellStyle name="A_20030218144011020-E1C865BF_연돌 현장타설말뚝(RCD)설계서_0 태안78-연돌-공사설계서(2005082) 3" xfId="13909"/>
    <cellStyle name="A_20030218144011020-E1C865BF_연돌 현장타설말뚝(RCD)설계서_0 태안78-연돌-공사설계서(2005082) 4" xfId="19903"/>
    <cellStyle name="A_20030218144011020-E1C865BF_연돌 현장타설말뚝(RCD)설계서_0 태안78-연돌-공사설계서(2005082) 5" xfId="39522"/>
    <cellStyle name="A_20030218144011020-E1C865BF_연돌 현장타설말뚝(RCD)설계서_0 태안78-연돌-공사설계서(2005082) 6" xfId="39523"/>
    <cellStyle name="A_20030218144011020-E1C865BF_연돌 현장타설말뚝(RCD)설계서_0 태안78-연돌-공사설계서(2005082) 7" xfId="39524"/>
    <cellStyle name="A_20030218144011020-E1C865BF_연돌 현장타설말뚝(RCD)설계서_0 태안78-연돌-공사설계서(2005082) 8" xfId="39525"/>
    <cellStyle name="A_20030218144011020-E1C865BF_연돌 현장타설말뚝(RCD)설계서_0 태안78-연돌-공사설계서(2005082) 9" xfId="39526"/>
    <cellStyle name="A_20030218144011020-E1C865BF_연돌 현장타설말뚝(RCD)설계서_1.0t 공사설계서(1021일)" xfId="13910"/>
    <cellStyle name="A_20030218144011020-E1C865BF_연돌 현장타설말뚝(RCD)설계서_1.0t 공사설계서(1021일) 10" xfId="39527"/>
    <cellStyle name="A_20030218144011020-E1C865BF_연돌 현장타설말뚝(RCD)설계서_1.0t 공사설계서(1021일) 2" xfId="13911"/>
    <cellStyle name="A_20030218144011020-E1C865BF_연돌 현장타설말뚝(RCD)설계서_1.0t 공사설계서(1021일) 3" xfId="13912"/>
    <cellStyle name="A_20030218144011020-E1C865BF_연돌 현장타설말뚝(RCD)설계서_1.0t 공사설계서(1021일) 4" xfId="19904"/>
    <cellStyle name="A_20030218144011020-E1C865BF_연돌 현장타설말뚝(RCD)설계서_1.0t 공사설계서(1021일) 5" xfId="39528"/>
    <cellStyle name="A_20030218144011020-E1C865BF_연돌 현장타설말뚝(RCD)설계서_1.0t 공사설계서(1021일) 6" xfId="39529"/>
    <cellStyle name="A_20030218144011020-E1C865BF_연돌 현장타설말뚝(RCD)설계서_1.0t 공사설계서(1021일) 7" xfId="39530"/>
    <cellStyle name="A_20030218144011020-E1C865BF_연돌 현장타설말뚝(RCD)설계서_1.0t 공사설계서(1021일) 8" xfId="39531"/>
    <cellStyle name="A_20030218144011020-E1C865BF_연돌 현장타설말뚝(RCD)설계서_1.0t 공사설계서(1021일) 9" xfId="39532"/>
    <cellStyle name="A_20030218144011020-E1C865BF_연돌 현장타설말뚝(RCD)설계서_태안78연돌공사설계서(2005099)C2" xfId="13913"/>
    <cellStyle name="A_20030218144011020-E1C865BF_연돌 현장타설말뚝(RCD)설계서_태안78연돌공사설계서(2005099)C2 10" xfId="39533"/>
    <cellStyle name="A_20030218144011020-E1C865BF_연돌 현장타설말뚝(RCD)설계서_태안78연돌공사설계서(2005099)C2 2" xfId="13914"/>
    <cellStyle name="A_20030218144011020-E1C865BF_연돌 현장타설말뚝(RCD)설계서_태안78연돌공사설계서(2005099)C2 3" xfId="13915"/>
    <cellStyle name="A_20030218144011020-E1C865BF_연돌 현장타설말뚝(RCD)설계서_태안78연돌공사설계서(2005099)C2 4" xfId="19905"/>
    <cellStyle name="A_20030218144011020-E1C865BF_연돌 현장타설말뚝(RCD)설계서_태안78연돌공사설계서(2005099)C2 5" xfId="39534"/>
    <cellStyle name="A_20030218144011020-E1C865BF_연돌 현장타설말뚝(RCD)설계서_태안78연돌공사설계서(2005099)C2 6" xfId="39535"/>
    <cellStyle name="A_20030218144011020-E1C865BF_연돌 현장타설말뚝(RCD)설계서_태안78연돌공사설계서(2005099)C2 7" xfId="39536"/>
    <cellStyle name="A_20030218144011020-E1C865BF_연돌 현장타설말뚝(RCD)설계서_태안78연돌공사설계서(2005099)C2 8" xfId="39537"/>
    <cellStyle name="A_20030218144011020-E1C865BF_연돌 현장타설말뚝(RCD)설계서_태안78연돌공사설계서(2005099)C2 9" xfId="39538"/>
    <cellStyle name="A_20030218144011020-E1C865BF_염소 주입실 신축공사" xfId="42656"/>
    <cellStyle name="A_20030218144011020-E1C865BF_취수로 설계변경조서" xfId="39539"/>
    <cellStyle name="A_20030218144011020-E1C865BF_취수로 설계변경조서(최종)" xfId="39540"/>
    <cellStyle name="A_3,4호기 구내도로수량산출서(F.C)" xfId="39631"/>
    <cellStyle name="A_3,4호기 구내배수 내역서" xfId="39632"/>
    <cellStyle name="A_329전기설비기초-비교" xfId="13963"/>
    <cellStyle name="A_329전기설비기초-비교_설계변경(최종)" xfId="42661"/>
    <cellStyle name="A_329전기설비기초-비교_염소 주입실 신축공사" xfId="42662"/>
    <cellStyle name="A_6.지하설계서" xfId="39633"/>
    <cellStyle name="A_6.지하설계서-REV3" xfId="39634"/>
    <cellStyle name="A_AC-01터빈주제어및보일러기초" xfId="42703"/>
    <cellStyle name="A_AC-01터빈주제어및보일러기초_설계변경(최종)" xfId="42704"/>
    <cellStyle name="A_CC-02 본관기초굴착 예상" xfId="14091"/>
    <cellStyle name="A_CC-02 본관기초굴착 예상 10" xfId="39817"/>
    <cellStyle name="A_CC-02 본관기초굴착 예상 2" xfId="14092"/>
    <cellStyle name="A_CC-02 본관기초굴착 예상 3" xfId="14093"/>
    <cellStyle name="A_CC-02 본관기초굴착 예상 4" xfId="19944"/>
    <cellStyle name="A_CC-02 본관기초굴착 예상 5" xfId="39818"/>
    <cellStyle name="A_CC-02 본관기초굴착 예상 6" xfId="39819"/>
    <cellStyle name="A_CC-02 본관기초굴착 예상 7" xfId="39820"/>
    <cellStyle name="A_CC-02 본관기초굴착 예상 8" xfId="39821"/>
    <cellStyle name="A_CC-02 본관기초굴착 예상 9" xfId="39822"/>
    <cellStyle name="A_CC-02 본관기초굴착 예상_1 당진78-연돌-공사설계서(REV.0 12.14-kopec)" xfId="14094"/>
    <cellStyle name="A_CC-02 본관기초굴착 예상_1 당진78-연돌-공사설계서(REV.0 12.14-kopec) 10" xfId="39823"/>
    <cellStyle name="A_CC-02 본관기초굴착 예상_1 당진78-연돌-공사설계서(REV.0 12.14-kopec) 2" xfId="14095"/>
    <cellStyle name="A_CC-02 본관기초굴착 예상_1 당진78-연돌-공사설계서(REV.0 12.14-kopec) 3" xfId="14096"/>
    <cellStyle name="A_CC-02 본관기초굴착 예상_1 당진78-연돌-공사설계서(REV.0 12.14-kopec) 4" xfId="19945"/>
    <cellStyle name="A_CC-02 본관기초굴착 예상_1 당진78-연돌-공사설계서(REV.0 12.14-kopec) 5" xfId="39824"/>
    <cellStyle name="A_CC-02 본관기초굴착 예상_1 당진78-연돌-공사설계서(REV.0 12.14-kopec) 6" xfId="39825"/>
    <cellStyle name="A_CC-02 본관기초굴착 예상_1 당진78-연돌-공사설계서(REV.0 12.14-kopec) 7" xfId="39826"/>
    <cellStyle name="A_CC-02 본관기초굴착 예상_1 당진78-연돌-공사설계서(REV.0 12.14-kopec) 8" xfId="39827"/>
    <cellStyle name="A_CC-02 본관기초굴착 예상_1 당진78-연돌-공사설계서(REV.0 12.14-kopec) 9" xfId="39828"/>
    <cellStyle name="A_CC-02 본관기초굴착 예상_1 당진78-연돌-공사설계서(REV.0 12.14-kopec)_0 태안78-연돌-공사설계서(2005082)" xfId="14097"/>
    <cellStyle name="A_CC-02 본관기초굴착 예상_1 당진78-연돌-공사설계서(REV.0 12.14-kopec)_0 태안78-연돌-공사설계서(2005082) 10" xfId="39829"/>
    <cellStyle name="A_CC-02 본관기초굴착 예상_1 당진78-연돌-공사설계서(REV.0 12.14-kopec)_0 태안78-연돌-공사설계서(2005082) 2" xfId="14098"/>
    <cellStyle name="A_CC-02 본관기초굴착 예상_1 당진78-연돌-공사설계서(REV.0 12.14-kopec)_0 태안78-연돌-공사설계서(2005082) 3" xfId="14099"/>
    <cellStyle name="A_CC-02 본관기초굴착 예상_1 당진78-연돌-공사설계서(REV.0 12.14-kopec)_0 태안78-연돌-공사설계서(2005082) 4" xfId="19946"/>
    <cellStyle name="A_CC-02 본관기초굴착 예상_1 당진78-연돌-공사설계서(REV.0 12.14-kopec)_0 태안78-연돌-공사설계서(2005082) 5" xfId="39830"/>
    <cellStyle name="A_CC-02 본관기초굴착 예상_1 당진78-연돌-공사설계서(REV.0 12.14-kopec)_0 태안78-연돌-공사설계서(2005082) 6" xfId="39831"/>
    <cellStyle name="A_CC-02 본관기초굴착 예상_1 당진78-연돌-공사설계서(REV.0 12.14-kopec)_0 태안78-연돌-공사설계서(2005082) 7" xfId="39832"/>
    <cellStyle name="A_CC-02 본관기초굴착 예상_1 당진78-연돌-공사설계서(REV.0 12.14-kopec)_0 태안78-연돌-공사설계서(2005082) 8" xfId="39833"/>
    <cellStyle name="A_CC-02 본관기초굴착 예상_1 당진78-연돌-공사설계서(REV.0 12.14-kopec)_0 태안78-연돌-공사설계서(2005082) 9" xfId="39834"/>
    <cellStyle name="A_CC-02 본관기초굴착 예상_1 당진78-연돌-공사설계서(REV.0 12.14-kopec)_1.0t 공사설계서(1021일)" xfId="14100"/>
    <cellStyle name="A_CC-02 본관기초굴착 예상_1 당진78-연돌-공사설계서(REV.0 12.14-kopec)_1.0t 공사설계서(1021일) 10" xfId="39835"/>
    <cellStyle name="A_CC-02 본관기초굴착 예상_1 당진78-연돌-공사설계서(REV.0 12.14-kopec)_1.0t 공사설계서(1021일) 2" xfId="14101"/>
    <cellStyle name="A_CC-02 본관기초굴착 예상_1 당진78-연돌-공사설계서(REV.0 12.14-kopec)_1.0t 공사설계서(1021일) 3" xfId="14102"/>
    <cellStyle name="A_CC-02 본관기초굴착 예상_1 당진78-연돌-공사설계서(REV.0 12.14-kopec)_1.0t 공사설계서(1021일) 4" xfId="19947"/>
    <cellStyle name="A_CC-02 본관기초굴착 예상_1 당진78-연돌-공사설계서(REV.0 12.14-kopec)_1.0t 공사설계서(1021일) 5" xfId="39836"/>
    <cellStyle name="A_CC-02 본관기초굴착 예상_1 당진78-연돌-공사설계서(REV.0 12.14-kopec)_1.0t 공사설계서(1021일) 6" xfId="39837"/>
    <cellStyle name="A_CC-02 본관기초굴착 예상_1 당진78-연돌-공사설계서(REV.0 12.14-kopec)_1.0t 공사설계서(1021일) 7" xfId="39838"/>
    <cellStyle name="A_CC-02 본관기초굴착 예상_1 당진78-연돌-공사설계서(REV.0 12.14-kopec)_1.0t 공사설계서(1021일) 8" xfId="39839"/>
    <cellStyle name="A_CC-02 본관기초굴착 예상_1 당진78-연돌-공사설계서(REV.0 12.14-kopec)_1.0t 공사설계서(1021일) 9" xfId="39840"/>
    <cellStyle name="A_CC-02 본관기초굴착 예상_1 당진78-연돌-공사설계서(REV.0 12.14-kopec)_태안78연돌공사설계서(2005099)C2" xfId="14103"/>
    <cellStyle name="A_CC-02 본관기초굴착 예상_1 당진78-연돌-공사설계서(REV.0 12.14-kopec)_태안78연돌공사설계서(2005099)C2 10" xfId="39841"/>
    <cellStyle name="A_CC-02 본관기초굴착 예상_1 당진78-연돌-공사설계서(REV.0 12.14-kopec)_태안78연돌공사설계서(2005099)C2 2" xfId="14104"/>
    <cellStyle name="A_CC-02 본관기초굴착 예상_1 당진78-연돌-공사설계서(REV.0 12.14-kopec)_태안78연돌공사설계서(2005099)C2 3" xfId="14105"/>
    <cellStyle name="A_CC-02 본관기초굴착 예상_1 당진78-연돌-공사설계서(REV.0 12.14-kopec)_태안78연돌공사설계서(2005099)C2 4" xfId="19948"/>
    <cellStyle name="A_CC-02 본관기초굴착 예상_1 당진78-연돌-공사설계서(REV.0 12.14-kopec)_태안78연돌공사설계서(2005099)C2 5" xfId="39842"/>
    <cellStyle name="A_CC-02 본관기초굴착 예상_1 당진78-연돌-공사설계서(REV.0 12.14-kopec)_태안78연돌공사설계서(2005099)C2 6" xfId="39843"/>
    <cellStyle name="A_CC-02 본관기초굴착 예상_1 당진78-연돌-공사설계서(REV.0 12.14-kopec)_태안78연돌공사설계서(2005099)C2 7" xfId="39844"/>
    <cellStyle name="A_CC-02 본관기초굴착 예상_1 당진78-연돌-공사설계서(REV.0 12.14-kopec)_태안78연돌공사설계서(2005099)C2 8" xfId="39845"/>
    <cellStyle name="A_CC-02 본관기초굴착 예상_1 당진78-연돌-공사설계서(REV.0 12.14-kopec)_태안78연돌공사설계서(2005099)C2 9" xfId="39846"/>
    <cellStyle name="A_CC-02 본관기초굴착 예상_1.0t 당진78-연돌-수량산출서(REV.0 12.27-kopec)" xfId="14106"/>
    <cellStyle name="A_CC-02 본관기초굴착 예상_1.0t 당진78-연돌-수량산출서(REV.0 12.27-kopec) 10" xfId="39847"/>
    <cellStyle name="A_CC-02 본관기초굴착 예상_1.0t 당진78-연돌-수량산출서(REV.0 12.27-kopec) 2" xfId="14107"/>
    <cellStyle name="A_CC-02 본관기초굴착 예상_1.0t 당진78-연돌-수량산출서(REV.0 12.27-kopec) 3" xfId="14108"/>
    <cellStyle name="A_CC-02 본관기초굴착 예상_1.0t 당진78-연돌-수량산출서(REV.0 12.27-kopec) 4" xfId="19949"/>
    <cellStyle name="A_CC-02 본관기초굴착 예상_1.0t 당진78-연돌-수량산출서(REV.0 12.27-kopec) 5" xfId="39848"/>
    <cellStyle name="A_CC-02 본관기초굴착 예상_1.0t 당진78-연돌-수량산출서(REV.0 12.27-kopec) 6" xfId="39849"/>
    <cellStyle name="A_CC-02 본관기초굴착 예상_1.0t 당진78-연돌-수량산출서(REV.0 12.27-kopec) 7" xfId="39850"/>
    <cellStyle name="A_CC-02 본관기초굴착 예상_1.0t 당진78-연돌-수량산출서(REV.0 12.27-kopec) 8" xfId="39851"/>
    <cellStyle name="A_CC-02 본관기초굴착 예상_1.0t 당진78-연돌-수량산출서(REV.0 12.27-kopec) 9" xfId="39852"/>
    <cellStyle name="A_CC-02 본관기초굴착 예상_1.0t 당진78-연돌-수량산출서(REV.0 12.27-kopec)_1.0t 공사설계서(1021일)" xfId="14109"/>
    <cellStyle name="A_CC-02 본관기초굴착 예상_1.0t 당진78-연돌-수량산출서(REV.0 12.27-kopec)_1.0t 공사설계서(1021일) 10" xfId="39853"/>
    <cellStyle name="A_CC-02 본관기초굴착 예상_1.0t 당진78-연돌-수량산출서(REV.0 12.27-kopec)_1.0t 공사설계서(1021일) 2" xfId="14110"/>
    <cellStyle name="A_CC-02 본관기초굴착 예상_1.0t 당진78-연돌-수량산출서(REV.0 12.27-kopec)_1.0t 공사설계서(1021일) 3" xfId="14111"/>
    <cellStyle name="A_CC-02 본관기초굴착 예상_1.0t 당진78-연돌-수량산출서(REV.0 12.27-kopec)_1.0t 공사설계서(1021일) 4" xfId="19950"/>
    <cellStyle name="A_CC-02 본관기초굴착 예상_1.0t 당진78-연돌-수량산출서(REV.0 12.27-kopec)_1.0t 공사설계서(1021일) 5" xfId="39854"/>
    <cellStyle name="A_CC-02 본관기초굴착 예상_1.0t 당진78-연돌-수량산출서(REV.0 12.27-kopec)_1.0t 공사설계서(1021일) 6" xfId="39855"/>
    <cellStyle name="A_CC-02 본관기초굴착 예상_1.0t 당진78-연돌-수량산출서(REV.0 12.27-kopec)_1.0t 공사설계서(1021일) 7" xfId="39856"/>
    <cellStyle name="A_CC-02 본관기초굴착 예상_1.0t 당진78-연돌-수량산출서(REV.0 12.27-kopec)_1.0t 공사설계서(1021일) 8" xfId="39857"/>
    <cellStyle name="A_CC-02 본관기초굴착 예상_1.0t 당진78-연돌-수량산출서(REV.0 12.27-kopec)_1.0t 공사설계서(1021일) 9" xfId="39858"/>
    <cellStyle name="A_CC-02 본관기초굴착 예상_당진78-연돌-개략공사비" xfId="14112"/>
    <cellStyle name="A_CC-02 본관기초굴착 예상_당진78-연돌-개략공사비 10" xfId="39859"/>
    <cellStyle name="A_CC-02 본관기초굴착 예상_당진78-연돌-개략공사비 2" xfId="14113"/>
    <cellStyle name="A_CC-02 본관기초굴착 예상_당진78-연돌-개략공사비 3" xfId="14114"/>
    <cellStyle name="A_CC-02 본관기초굴착 예상_당진78-연돌-개략공사비 4" xfId="19951"/>
    <cellStyle name="A_CC-02 본관기초굴착 예상_당진78-연돌-개략공사비 5" xfId="39860"/>
    <cellStyle name="A_CC-02 본관기초굴착 예상_당진78-연돌-개략공사비 6" xfId="39861"/>
    <cellStyle name="A_CC-02 본관기초굴착 예상_당진78-연돌-개략공사비 7" xfId="39862"/>
    <cellStyle name="A_CC-02 본관기초굴착 예상_당진78-연돌-개략공사비 8" xfId="39863"/>
    <cellStyle name="A_CC-02 본관기초굴착 예상_당진78-연돌-개략공사비 9" xfId="39864"/>
    <cellStyle name="A_CC-02 본관기초굴착 예상_당진78-연돌-개략공사비_0 태안78-연돌-공사설계서(2005082)" xfId="14115"/>
    <cellStyle name="A_CC-02 본관기초굴착 예상_당진78-연돌-개략공사비_0 태안78-연돌-공사설계서(2005082) 10" xfId="39865"/>
    <cellStyle name="A_CC-02 본관기초굴착 예상_당진78-연돌-개략공사비_0 태안78-연돌-공사설계서(2005082) 2" xfId="14116"/>
    <cellStyle name="A_CC-02 본관기초굴착 예상_당진78-연돌-개략공사비_0 태안78-연돌-공사설계서(2005082) 3" xfId="14117"/>
    <cellStyle name="A_CC-02 본관기초굴착 예상_당진78-연돌-개략공사비_0 태안78-연돌-공사설계서(2005082) 4" xfId="19952"/>
    <cellStyle name="A_CC-02 본관기초굴착 예상_당진78-연돌-개략공사비_0 태안78-연돌-공사설계서(2005082) 5" xfId="39866"/>
    <cellStyle name="A_CC-02 본관기초굴착 예상_당진78-연돌-개략공사비_0 태안78-연돌-공사설계서(2005082) 6" xfId="39867"/>
    <cellStyle name="A_CC-02 본관기초굴착 예상_당진78-연돌-개략공사비_0 태안78-연돌-공사설계서(2005082) 7" xfId="39868"/>
    <cellStyle name="A_CC-02 본관기초굴착 예상_당진78-연돌-개략공사비_0 태안78-연돌-공사설계서(2005082) 8" xfId="39869"/>
    <cellStyle name="A_CC-02 본관기초굴착 예상_당진78-연돌-개략공사비_0 태안78-연돌-공사설계서(2005082) 9" xfId="39870"/>
    <cellStyle name="A_CC-02 본관기초굴착 예상_당진78-연돌-개략공사비_1.0t 공사설계서(1021일)" xfId="14118"/>
    <cellStyle name="A_CC-02 본관기초굴착 예상_당진78-연돌-개략공사비_1.0t 공사설계서(1021일) 10" xfId="39871"/>
    <cellStyle name="A_CC-02 본관기초굴착 예상_당진78-연돌-개략공사비_1.0t 공사설계서(1021일) 2" xfId="14119"/>
    <cellStyle name="A_CC-02 본관기초굴착 예상_당진78-연돌-개략공사비_1.0t 공사설계서(1021일) 3" xfId="14120"/>
    <cellStyle name="A_CC-02 본관기초굴착 예상_당진78-연돌-개략공사비_1.0t 공사설계서(1021일) 4" xfId="19953"/>
    <cellStyle name="A_CC-02 본관기초굴착 예상_당진78-연돌-개략공사비_1.0t 공사설계서(1021일) 5" xfId="39872"/>
    <cellStyle name="A_CC-02 본관기초굴착 예상_당진78-연돌-개략공사비_1.0t 공사설계서(1021일) 6" xfId="39873"/>
    <cellStyle name="A_CC-02 본관기초굴착 예상_당진78-연돌-개략공사비_1.0t 공사설계서(1021일) 7" xfId="39874"/>
    <cellStyle name="A_CC-02 본관기초굴착 예상_당진78-연돌-개략공사비_1.0t 공사설계서(1021일) 8" xfId="39875"/>
    <cellStyle name="A_CC-02 본관기초굴착 예상_당진78-연돌-개략공사비_1.0t 공사설계서(1021일) 9" xfId="39876"/>
    <cellStyle name="A_CC-02 본관기초굴착 예상_당진78-연돌-개략공사비_태안78연돌공사설계서(2005099)C2" xfId="14121"/>
    <cellStyle name="A_CC-02 본관기초굴착 예상_당진78-연돌-개략공사비_태안78연돌공사설계서(2005099)C2 10" xfId="39877"/>
    <cellStyle name="A_CC-02 본관기초굴착 예상_당진78-연돌-개략공사비_태안78연돌공사설계서(2005099)C2 2" xfId="14122"/>
    <cellStyle name="A_CC-02 본관기초굴착 예상_당진78-연돌-개략공사비_태안78연돌공사설계서(2005099)C2 3" xfId="14123"/>
    <cellStyle name="A_CC-02 본관기초굴착 예상_당진78-연돌-개략공사비_태안78연돌공사설계서(2005099)C2 4" xfId="19954"/>
    <cellStyle name="A_CC-02 본관기초굴착 예상_당진78-연돌-개략공사비_태안78연돌공사설계서(2005099)C2 5" xfId="39878"/>
    <cellStyle name="A_CC-02 본관기초굴착 예상_당진78-연돌-개략공사비_태안78연돌공사설계서(2005099)C2 6" xfId="39879"/>
    <cellStyle name="A_CC-02 본관기초굴착 예상_당진78-연돌-개략공사비_태안78연돌공사설계서(2005099)C2 7" xfId="39880"/>
    <cellStyle name="A_CC-02 본관기초굴착 예상_당진78-연돌-개략공사비_태안78연돌공사설계서(2005099)C2 8" xfId="39881"/>
    <cellStyle name="A_CC-02 본관기초굴착 예상_당진78-연돌-개략공사비_태안78연돌공사설계서(2005099)C2 9" xfId="39882"/>
    <cellStyle name="A_CC-02 본관기초굴착 예상_연돌 현장타설말뚝(RCD)설계서" xfId="14124"/>
    <cellStyle name="A_CC-02 본관기초굴착 예상_연돌 현장타설말뚝(RCD)설계서 10" xfId="39883"/>
    <cellStyle name="A_CC-02 본관기초굴착 예상_연돌 현장타설말뚝(RCD)설계서 2" xfId="14125"/>
    <cellStyle name="A_CC-02 본관기초굴착 예상_연돌 현장타설말뚝(RCD)설계서 3" xfId="14126"/>
    <cellStyle name="A_CC-02 본관기초굴착 예상_연돌 현장타설말뚝(RCD)설계서 4" xfId="19955"/>
    <cellStyle name="A_CC-02 본관기초굴착 예상_연돌 현장타설말뚝(RCD)설계서 5" xfId="39884"/>
    <cellStyle name="A_CC-02 본관기초굴착 예상_연돌 현장타설말뚝(RCD)설계서 6" xfId="39885"/>
    <cellStyle name="A_CC-02 본관기초굴착 예상_연돌 현장타설말뚝(RCD)설계서 7" xfId="39886"/>
    <cellStyle name="A_CC-02 본관기초굴착 예상_연돌 현장타설말뚝(RCD)설계서 8" xfId="39887"/>
    <cellStyle name="A_CC-02 본관기초굴착 예상_연돌 현장타설말뚝(RCD)설계서 9" xfId="39888"/>
    <cellStyle name="A_CC-02 본관기초굴착 예상_연돌 현장타설말뚝(RCD)설계서_0 태안78-연돌-공사설계서(2005082)" xfId="14127"/>
    <cellStyle name="A_CC-02 본관기초굴착 예상_연돌 현장타설말뚝(RCD)설계서_0 태안78-연돌-공사설계서(2005082) 10" xfId="39889"/>
    <cellStyle name="A_CC-02 본관기초굴착 예상_연돌 현장타설말뚝(RCD)설계서_0 태안78-연돌-공사설계서(2005082) 2" xfId="14128"/>
    <cellStyle name="A_CC-02 본관기초굴착 예상_연돌 현장타설말뚝(RCD)설계서_0 태안78-연돌-공사설계서(2005082) 3" xfId="14129"/>
    <cellStyle name="A_CC-02 본관기초굴착 예상_연돌 현장타설말뚝(RCD)설계서_0 태안78-연돌-공사설계서(2005082) 4" xfId="19956"/>
    <cellStyle name="A_CC-02 본관기초굴착 예상_연돌 현장타설말뚝(RCD)설계서_0 태안78-연돌-공사설계서(2005082) 5" xfId="39890"/>
    <cellStyle name="A_CC-02 본관기초굴착 예상_연돌 현장타설말뚝(RCD)설계서_0 태안78-연돌-공사설계서(2005082) 6" xfId="39891"/>
    <cellStyle name="A_CC-02 본관기초굴착 예상_연돌 현장타설말뚝(RCD)설계서_0 태안78-연돌-공사설계서(2005082) 7" xfId="39892"/>
    <cellStyle name="A_CC-02 본관기초굴착 예상_연돌 현장타설말뚝(RCD)설계서_0 태안78-연돌-공사설계서(2005082) 8" xfId="39893"/>
    <cellStyle name="A_CC-02 본관기초굴착 예상_연돌 현장타설말뚝(RCD)설계서_0 태안78-연돌-공사설계서(2005082) 9" xfId="39894"/>
    <cellStyle name="A_CC-02 본관기초굴착 예상_연돌 현장타설말뚝(RCD)설계서_1.0t 공사설계서(1021일)" xfId="14130"/>
    <cellStyle name="A_CC-02 본관기초굴착 예상_연돌 현장타설말뚝(RCD)설계서_1.0t 공사설계서(1021일) 10" xfId="39895"/>
    <cellStyle name="A_CC-02 본관기초굴착 예상_연돌 현장타설말뚝(RCD)설계서_1.0t 공사설계서(1021일) 2" xfId="14131"/>
    <cellStyle name="A_CC-02 본관기초굴착 예상_연돌 현장타설말뚝(RCD)설계서_1.0t 공사설계서(1021일) 3" xfId="14132"/>
    <cellStyle name="A_CC-02 본관기초굴착 예상_연돌 현장타설말뚝(RCD)설계서_1.0t 공사설계서(1021일) 4" xfId="19957"/>
    <cellStyle name="A_CC-02 본관기초굴착 예상_연돌 현장타설말뚝(RCD)설계서_1.0t 공사설계서(1021일) 5" xfId="39896"/>
    <cellStyle name="A_CC-02 본관기초굴착 예상_연돌 현장타설말뚝(RCD)설계서_1.0t 공사설계서(1021일) 6" xfId="39897"/>
    <cellStyle name="A_CC-02 본관기초굴착 예상_연돌 현장타설말뚝(RCD)설계서_1.0t 공사설계서(1021일) 7" xfId="39898"/>
    <cellStyle name="A_CC-02 본관기초굴착 예상_연돌 현장타설말뚝(RCD)설계서_1.0t 공사설계서(1021일) 8" xfId="39899"/>
    <cellStyle name="A_CC-02 본관기초굴착 예상_연돌 현장타설말뚝(RCD)설계서_1.0t 공사설계서(1021일) 9" xfId="39900"/>
    <cellStyle name="A_CC-02 본관기초굴착 예상_연돌 현장타설말뚝(RCD)설계서_태안78연돌공사설계서(2005099)C2" xfId="14133"/>
    <cellStyle name="A_CC-02 본관기초굴착 예상_연돌 현장타설말뚝(RCD)설계서_태안78연돌공사설계서(2005099)C2 10" xfId="39901"/>
    <cellStyle name="A_CC-02 본관기초굴착 예상_연돌 현장타설말뚝(RCD)설계서_태안78연돌공사설계서(2005099)C2 2" xfId="14134"/>
    <cellStyle name="A_CC-02 본관기초굴착 예상_연돌 현장타설말뚝(RCD)설계서_태안78연돌공사설계서(2005099)C2 3" xfId="14135"/>
    <cellStyle name="A_CC-02 본관기초굴착 예상_연돌 현장타설말뚝(RCD)설계서_태안78연돌공사설계서(2005099)C2 4" xfId="19958"/>
    <cellStyle name="A_CC-02 본관기초굴착 예상_연돌 현장타설말뚝(RCD)설계서_태안78연돌공사설계서(2005099)C2 5" xfId="39902"/>
    <cellStyle name="A_CC-02 본관기초굴착 예상_연돌 현장타설말뚝(RCD)설계서_태안78연돌공사설계서(2005099)C2 6" xfId="39903"/>
    <cellStyle name="A_CC-02 본관기초굴착 예상_연돌 현장타설말뚝(RCD)설계서_태안78연돌공사설계서(2005099)C2 7" xfId="39904"/>
    <cellStyle name="A_CC-02 본관기초굴착 예상_연돌 현장타설말뚝(RCD)설계서_태안78연돌공사설계서(2005099)C2 8" xfId="39905"/>
    <cellStyle name="A_CC-02 본관기초굴착 예상_연돌 현장타설말뚝(RCD)설계서_태안78연돌공사설계서(2005099)C2 9" xfId="39906"/>
    <cellStyle name="A_CC-05 설계서(0428)" xfId="14136"/>
    <cellStyle name="A_CC06 석탄취급설비" xfId="14137"/>
    <cellStyle name="A_CC-06설계서(0418) 검토완" xfId="14138"/>
    <cellStyle name="A_CC-10저탄장조성 및 비탄방지설비공사(최종)11.28" xfId="14139"/>
    <cellStyle name="A_SLP침사지" xfId="14140"/>
    <cellStyle name="A_YH34 운탄_구조물 수량" xfId="14141"/>
    <cellStyle name="A_YH34 운탄설비 내역서" xfId="14142"/>
    <cellStyle name="A_가압장수량산출서-1" xfId="39635"/>
    <cellStyle name="A_견적대비표" xfId="13964"/>
    <cellStyle name="A_공업용수가설계내역서-1" xfId="13965"/>
    <cellStyle name="A_구내도로 설계변경조서(최종)" xfId="39636"/>
    <cellStyle name="A_구내도로 설계서" xfId="39637"/>
    <cellStyle name="A_구내배수 가설계서(변경1차)" xfId="39638"/>
    <cellStyle name="a_내역변경1113" xfId="13966"/>
    <cellStyle name="a_내역변경1113 2" xfId="16912"/>
    <cellStyle name="A_냉각수배수로-비교" xfId="13967"/>
    <cellStyle name="A_냉각수배수로-비교_설계변경(최종)" xfId="42663"/>
    <cellStyle name="A_냉각수배수로-비교_염소 주입실 신축공사" xfId="42664"/>
    <cellStyle name="A_냉각수취수펌프구조물-비교" xfId="13968"/>
    <cellStyle name="A_냉각수취수펌프구조물-비교_설계변경(최종)" xfId="42665"/>
    <cellStyle name="A_냉각수취수펌프구조물-비교_염소 주입실 신축공사" xfId="42666"/>
    <cellStyle name="A_당진78-연돌-개략공사비" xfId="13969"/>
    <cellStyle name="A_당진78-연돌-개략공사비 10" xfId="39639"/>
    <cellStyle name="A_당진78-연돌-개략공사비 2" xfId="13970"/>
    <cellStyle name="A_당진78-연돌-개략공사비 3" xfId="13971"/>
    <cellStyle name="A_당진78-연돌-개략공사비 4" xfId="19921"/>
    <cellStyle name="A_당진78-연돌-개략공사비 5" xfId="39640"/>
    <cellStyle name="A_당진78-연돌-개략공사비 6" xfId="39641"/>
    <cellStyle name="A_당진78-연돌-개략공사비 7" xfId="39642"/>
    <cellStyle name="A_당진78-연돌-개략공사비 8" xfId="39643"/>
    <cellStyle name="A_당진78-연돌-개략공사비 9" xfId="39644"/>
    <cellStyle name="A_당진78-연돌-개략공사비_0 태안78-연돌-공사설계서(2005082)" xfId="13972"/>
    <cellStyle name="A_당진78-연돌-개략공사비_0 태안78-연돌-공사설계서(2005082) 10" xfId="39645"/>
    <cellStyle name="A_당진78-연돌-개략공사비_0 태안78-연돌-공사설계서(2005082) 2" xfId="13973"/>
    <cellStyle name="A_당진78-연돌-개략공사비_0 태안78-연돌-공사설계서(2005082) 3" xfId="13974"/>
    <cellStyle name="A_당진78-연돌-개략공사비_0 태안78-연돌-공사설계서(2005082) 4" xfId="19922"/>
    <cellStyle name="A_당진78-연돌-개략공사비_0 태안78-연돌-공사설계서(2005082) 5" xfId="39646"/>
    <cellStyle name="A_당진78-연돌-개략공사비_0 태안78-연돌-공사설계서(2005082) 6" xfId="39647"/>
    <cellStyle name="A_당진78-연돌-개략공사비_0 태안78-연돌-공사설계서(2005082) 7" xfId="39648"/>
    <cellStyle name="A_당진78-연돌-개략공사비_0 태안78-연돌-공사설계서(2005082) 8" xfId="39649"/>
    <cellStyle name="A_당진78-연돌-개략공사비_0 태안78-연돌-공사설계서(2005082) 9" xfId="39650"/>
    <cellStyle name="A_당진78-연돌-개략공사비_1.0t 공사설계서(1021일)" xfId="13975"/>
    <cellStyle name="A_당진78-연돌-개략공사비_1.0t 공사설계서(1021일) 10" xfId="39651"/>
    <cellStyle name="A_당진78-연돌-개략공사비_1.0t 공사설계서(1021일) 2" xfId="13976"/>
    <cellStyle name="A_당진78-연돌-개략공사비_1.0t 공사설계서(1021일) 3" xfId="13977"/>
    <cellStyle name="A_당진78-연돌-개략공사비_1.0t 공사설계서(1021일) 4" xfId="19923"/>
    <cellStyle name="A_당진78-연돌-개략공사비_1.0t 공사설계서(1021일) 5" xfId="39652"/>
    <cellStyle name="A_당진78-연돌-개략공사비_1.0t 공사설계서(1021일) 6" xfId="39653"/>
    <cellStyle name="A_당진78-연돌-개략공사비_1.0t 공사설계서(1021일) 7" xfId="39654"/>
    <cellStyle name="A_당진78-연돌-개략공사비_1.0t 공사설계서(1021일) 8" xfId="39655"/>
    <cellStyle name="A_당진78-연돌-개략공사비_1.0t 공사설계서(1021일) 9" xfId="39656"/>
    <cellStyle name="A_당진78-연돌-개략공사비_태안78연돌공사설계서(2005099)C2" xfId="13978"/>
    <cellStyle name="A_당진78-연돌-개략공사비_태안78연돌공사설계서(2005099)C2 10" xfId="39657"/>
    <cellStyle name="A_당진78-연돌-개략공사비_태안78연돌공사설계서(2005099)C2 2" xfId="13979"/>
    <cellStyle name="A_당진78-연돌-개략공사비_태안78연돌공사설계서(2005099)C2 3" xfId="13980"/>
    <cellStyle name="A_당진78-연돌-개략공사비_태안78연돌공사설계서(2005099)C2 4" xfId="19924"/>
    <cellStyle name="A_당진78-연돌-개략공사비_태안78연돌공사설계서(2005099)C2 5" xfId="39658"/>
    <cellStyle name="A_당진78-연돌-개략공사비_태안78연돌공사설계서(2005099)C2 6" xfId="39659"/>
    <cellStyle name="A_당진78-연돌-개략공사비_태안78연돌공사설계서(2005099)C2 7" xfId="39660"/>
    <cellStyle name="A_당진78-연돌-개략공사비_태안78연돌공사설계서(2005099)C2 8" xfId="39661"/>
    <cellStyle name="A_당진78-연돌-개략공사비_태안78연돌공사설계서(2005099)C2 9" xfId="39662"/>
    <cellStyle name="A_당진9,10-터빈기초 공사내역서" xfId="13981"/>
    <cellStyle name="A_물가자료표" xfId="13982"/>
    <cellStyle name="A_별표(쇄석포설)" xfId="13983"/>
    <cellStyle name="A_별표총괄" xfId="13984"/>
    <cellStyle name="A_본관기초굴착 예상도급" xfId="13985"/>
    <cellStyle name="A_본관기초굴착 예상도급 10" xfId="39663"/>
    <cellStyle name="A_본관기초굴착 예상도급 2" xfId="13986"/>
    <cellStyle name="A_본관기초굴착 예상도급 3" xfId="13987"/>
    <cellStyle name="A_본관기초굴착 예상도급 4" xfId="19925"/>
    <cellStyle name="A_본관기초굴착 예상도급 5" xfId="39664"/>
    <cellStyle name="A_본관기초굴착 예상도급 6" xfId="39665"/>
    <cellStyle name="A_본관기초굴착 예상도급 7" xfId="39666"/>
    <cellStyle name="A_본관기초굴착 예상도급 8" xfId="39667"/>
    <cellStyle name="A_본관기초굴착 예상도급 9" xfId="39668"/>
    <cellStyle name="A_본관기초굴착 예상도급_1 당진78-연돌-공사설계서(REV.0 12.14-kopec)" xfId="13988"/>
    <cellStyle name="A_본관기초굴착 예상도급_1 당진78-연돌-공사설계서(REV.0 12.14-kopec) 10" xfId="39669"/>
    <cellStyle name="A_본관기초굴착 예상도급_1 당진78-연돌-공사설계서(REV.0 12.14-kopec) 2" xfId="13989"/>
    <cellStyle name="A_본관기초굴착 예상도급_1 당진78-연돌-공사설계서(REV.0 12.14-kopec) 3" xfId="13990"/>
    <cellStyle name="A_본관기초굴착 예상도급_1 당진78-연돌-공사설계서(REV.0 12.14-kopec) 4" xfId="19926"/>
    <cellStyle name="A_본관기초굴착 예상도급_1 당진78-연돌-공사설계서(REV.0 12.14-kopec) 5" xfId="39670"/>
    <cellStyle name="A_본관기초굴착 예상도급_1 당진78-연돌-공사설계서(REV.0 12.14-kopec) 6" xfId="39671"/>
    <cellStyle name="A_본관기초굴착 예상도급_1 당진78-연돌-공사설계서(REV.0 12.14-kopec) 7" xfId="39672"/>
    <cellStyle name="A_본관기초굴착 예상도급_1 당진78-연돌-공사설계서(REV.0 12.14-kopec) 8" xfId="39673"/>
    <cellStyle name="A_본관기초굴착 예상도급_1 당진78-연돌-공사설계서(REV.0 12.14-kopec) 9" xfId="39674"/>
    <cellStyle name="A_본관기초굴착 예상도급_1 당진78-연돌-공사설계서(REV.0 12.14-kopec)_0 태안78-연돌-공사설계서(2005082)" xfId="13991"/>
    <cellStyle name="A_본관기초굴착 예상도급_1 당진78-연돌-공사설계서(REV.0 12.14-kopec)_0 태안78-연돌-공사설계서(2005082) 10" xfId="39675"/>
    <cellStyle name="A_본관기초굴착 예상도급_1 당진78-연돌-공사설계서(REV.0 12.14-kopec)_0 태안78-연돌-공사설계서(2005082) 2" xfId="13992"/>
    <cellStyle name="A_본관기초굴착 예상도급_1 당진78-연돌-공사설계서(REV.0 12.14-kopec)_0 태안78-연돌-공사설계서(2005082) 3" xfId="13993"/>
    <cellStyle name="A_본관기초굴착 예상도급_1 당진78-연돌-공사설계서(REV.0 12.14-kopec)_0 태안78-연돌-공사설계서(2005082) 4" xfId="19927"/>
    <cellStyle name="A_본관기초굴착 예상도급_1 당진78-연돌-공사설계서(REV.0 12.14-kopec)_0 태안78-연돌-공사설계서(2005082) 5" xfId="39676"/>
    <cellStyle name="A_본관기초굴착 예상도급_1 당진78-연돌-공사설계서(REV.0 12.14-kopec)_0 태안78-연돌-공사설계서(2005082) 6" xfId="39677"/>
    <cellStyle name="A_본관기초굴착 예상도급_1 당진78-연돌-공사설계서(REV.0 12.14-kopec)_0 태안78-연돌-공사설계서(2005082) 7" xfId="39678"/>
    <cellStyle name="A_본관기초굴착 예상도급_1 당진78-연돌-공사설계서(REV.0 12.14-kopec)_0 태안78-연돌-공사설계서(2005082) 8" xfId="39679"/>
    <cellStyle name="A_본관기초굴착 예상도급_1 당진78-연돌-공사설계서(REV.0 12.14-kopec)_0 태안78-연돌-공사설계서(2005082) 9" xfId="39680"/>
    <cellStyle name="A_본관기초굴착 예상도급_1 당진78-연돌-공사설계서(REV.0 12.14-kopec)_1.0t 공사설계서(1021일)" xfId="13994"/>
    <cellStyle name="A_본관기초굴착 예상도급_1 당진78-연돌-공사설계서(REV.0 12.14-kopec)_1.0t 공사설계서(1021일) 10" xfId="39681"/>
    <cellStyle name="A_본관기초굴착 예상도급_1 당진78-연돌-공사설계서(REV.0 12.14-kopec)_1.0t 공사설계서(1021일) 2" xfId="13995"/>
    <cellStyle name="A_본관기초굴착 예상도급_1 당진78-연돌-공사설계서(REV.0 12.14-kopec)_1.0t 공사설계서(1021일) 3" xfId="13996"/>
    <cellStyle name="A_본관기초굴착 예상도급_1 당진78-연돌-공사설계서(REV.0 12.14-kopec)_1.0t 공사설계서(1021일) 4" xfId="19928"/>
    <cellStyle name="A_본관기초굴착 예상도급_1 당진78-연돌-공사설계서(REV.0 12.14-kopec)_1.0t 공사설계서(1021일) 5" xfId="39682"/>
    <cellStyle name="A_본관기초굴착 예상도급_1 당진78-연돌-공사설계서(REV.0 12.14-kopec)_1.0t 공사설계서(1021일) 6" xfId="39683"/>
    <cellStyle name="A_본관기초굴착 예상도급_1 당진78-연돌-공사설계서(REV.0 12.14-kopec)_1.0t 공사설계서(1021일) 7" xfId="39684"/>
    <cellStyle name="A_본관기초굴착 예상도급_1 당진78-연돌-공사설계서(REV.0 12.14-kopec)_1.0t 공사설계서(1021일) 8" xfId="39685"/>
    <cellStyle name="A_본관기초굴착 예상도급_1 당진78-연돌-공사설계서(REV.0 12.14-kopec)_1.0t 공사설계서(1021일) 9" xfId="39686"/>
    <cellStyle name="A_본관기초굴착 예상도급_1 당진78-연돌-공사설계서(REV.0 12.14-kopec)_태안78연돌공사설계서(2005099)C2" xfId="13997"/>
    <cellStyle name="A_본관기초굴착 예상도급_1 당진78-연돌-공사설계서(REV.0 12.14-kopec)_태안78연돌공사설계서(2005099)C2 10" xfId="39687"/>
    <cellStyle name="A_본관기초굴착 예상도급_1 당진78-연돌-공사설계서(REV.0 12.14-kopec)_태안78연돌공사설계서(2005099)C2 2" xfId="13998"/>
    <cellStyle name="A_본관기초굴착 예상도급_1 당진78-연돌-공사설계서(REV.0 12.14-kopec)_태안78연돌공사설계서(2005099)C2 3" xfId="13999"/>
    <cellStyle name="A_본관기초굴착 예상도급_1 당진78-연돌-공사설계서(REV.0 12.14-kopec)_태안78연돌공사설계서(2005099)C2 4" xfId="19929"/>
    <cellStyle name="A_본관기초굴착 예상도급_1 당진78-연돌-공사설계서(REV.0 12.14-kopec)_태안78연돌공사설계서(2005099)C2 5" xfId="39688"/>
    <cellStyle name="A_본관기초굴착 예상도급_1 당진78-연돌-공사설계서(REV.0 12.14-kopec)_태안78연돌공사설계서(2005099)C2 6" xfId="39689"/>
    <cellStyle name="A_본관기초굴착 예상도급_1 당진78-연돌-공사설계서(REV.0 12.14-kopec)_태안78연돌공사설계서(2005099)C2 7" xfId="39690"/>
    <cellStyle name="A_본관기초굴착 예상도급_1 당진78-연돌-공사설계서(REV.0 12.14-kopec)_태안78연돌공사설계서(2005099)C2 8" xfId="39691"/>
    <cellStyle name="A_본관기초굴착 예상도급_1 당진78-연돌-공사설계서(REV.0 12.14-kopec)_태안78연돌공사설계서(2005099)C2 9" xfId="39692"/>
    <cellStyle name="A_본관기초굴착 예상도급_1.0t 당진78-연돌-수량산출서(REV.0 12.27-kopec)" xfId="14000"/>
    <cellStyle name="A_본관기초굴착 예상도급_1.0t 당진78-연돌-수량산출서(REV.0 12.27-kopec) 10" xfId="39693"/>
    <cellStyle name="A_본관기초굴착 예상도급_1.0t 당진78-연돌-수량산출서(REV.0 12.27-kopec) 2" xfId="14001"/>
    <cellStyle name="A_본관기초굴착 예상도급_1.0t 당진78-연돌-수량산출서(REV.0 12.27-kopec) 3" xfId="14002"/>
    <cellStyle name="A_본관기초굴착 예상도급_1.0t 당진78-연돌-수량산출서(REV.0 12.27-kopec) 4" xfId="19930"/>
    <cellStyle name="A_본관기초굴착 예상도급_1.0t 당진78-연돌-수량산출서(REV.0 12.27-kopec) 5" xfId="39694"/>
    <cellStyle name="A_본관기초굴착 예상도급_1.0t 당진78-연돌-수량산출서(REV.0 12.27-kopec) 6" xfId="39695"/>
    <cellStyle name="A_본관기초굴착 예상도급_1.0t 당진78-연돌-수량산출서(REV.0 12.27-kopec) 7" xfId="39696"/>
    <cellStyle name="A_본관기초굴착 예상도급_1.0t 당진78-연돌-수량산출서(REV.0 12.27-kopec) 8" xfId="39697"/>
    <cellStyle name="A_본관기초굴착 예상도급_1.0t 당진78-연돌-수량산출서(REV.0 12.27-kopec) 9" xfId="39698"/>
    <cellStyle name="A_본관기초굴착 예상도급_1.0t 당진78-연돌-수량산출서(REV.0 12.27-kopec)_1.0t 공사설계서(1021일)" xfId="14003"/>
    <cellStyle name="A_본관기초굴착 예상도급_1.0t 당진78-연돌-수량산출서(REV.0 12.27-kopec)_1.0t 공사설계서(1021일) 10" xfId="39699"/>
    <cellStyle name="A_본관기초굴착 예상도급_1.0t 당진78-연돌-수량산출서(REV.0 12.27-kopec)_1.0t 공사설계서(1021일) 2" xfId="14004"/>
    <cellStyle name="A_본관기초굴착 예상도급_1.0t 당진78-연돌-수량산출서(REV.0 12.27-kopec)_1.0t 공사설계서(1021일) 3" xfId="14005"/>
    <cellStyle name="A_본관기초굴착 예상도급_1.0t 당진78-연돌-수량산출서(REV.0 12.27-kopec)_1.0t 공사설계서(1021일) 4" xfId="19931"/>
    <cellStyle name="A_본관기초굴착 예상도급_1.0t 당진78-연돌-수량산출서(REV.0 12.27-kopec)_1.0t 공사설계서(1021일) 5" xfId="39700"/>
    <cellStyle name="A_본관기초굴착 예상도급_1.0t 당진78-연돌-수량산출서(REV.0 12.27-kopec)_1.0t 공사설계서(1021일) 6" xfId="39701"/>
    <cellStyle name="A_본관기초굴착 예상도급_1.0t 당진78-연돌-수량산출서(REV.0 12.27-kopec)_1.0t 공사설계서(1021일) 7" xfId="39702"/>
    <cellStyle name="A_본관기초굴착 예상도급_1.0t 당진78-연돌-수량산출서(REV.0 12.27-kopec)_1.0t 공사설계서(1021일) 8" xfId="39703"/>
    <cellStyle name="A_본관기초굴착 예상도급_1.0t 당진78-연돌-수량산출서(REV.0 12.27-kopec)_1.0t 공사설계서(1021일) 9" xfId="39704"/>
    <cellStyle name="A_본관기초굴착 예상도급_당진78-연돌-개략공사비" xfId="14006"/>
    <cellStyle name="A_본관기초굴착 예상도급_당진78-연돌-개략공사비 10" xfId="39705"/>
    <cellStyle name="A_본관기초굴착 예상도급_당진78-연돌-개략공사비 2" xfId="14007"/>
    <cellStyle name="A_본관기초굴착 예상도급_당진78-연돌-개략공사비 3" xfId="14008"/>
    <cellStyle name="A_본관기초굴착 예상도급_당진78-연돌-개략공사비 4" xfId="19932"/>
    <cellStyle name="A_본관기초굴착 예상도급_당진78-연돌-개략공사비 5" xfId="39706"/>
    <cellStyle name="A_본관기초굴착 예상도급_당진78-연돌-개략공사비 6" xfId="39707"/>
    <cellStyle name="A_본관기초굴착 예상도급_당진78-연돌-개략공사비 7" xfId="39708"/>
    <cellStyle name="A_본관기초굴착 예상도급_당진78-연돌-개략공사비 8" xfId="39709"/>
    <cellStyle name="A_본관기초굴착 예상도급_당진78-연돌-개략공사비 9" xfId="39710"/>
    <cellStyle name="A_본관기초굴착 예상도급_당진78-연돌-개략공사비_0 태안78-연돌-공사설계서(2005082)" xfId="14009"/>
    <cellStyle name="A_본관기초굴착 예상도급_당진78-연돌-개략공사비_0 태안78-연돌-공사설계서(2005082) 10" xfId="39711"/>
    <cellStyle name="A_본관기초굴착 예상도급_당진78-연돌-개략공사비_0 태안78-연돌-공사설계서(2005082) 2" xfId="14010"/>
    <cellStyle name="A_본관기초굴착 예상도급_당진78-연돌-개략공사비_0 태안78-연돌-공사설계서(2005082) 3" xfId="14011"/>
    <cellStyle name="A_본관기초굴착 예상도급_당진78-연돌-개략공사비_0 태안78-연돌-공사설계서(2005082) 4" xfId="19933"/>
    <cellStyle name="A_본관기초굴착 예상도급_당진78-연돌-개략공사비_0 태안78-연돌-공사설계서(2005082) 5" xfId="39712"/>
    <cellStyle name="A_본관기초굴착 예상도급_당진78-연돌-개략공사비_0 태안78-연돌-공사설계서(2005082) 6" xfId="39713"/>
    <cellStyle name="A_본관기초굴착 예상도급_당진78-연돌-개략공사비_0 태안78-연돌-공사설계서(2005082) 7" xfId="39714"/>
    <cellStyle name="A_본관기초굴착 예상도급_당진78-연돌-개략공사비_0 태안78-연돌-공사설계서(2005082) 8" xfId="39715"/>
    <cellStyle name="A_본관기초굴착 예상도급_당진78-연돌-개략공사비_0 태안78-연돌-공사설계서(2005082) 9" xfId="39716"/>
    <cellStyle name="A_본관기초굴착 예상도급_당진78-연돌-개략공사비_1.0t 공사설계서(1021일)" xfId="14012"/>
    <cellStyle name="A_본관기초굴착 예상도급_당진78-연돌-개략공사비_1.0t 공사설계서(1021일) 10" xfId="39717"/>
    <cellStyle name="A_본관기초굴착 예상도급_당진78-연돌-개략공사비_1.0t 공사설계서(1021일) 2" xfId="14013"/>
    <cellStyle name="A_본관기초굴착 예상도급_당진78-연돌-개략공사비_1.0t 공사설계서(1021일) 3" xfId="14014"/>
    <cellStyle name="A_본관기초굴착 예상도급_당진78-연돌-개략공사비_1.0t 공사설계서(1021일) 4" xfId="19934"/>
    <cellStyle name="A_본관기초굴착 예상도급_당진78-연돌-개략공사비_1.0t 공사설계서(1021일) 5" xfId="39718"/>
    <cellStyle name="A_본관기초굴착 예상도급_당진78-연돌-개략공사비_1.0t 공사설계서(1021일) 6" xfId="39719"/>
    <cellStyle name="A_본관기초굴착 예상도급_당진78-연돌-개략공사비_1.0t 공사설계서(1021일) 7" xfId="39720"/>
    <cellStyle name="A_본관기초굴착 예상도급_당진78-연돌-개략공사비_1.0t 공사설계서(1021일) 8" xfId="39721"/>
    <cellStyle name="A_본관기초굴착 예상도급_당진78-연돌-개략공사비_1.0t 공사설계서(1021일) 9" xfId="39722"/>
    <cellStyle name="A_본관기초굴착 예상도급_당진78-연돌-개략공사비_태안78연돌공사설계서(2005099)C2" xfId="14015"/>
    <cellStyle name="A_본관기초굴착 예상도급_당진78-연돌-개략공사비_태안78연돌공사설계서(2005099)C2 10" xfId="39723"/>
    <cellStyle name="A_본관기초굴착 예상도급_당진78-연돌-개략공사비_태안78연돌공사설계서(2005099)C2 2" xfId="14016"/>
    <cellStyle name="A_본관기초굴착 예상도급_당진78-연돌-개략공사비_태안78연돌공사설계서(2005099)C2 3" xfId="14017"/>
    <cellStyle name="A_본관기초굴착 예상도급_당진78-연돌-개략공사비_태안78연돌공사설계서(2005099)C2 4" xfId="19935"/>
    <cellStyle name="A_본관기초굴착 예상도급_당진78-연돌-개략공사비_태안78연돌공사설계서(2005099)C2 5" xfId="39724"/>
    <cellStyle name="A_본관기초굴착 예상도급_당진78-연돌-개략공사비_태안78연돌공사설계서(2005099)C2 6" xfId="39725"/>
    <cellStyle name="A_본관기초굴착 예상도급_당진78-연돌-개략공사비_태안78연돌공사설계서(2005099)C2 7" xfId="39726"/>
    <cellStyle name="A_본관기초굴착 예상도급_당진78-연돌-개략공사비_태안78연돌공사설계서(2005099)C2 8" xfId="39727"/>
    <cellStyle name="A_본관기초굴착 예상도급_당진78-연돌-개략공사비_태안78연돌공사설계서(2005099)C2 9" xfId="39728"/>
    <cellStyle name="A_본관기초굴착 예상도급_연돌 현장타설말뚝(RCD)설계서" xfId="14018"/>
    <cellStyle name="A_본관기초굴착 예상도급_연돌 현장타설말뚝(RCD)설계서 10" xfId="39729"/>
    <cellStyle name="A_본관기초굴착 예상도급_연돌 현장타설말뚝(RCD)설계서 2" xfId="14019"/>
    <cellStyle name="A_본관기초굴착 예상도급_연돌 현장타설말뚝(RCD)설계서 3" xfId="14020"/>
    <cellStyle name="A_본관기초굴착 예상도급_연돌 현장타설말뚝(RCD)설계서 4" xfId="19936"/>
    <cellStyle name="A_본관기초굴착 예상도급_연돌 현장타설말뚝(RCD)설계서 5" xfId="39730"/>
    <cellStyle name="A_본관기초굴착 예상도급_연돌 현장타설말뚝(RCD)설계서 6" xfId="39731"/>
    <cellStyle name="A_본관기초굴착 예상도급_연돌 현장타설말뚝(RCD)설계서 7" xfId="39732"/>
    <cellStyle name="A_본관기초굴착 예상도급_연돌 현장타설말뚝(RCD)설계서 8" xfId="39733"/>
    <cellStyle name="A_본관기초굴착 예상도급_연돌 현장타설말뚝(RCD)설계서 9" xfId="39734"/>
    <cellStyle name="A_본관기초굴착 예상도급_연돌 현장타설말뚝(RCD)설계서_0 태안78-연돌-공사설계서(2005082)" xfId="14021"/>
    <cellStyle name="A_본관기초굴착 예상도급_연돌 현장타설말뚝(RCD)설계서_0 태안78-연돌-공사설계서(2005082) 10" xfId="39735"/>
    <cellStyle name="A_본관기초굴착 예상도급_연돌 현장타설말뚝(RCD)설계서_0 태안78-연돌-공사설계서(2005082) 2" xfId="14022"/>
    <cellStyle name="A_본관기초굴착 예상도급_연돌 현장타설말뚝(RCD)설계서_0 태안78-연돌-공사설계서(2005082) 3" xfId="14023"/>
    <cellStyle name="A_본관기초굴착 예상도급_연돌 현장타설말뚝(RCD)설계서_0 태안78-연돌-공사설계서(2005082) 4" xfId="19937"/>
    <cellStyle name="A_본관기초굴착 예상도급_연돌 현장타설말뚝(RCD)설계서_0 태안78-연돌-공사설계서(2005082) 5" xfId="39736"/>
    <cellStyle name="A_본관기초굴착 예상도급_연돌 현장타설말뚝(RCD)설계서_0 태안78-연돌-공사설계서(2005082) 6" xfId="39737"/>
    <cellStyle name="A_본관기초굴착 예상도급_연돌 현장타설말뚝(RCD)설계서_0 태안78-연돌-공사설계서(2005082) 7" xfId="39738"/>
    <cellStyle name="A_본관기초굴착 예상도급_연돌 현장타설말뚝(RCD)설계서_0 태안78-연돌-공사설계서(2005082) 8" xfId="39739"/>
    <cellStyle name="A_본관기초굴착 예상도급_연돌 현장타설말뚝(RCD)설계서_0 태안78-연돌-공사설계서(2005082) 9" xfId="39740"/>
    <cellStyle name="A_본관기초굴착 예상도급_연돌 현장타설말뚝(RCD)설계서_1.0t 공사설계서(1021일)" xfId="14024"/>
    <cellStyle name="A_본관기초굴착 예상도급_연돌 현장타설말뚝(RCD)설계서_1.0t 공사설계서(1021일) 10" xfId="39741"/>
    <cellStyle name="A_본관기초굴착 예상도급_연돌 현장타설말뚝(RCD)설계서_1.0t 공사설계서(1021일) 2" xfId="14025"/>
    <cellStyle name="A_본관기초굴착 예상도급_연돌 현장타설말뚝(RCD)설계서_1.0t 공사설계서(1021일) 3" xfId="14026"/>
    <cellStyle name="A_본관기초굴착 예상도급_연돌 현장타설말뚝(RCD)설계서_1.0t 공사설계서(1021일) 4" xfId="19938"/>
    <cellStyle name="A_본관기초굴착 예상도급_연돌 현장타설말뚝(RCD)설계서_1.0t 공사설계서(1021일) 5" xfId="39742"/>
    <cellStyle name="A_본관기초굴착 예상도급_연돌 현장타설말뚝(RCD)설계서_1.0t 공사설계서(1021일) 6" xfId="39743"/>
    <cellStyle name="A_본관기초굴착 예상도급_연돌 현장타설말뚝(RCD)설계서_1.0t 공사설계서(1021일) 7" xfId="39744"/>
    <cellStyle name="A_본관기초굴착 예상도급_연돌 현장타설말뚝(RCD)설계서_1.0t 공사설계서(1021일) 8" xfId="39745"/>
    <cellStyle name="A_본관기초굴착 예상도급_연돌 현장타설말뚝(RCD)설계서_1.0t 공사설계서(1021일) 9" xfId="39746"/>
    <cellStyle name="A_본관기초굴착 예상도급_연돌 현장타설말뚝(RCD)설계서_태안78연돌공사설계서(2005099)C2" xfId="14027"/>
    <cellStyle name="A_본관기초굴착 예상도급_연돌 현장타설말뚝(RCD)설계서_태안78연돌공사설계서(2005099)C2 10" xfId="39747"/>
    <cellStyle name="A_본관기초굴착 예상도급_연돌 현장타설말뚝(RCD)설계서_태안78연돌공사설계서(2005099)C2 2" xfId="14028"/>
    <cellStyle name="A_본관기초굴착 예상도급_연돌 현장타설말뚝(RCD)설계서_태안78연돌공사설계서(2005099)C2 3" xfId="14029"/>
    <cellStyle name="A_본관기초굴착 예상도급_연돌 현장타설말뚝(RCD)설계서_태안78연돌공사설계서(2005099)C2 4" xfId="19939"/>
    <cellStyle name="A_본관기초굴착 예상도급_연돌 현장타설말뚝(RCD)설계서_태안78연돌공사설계서(2005099)C2 5" xfId="39748"/>
    <cellStyle name="A_본관기초굴착 예상도급_연돌 현장타설말뚝(RCD)설계서_태안78연돌공사설계서(2005099)C2 6" xfId="39749"/>
    <cellStyle name="A_본관기초굴착 예상도급_연돌 현장타설말뚝(RCD)설계서_태안78연돌공사설계서(2005099)C2 7" xfId="39750"/>
    <cellStyle name="A_본관기초굴착 예상도급_연돌 현장타설말뚝(RCD)설계서_태안78연돌공사설계서(2005099)C2 8" xfId="39751"/>
    <cellStyle name="A_본관기초굴착 예상도급_연돌 현장타설말뚝(RCD)설계서_태안78연돌공사설계서(2005099)C2 9" xfId="39752"/>
    <cellStyle name="A_본관기초굴착(REV1)" xfId="14031"/>
    <cellStyle name="A_본관기초굴착(남경)" xfId="14030"/>
    <cellStyle name="A_부대철골공내역(가실행#7,8)" xfId="14032"/>
    <cellStyle name="A_부대철골공내역(가실행#7,8)_부대철콘공내역(당진#7,8)" xfId="14033"/>
    <cellStyle name="A_부두준설 딱지" xfId="39753"/>
    <cellStyle name="A_부두준설 설계서-07.10.24" xfId="39754"/>
    <cellStyle name="A_부표" xfId="14034"/>
    <cellStyle name="A_사급재료비및운반비" xfId="14035"/>
    <cellStyle name="A_사급재료비및운반비_(참고1) 현황도 딱지" xfId="39755"/>
    <cellStyle name="A_사급재료비및운반비_AC-01터빈주제어및보일러기초" xfId="42677"/>
    <cellStyle name="A_사급재료비및운반비_AC-01터빈주제어및보일러기초_설계변경(최종)" xfId="42678"/>
    <cellStyle name="A_사급재료비및운반비_AC-05옥내기기기초" xfId="14045"/>
    <cellStyle name="A_사급재료비및운반비_AC-05옥내기기기초_내역서_단가확정_집계" xfId="14046"/>
    <cellStyle name="A_사급재료비및운반비_AC-05옥내기기기초_설계변경(최종)" xfId="42679"/>
    <cellStyle name="A_사급재료비및운반비_AC-05옥내기기기초_염소 주입실 신축공사" xfId="42680"/>
    <cellStyle name="A_사급재료비및운반비_AC-07용수환경건물" xfId="42681"/>
    <cellStyle name="A_사급재료비및운반비_AC-07용수환경건물_설계변경(최종)" xfId="42682"/>
    <cellStyle name="A_사급재료비및운반비_그래브준설 수량분개 토적표" xfId="39756"/>
    <cellStyle name="A_사급재료비및운반비_내역서_단가확정_집계" xfId="14036"/>
    <cellStyle name="A_사급재료비및운반비_부두준설 딱지" xfId="39757"/>
    <cellStyle name="A_사급재료비및운반비_부두준설 설계서" xfId="39758"/>
    <cellStyle name="A_사급재료비및운반비_부두준설 설계서-07.10.24" xfId="39759"/>
    <cellStyle name="A_사급재료비및운반비_부두준설 수량산출서" xfId="39760"/>
    <cellStyle name="A_사급재료비및운반비_설계변경(최종)" xfId="42667"/>
    <cellStyle name="A_사급재료비및운반비_염소 주입실 신축공사" xfId="42668"/>
    <cellStyle name="A_사급재료비및운반비_터빈발전기기초(단가)" xfId="14037"/>
    <cellStyle name="A_사급재료비및운반비_터빈발전기기초(단가)_1" xfId="14038"/>
    <cellStyle name="A_사급재료비및운반비_터빈발전기기초(단가)_1_AC-05옥내기기기초" xfId="14040"/>
    <cellStyle name="A_사급재료비및운반비_터빈발전기기초(단가)_1_AC-05옥내기기기초_내역서_단가확정_집계" xfId="14041"/>
    <cellStyle name="A_사급재료비및운반비_터빈발전기기초(단가)_1_AC-05옥내기기기초_설계변경(최종)" xfId="42671"/>
    <cellStyle name="A_사급재료비및운반비_터빈발전기기초(단가)_1_AC-05옥내기기기초_염소 주입실 신축공사" xfId="42672"/>
    <cellStyle name="A_사급재료비및운반비_터빈발전기기초(단가)_1_내역서_단가확정_집계" xfId="14039"/>
    <cellStyle name="A_사급재료비및운반비_터빈발전기기초(단가)_1_설계변경(최종)" xfId="42669"/>
    <cellStyle name="A_사급재료비및운반비_터빈발전기기초(단가)_1_염소 주입실 신축공사" xfId="42670"/>
    <cellStyle name="A_사급재료비및운반비_터빈발전기기초(단가)_AC-05옥내기기기초" xfId="14043"/>
    <cellStyle name="A_사급재료비및운반비_터빈발전기기초(단가)_AC-05옥내기기기초_내역서_단가확정_집계" xfId="14044"/>
    <cellStyle name="A_사급재료비및운반비_터빈발전기기초(단가)_AC-05옥내기기기초_설계변경(최종)" xfId="42675"/>
    <cellStyle name="A_사급재료비및운반비_터빈발전기기초(단가)_AC-05옥내기기기초_염소 주입실 신축공사" xfId="42676"/>
    <cellStyle name="A_사급재료비및운반비_터빈발전기기초(단가)_내역서_단가확정_집계" xfId="14042"/>
    <cellStyle name="A_사급재료비및운반비_터빈발전기기초(단가)_설계변경(최종)" xfId="42673"/>
    <cellStyle name="A_사급재료비및운반비_터빈발전기기초(단가)_염소 주입실 신축공사" xfId="42674"/>
    <cellStyle name="A_석탄취급설비기초-비교" xfId="14047"/>
    <cellStyle name="A_석탄취급설비기초-비교_설계변경(최종)" xfId="42683"/>
    <cellStyle name="A_석탄취급설비기초-비교_염소 주입실 신축공사" xfId="42684"/>
    <cellStyle name="A_설계명세서" xfId="14048"/>
    <cellStyle name="A_설계서(CC-10)re2" xfId="39761"/>
    <cellStyle name="A_설계서(F.C)" xfId="14049"/>
    <cellStyle name="A_소나무가이식 하도급대상금액대비" xfId="14050"/>
    <cellStyle name="A_수량및 단가 산출내용표" xfId="14051"/>
    <cellStyle name="A_수량및 단가 산출내용표_(참고1) 현황도 딱지" xfId="39762"/>
    <cellStyle name="A_수량및 단가 산출내용표_AC-01터빈주제어및보일러기초" xfId="42689"/>
    <cellStyle name="A_수량및 단가 산출내용표_AC-01터빈주제어및보일러기초_설계변경(최종)" xfId="42690"/>
    <cellStyle name="A_수량및 단가 산출내용표_AC-05옥내기기기초" xfId="14057"/>
    <cellStyle name="A_수량및 단가 산출내용표_AC-05옥내기기기초_내역서_단가확정_집계" xfId="14058"/>
    <cellStyle name="A_수량및 단가 산출내용표_AC-05옥내기기기초_설계변경(최종)" xfId="42691"/>
    <cellStyle name="A_수량및 단가 산출내용표_AC-05옥내기기기초_염소 주입실 신축공사" xfId="42692"/>
    <cellStyle name="A_수량및 단가 산출내용표_CC06 석탄취급설비" xfId="14059"/>
    <cellStyle name="A_수량및 단가 산출내용표_CC-10저탄장조성 및 비탄방지설비공사(최종)11.28" xfId="14060"/>
    <cellStyle name="A_수량및 단가 산출내용표_YH34 운탄_구조물 수량" xfId="14061"/>
    <cellStyle name="A_수량및 단가 산출내용표_YH34 운탄설비 내역서" xfId="14062"/>
    <cellStyle name="A_수량및 단가 산출내용표_그래브준설 수량분개 토적표" xfId="39763"/>
    <cellStyle name="A_수량및 단가 산출내용표_내역서_단가확정_집계" xfId="14052"/>
    <cellStyle name="A_수량및 단가 산출내용표_부두준설 딱지" xfId="39764"/>
    <cellStyle name="A_수량및 단가 산출내용표_부두준설 설계서" xfId="39765"/>
    <cellStyle name="A_수량및 단가 산출내용표_부두준설 설계서-07.10.24" xfId="39766"/>
    <cellStyle name="A_수량및 단가 산출내용표_부두준설 수량산출서" xfId="39767"/>
    <cellStyle name="A_수량및 단가 산출내용표_부표" xfId="14053"/>
    <cellStyle name="A_수량및 단가 산출내용표_설계변경(최종)" xfId="42685"/>
    <cellStyle name="A_수량및 단가 산출내용표_염소 주입실 신축공사" xfId="42686"/>
    <cellStyle name="A_수량및 단가 산출내용표_저류지제방공사 품셈" xfId="14054"/>
    <cellStyle name="A_수량및 단가 산출내용표_추가품셈1-박" xfId="14055"/>
    <cellStyle name="A_수량및 단가 산출내용표_추가품셈1-박_설계변경(최종)" xfId="42687"/>
    <cellStyle name="A_수량및 단가 산출내용표_추가품셈1-박_염소 주입실 신축공사" xfId="42688"/>
    <cellStyle name="A_수량및 단가 산출내용표_품셈" xfId="14056"/>
    <cellStyle name="A_수량산출서(CC-10)" xfId="39768"/>
    <cellStyle name="A_연돌 현장타설말뚝(RCD)설계서" xfId="14063"/>
    <cellStyle name="A_연돌 현장타설말뚝(RCD)설계서 10" xfId="39769"/>
    <cellStyle name="A_연돌 현장타설말뚝(RCD)설계서 2" xfId="14064"/>
    <cellStyle name="A_연돌 현장타설말뚝(RCD)설계서 3" xfId="14065"/>
    <cellStyle name="A_연돌 현장타설말뚝(RCD)설계서 4" xfId="19940"/>
    <cellStyle name="A_연돌 현장타설말뚝(RCD)설계서 5" xfId="39770"/>
    <cellStyle name="A_연돌 현장타설말뚝(RCD)설계서 6" xfId="39771"/>
    <cellStyle name="A_연돌 현장타설말뚝(RCD)설계서 7" xfId="39772"/>
    <cellStyle name="A_연돌 현장타설말뚝(RCD)설계서 8" xfId="39773"/>
    <cellStyle name="A_연돌 현장타설말뚝(RCD)설계서 9" xfId="39774"/>
    <cellStyle name="A_연돌 현장타설말뚝(RCD)설계서_0 태안78-연돌-공사설계서(2005082)" xfId="14066"/>
    <cellStyle name="A_연돌 현장타설말뚝(RCD)설계서_0 태안78-연돌-공사설계서(2005082) 10" xfId="39775"/>
    <cellStyle name="A_연돌 현장타설말뚝(RCD)설계서_0 태안78-연돌-공사설계서(2005082) 2" xfId="14067"/>
    <cellStyle name="A_연돌 현장타설말뚝(RCD)설계서_0 태안78-연돌-공사설계서(2005082) 3" xfId="14068"/>
    <cellStyle name="A_연돌 현장타설말뚝(RCD)설계서_0 태안78-연돌-공사설계서(2005082) 4" xfId="19941"/>
    <cellStyle name="A_연돌 현장타설말뚝(RCD)설계서_0 태안78-연돌-공사설계서(2005082) 5" xfId="39776"/>
    <cellStyle name="A_연돌 현장타설말뚝(RCD)설계서_0 태안78-연돌-공사설계서(2005082) 6" xfId="39777"/>
    <cellStyle name="A_연돌 현장타설말뚝(RCD)설계서_0 태안78-연돌-공사설계서(2005082) 7" xfId="39778"/>
    <cellStyle name="A_연돌 현장타설말뚝(RCD)설계서_0 태안78-연돌-공사설계서(2005082) 8" xfId="39779"/>
    <cellStyle name="A_연돌 현장타설말뚝(RCD)설계서_0 태안78-연돌-공사설계서(2005082) 9" xfId="39780"/>
    <cellStyle name="A_연돌 현장타설말뚝(RCD)설계서_1.0t 공사설계서(1021일)" xfId="14069"/>
    <cellStyle name="A_연돌 현장타설말뚝(RCD)설계서_1.0t 공사설계서(1021일) 10" xfId="39781"/>
    <cellStyle name="A_연돌 현장타설말뚝(RCD)설계서_1.0t 공사설계서(1021일) 2" xfId="14070"/>
    <cellStyle name="A_연돌 현장타설말뚝(RCD)설계서_1.0t 공사설계서(1021일) 3" xfId="14071"/>
    <cellStyle name="A_연돌 현장타설말뚝(RCD)설계서_1.0t 공사설계서(1021일) 4" xfId="19942"/>
    <cellStyle name="A_연돌 현장타설말뚝(RCD)설계서_1.0t 공사설계서(1021일) 5" xfId="39782"/>
    <cellStyle name="A_연돌 현장타설말뚝(RCD)설계서_1.0t 공사설계서(1021일) 6" xfId="39783"/>
    <cellStyle name="A_연돌 현장타설말뚝(RCD)설계서_1.0t 공사설계서(1021일) 7" xfId="39784"/>
    <cellStyle name="A_연돌 현장타설말뚝(RCD)설계서_1.0t 공사설계서(1021일) 8" xfId="39785"/>
    <cellStyle name="A_연돌 현장타설말뚝(RCD)설계서_1.0t 공사설계서(1021일) 9" xfId="39786"/>
    <cellStyle name="A_연돌 현장타설말뚝(RCD)설계서_태안78연돌공사설계서(2005099)C2" xfId="14072"/>
    <cellStyle name="A_연돌 현장타설말뚝(RCD)설계서_태안78연돌공사설계서(2005099)C2 10" xfId="39787"/>
    <cellStyle name="A_연돌 현장타설말뚝(RCD)설계서_태안78연돌공사설계서(2005099)C2 2" xfId="14073"/>
    <cellStyle name="A_연돌 현장타설말뚝(RCD)설계서_태안78연돌공사설계서(2005099)C2 3" xfId="14074"/>
    <cellStyle name="A_연돌 현장타설말뚝(RCD)설계서_태안78연돌공사설계서(2005099)C2 4" xfId="19943"/>
    <cellStyle name="A_연돌 현장타설말뚝(RCD)설계서_태안78연돌공사설계서(2005099)C2 5" xfId="39788"/>
    <cellStyle name="A_연돌 현장타설말뚝(RCD)설계서_태안78연돌공사설계서(2005099)C2 6" xfId="39789"/>
    <cellStyle name="A_연돌 현장타설말뚝(RCD)설계서_태안78연돌공사설계서(2005099)C2 7" xfId="39790"/>
    <cellStyle name="A_연돌 현장타설말뚝(RCD)설계서_태안78연돌공사설계서(2005099)C2 8" xfId="39791"/>
    <cellStyle name="A_연돌 현장타설말뚝(RCD)설계서_태안78연돌공사설계서(2005099)C2 9" xfId="39792"/>
    <cellStyle name="A_영흥#3,4 보일러철골설치및마감(MC-01)FINAL" xfId="14075"/>
    <cellStyle name="A_영흥#3,4 보일러철골설치및마감(MC-01)FINAL_(참고1) 현황도 딱지" xfId="39793"/>
    <cellStyle name="A_영흥#3,4 보일러철골설치및마감(MC-01)FINAL_그래브준설 수량분개 토적표" xfId="39794"/>
    <cellStyle name="A_영흥#3,4 보일러철골설치및마감(MC-01)FINAL_부두준설 딱지" xfId="39795"/>
    <cellStyle name="A_영흥#3,4 보일러철골설치및마감(MC-01)FINAL_부두준설 설계서" xfId="39796"/>
    <cellStyle name="A_영흥#3,4 보일러철골설치및마감(MC-01)FINAL_부두준설 설계서-07.10.24" xfId="39797"/>
    <cellStyle name="A_영흥#3,4 보일러철골설치및마감(MC-01)FINAL_부두준설 수량산출서" xfId="39798"/>
    <cellStyle name="A_영흥#3,4 옥내기기기초(AC-05)" xfId="14076"/>
    <cellStyle name="A_영흥#3,4 옥내기기기초(AC-05)_(참고1) 현황도 딱지" xfId="39799"/>
    <cellStyle name="A_영흥#3,4 옥내기기기초(AC-05)_그래브준설 수량분개 토적표" xfId="39800"/>
    <cellStyle name="A_영흥#3,4 옥내기기기초(AC-05)_부두준설 딱지" xfId="39801"/>
    <cellStyle name="A_영흥#3,4 옥내기기기초(AC-05)_부두준설 설계서" xfId="39802"/>
    <cellStyle name="A_영흥#3,4 옥내기기기초(AC-05)_부두준설 설계서-07.10.24" xfId="39803"/>
    <cellStyle name="A_영흥#3,4 옥내기기기초(AC-05)_부두준설 수량산출서" xfId="39804"/>
    <cellStyle name="A_영흥#3,4 터빈발전기기초(AC-04)" xfId="14077"/>
    <cellStyle name="A_영흥#3,4 터빈발전기기초(AC-04)_(참고1) 현황도 딱지" xfId="39805"/>
    <cellStyle name="A_영흥#3,4 터빈발전기기초(AC-04)_그래브준설 수량분개 토적표" xfId="39806"/>
    <cellStyle name="A_영흥#3,4 터빈발전기기초(AC-04)_부두준설 딱지" xfId="39807"/>
    <cellStyle name="A_영흥#3,4 터빈발전기기초(AC-04)_부두준설 설계서" xfId="39808"/>
    <cellStyle name="A_영흥#3,4 터빈발전기기초(AC-04)_부두준설 설계서-07.10.24" xfId="39809"/>
    <cellStyle name="A_영흥#3,4 터빈발전기기초(AC-04)_부두준설 수량산출서" xfId="39810"/>
    <cellStyle name="A_옥외탱크가설계내역서(수정)" xfId="14078"/>
    <cellStyle name="A_옥외탱크기초-비교" xfId="14079"/>
    <cellStyle name="A_옥외탱크기초-비교_설계변경(최종)" xfId="42693"/>
    <cellStyle name="A_옥외탱크기초-비교_염소 주입실 신축공사" xfId="42694"/>
    <cellStyle name="A_저류지제방공사 품셈" xfId="14080"/>
    <cellStyle name="A_전기설비기초-FF" xfId="14081"/>
    <cellStyle name="A_전기설비기초-FF_설계변경(최종)" xfId="42695"/>
    <cellStyle name="A_전기설비기초-FF_염소 주입실 신축공사" xfId="42696"/>
    <cellStyle name="A_전기설비기초설계서(rev00)" xfId="39811"/>
    <cellStyle name="A_지하매설물 설계내역서-1" xfId="14082"/>
    <cellStyle name="A_추가품셈1-박" xfId="14083"/>
    <cellStyle name="A_추가품셈1-박_설계변경(최종)" xfId="42697"/>
    <cellStyle name="A_추가품셈1-박_염소 주입실 신축공사" xfId="42698"/>
    <cellStyle name="A_취수로 설계변경조서" xfId="39812"/>
    <cellStyle name="A_취수로 설계변경조서(최종)" xfId="39813"/>
    <cellStyle name="A_케이블터널 공사설계서(061208)" xfId="39814"/>
    <cellStyle name="A_케이블터널 공사설계서(061208)_부두준설 설계서" xfId="39815"/>
    <cellStyle name="A_케이블터널 공사설계서(061208)_부두준설 설계서-07.10.24" xfId="39816"/>
    <cellStyle name="A_터빈발전기기초(단가)" xfId="14084"/>
    <cellStyle name="A_터빈발전기기초(단가)_AC-05옥내기기기초" xfId="14086"/>
    <cellStyle name="A_터빈발전기기초(단가)_AC-05옥내기기기초_내역서_단가확정_집계" xfId="14087"/>
    <cellStyle name="A_터빈발전기기초(단가)_AC-05옥내기기기초_설계변경(최종)" xfId="42701"/>
    <cellStyle name="A_터빈발전기기초(단가)_AC-05옥내기기기초_염소 주입실 신축공사" xfId="42702"/>
    <cellStyle name="A_터빈발전기기초(단가)_내역서_단가확정_집계" xfId="14085"/>
    <cellStyle name="A_터빈발전기기초(단가)_설계변경(최종)" xfId="42699"/>
    <cellStyle name="A_터빈발전기기초(단가)_염소 주입실 신축공사" xfId="42700"/>
    <cellStyle name="A_토웅0412월기성" xfId="14088"/>
    <cellStyle name="A_표지간지cc09" xfId="14089"/>
    <cellStyle name="A_품셈" xfId="14090"/>
    <cellStyle name="A¡" xfId="36"/>
    <cellStyle name="A¡ " xfId="14143"/>
    <cellStyle name="A¡ 10" xfId="14144"/>
    <cellStyle name="A¡ 10 2" xfId="14145"/>
    <cellStyle name="A¡ 10 3" xfId="14146"/>
    <cellStyle name="A¡ 11" xfId="19959"/>
    <cellStyle name="A¡ 2" xfId="14147"/>
    <cellStyle name="A¡ 2 2" xfId="14148"/>
    <cellStyle name="A¡ 2 3" xfId="14149"/>
    <cellStyle name="A¡ 2 4" xfId="19960"/>
    <cellStyle name="A¡ 3" xfId="14150"/>
    <cellStyle name="A¡ 3 2" xfId="14151"/>
    <cellStyle name="A¡ 3 3" xfId="14152"/>
    <cellStyle name="A¡ 4" xfId="14153"/>
    <cellStyle name="A¡ 4 2" xfId="14154"/>
    <cellStyle name="A¡ 4 3" xfId="14155"/>
    <cellStyle name="A¡ 5" xfId="14156"/>
    <cellStyle name="A¡ 5 2" xfId="14157"/>
    <cellStyle name="A¡ 5 3" xfId="14158"/>
    <cellStyle name="A¡ 6" xfId="14159"/>
    <cellStyle name="A¡ 6 2" xfId="14160"/>
    <cellStyle name="A¡ 6 3" xfId="14161"/>
    <cellStyle name="A¡ 7" xfId="14162"/>
    <cellStyle name="A¡ 7 2" xfId="14163"/>
    <cellStyle name="A¡ 7 3" xfId="14164"/>
    <cellStyle name="A¡ 8" xfId="14165"/>
    <cellStyle name="A¡ 8 2" xfId="14166"/>
    <cellStyle name="A¡ 8 3" xfId="14167"/>
    <cellStyle name="A¡ 9" xfId="14168"/>
    <cellStyle name="A¡ 9 2" xfId="14169"/>
    <cellStyle name="A¡ 9 3" xfId="14170"/>
    <cellStyle name="A¡?r?®" xfId="14171"/>
    <cellStyle name="A¡?rer" xfId="14172"/>
    <cellStyle name="A¡_10기성(청구)" xfId="14173"/>
    <cellStyle name="A¡§i" xfId="37"/>
    <cellStyle name="A¡§i 10" xfId="14174"/>
    <cellStyle name="A¡§i 10 2" xfId="14175"/>
    <cellStyle name="A¡§i 10 3" xfId="14176"/>
    <cellStyle name="A¡§i 2" xfId="14177"/>
    <cellStyle name="A¡§i 2 2" xfId="14178"/>
    <cellStyle name="A¡§i 2 3" xfId="14179"/>
    <cellStyle name="A¡§i 2 4" xfId="19961"/>
    <cellStyle name="A¡§i 3" xfId="14180"/>
    <cellStyle name="A¡§i 3 2" xfId="14181"/>
    <cellStyle name="A¡§i 3 3" xfId="14182"/>
    <cellStyle name="A¡§i 4" xfId="14183"/>
    <cellStyle name="A¡§i 4 2" xfId="14184"/>
    <cellStyle name="A¡§i 4 3" xfId="14185"/>
    <cellStyle name="A¡§i 5" xfId="14186"/>
    <cellStyle name="A¡§i 5 2" xfId="14187"/>
    <cellStyle name="A¡§i 5 3" xfId="14188"/>
    <cellStyle name="A¡§i 6" xfId="14189"/>
    <cellStyle name="A¡§i 6 2" xfId="14190"/>
    <cellStyle name="A¡§i 6 3" xfId="14191"/>
    <cellStyle name="A¡§i 7" xfId="14192"/>
    <cellStyle name="A¡§i 7 2" xfId="14193"/>
    <cellStyle name="A¡§i 7 3" xfId="14194"/>
    <cellStyle name="A¡§i 8" xfId="14195"/>
    <cellStyle name="A¡§i 8 2" xfId="14196"/>
    <cellStyle name="A¡§i 8 3" xfId="14197"/>
    <cellStyle name="A¡§i 9" xfId="14198"/>
    <cellStyle name="A¡§i 9 2" xfId="14199"/>
    <cellStyle name="A¡§i 9 3" xfId="14200"/>
    <cellStyle name="A¡§i?®" xfId="14201"/>
    <cellStyle name="A¡§i_10기성(청구)" xfId="14202"/>
    <cellStyle name="A¡§i¢®" xfId="38"/>
    <cellStyle name="A¡§i¢® 10" xfId="14203"/>
    <cellStyle name="A¡§i¢® 10 2" xfId="14204"/>
    <cellStyle name="A¡§i¢® 10 3" xfId="14205"/>
    <cellStyle name="A¡§i¢® 2" xfId="14206"/>
    <cellStyle name="A¡§i¢® 2 2" xfId="14207"/>
    <cellStyle name="A¡§i¢® 2 3" xfId="14208"/>
    <cellStyle name="A¡§i¢® 2 4" xfId="19962"/>
    <cellStyle name="A¡§i¢® 3" xfId="14209"/>
    <cellStyle name="A¡§i¢® 3 2" xfId="14210"/>
    <cellStyle name="A¡§i¢® 3 3" xfId="14211"/>
    <cellStyle name="A¡§i¢® 4" xfId="14212"/>
    <cellStyle name="A¡§i¢® 4 2" xfId="14213"/>
    <cellStyle name="A¡§i¢® 4 3" xfId="14214"/>
    <cellStyle name="A¡§i¢® 5" xfId="14215"/>
    <cellStyle name="A¡§i¢® 5 2" xfId="14216"/>
    <cellStyle name="A¡§i¢® 5 3" xfId="14217"/>
    <cellStyle name="A¡§i¢® 6" xfId="14218"/>
    <cellStyle name="A¡§i¢® 6 2" xfId="14219"/>
    <cellStyle name="A¡§i¢® 6 3" xfId="14220"/>
    <cellStyle name="A¡§i¢® 7" xfId="14221"/>
    <cellStyle name="A¡§i¢® 7 2" xfId="14222"/>
    <cellStyle name="A¡§i¢® 7 3" xfId="14223"/>
    <cellStyle name="A¡§i¢® 8" xfId="14224"/>
    <cellStyle name="A¡§i¢® 8 2" xfId="14225"/>
    <cellStyle name="A¡§i¢® 8 3" xfId="14226"/>
    <cellStyle name="A¡§i¢® 9" xfId="14227"/>
    <cellStyle name="A¡§i¢® 9 2" xfId="14228"/>
    <cellStyle name="A¡§i¢® 9 3" xfId="14229"/>
    <cellStyle name="A¡ër¢®" xfId="39"/>
    <cellStyle name="A¡ër¢® 10" xfId="14230"/>
    <cellStyle name="A¡ër¢® 10 2" xfId="14231"/>
    <cellStyle name="A¡ër¢® 10 3" xfId="14232"/>
    <cellStyle name="A¡ër¢® 2" xfId="14233"/>
    <cellStyle name="A¡ër¢® 2 2" xfId="14234"/>
    <cellStyle name="A¡ër¢® 2 3" xfId="14235"/>
    <cellStyle name="A¡ër¢® 2 4" xfId="19963"/>
    <cellStyle name="A¡ër¢® 3" xfId="14236"/>
    <cellStyle name="A¡ër¢® 3 2" xfId="14237"/>
    <cellStyle name="A¡ër¢® 3 3" xfId="14238"/>
    <cellStyle name="A¡ër¢® 4" xfId="14239"/>
    <cellStyle name="A¡ër¢® 4 2" xfId="14240"/>
    <cellStyle name="A¡ër¢® 4 3" xfId="14241"/>
    <cellStyle name="A¡ër¢® 5" xfId="14242"/>
    <cellStyle name="A¡ër¢® 5 2" xfId="14243"/>
    <cellStyle name="A¡ër¢® 5 3" xfId="14244"/>
    <cellStyle name="A¡ër¢® 6" xfId="14245"/>
    <cellStyle name="A¡ër¢® 6 2" xfId="14246"/>
    <cellStyle name="A¡ër¢® 6 3" xfId="14247"/>
    <cellStyle name="A¡ër¢® 7" xfId="14248"/>
    <cellStyle name="A¡ër¢® 7 2" xfId="14249"/>
    <cellStyle name="A¡ër¢® 7 3" xfId="14250"/>
    <cellStyle name="A¡ër¢® 8" xfId="14251"/>
    <cellStyle name="A¡ër¢® 8 2" xfId="14252"/>
    <cellStyle name="A¡ër¢® 8 3" xfId="14253"/>
    <cellStyle name="A¡ër¢® 9" xfId="14254"/>
    <cellStyle name="A¡ër¢® 9 2" xfId="14255"/>
    <cellStyle name="A¡ër¢® 9 3" xfId="14256"/>
    <cellStyle name="A¡ërer" xfId="40"/>
    <cellStyle name="A¡ërer 10" xfId="14257"/>
    <cellStyle name="A¡ërer 10 2" xfId="14258"/>
    <cellStyle name="A¡ërer 10 3" xfId="14259"/>
    <cellStyle name="A¡ërer 2" xfId="14260"/>
    <cellStyle name="A¡ërer 2 2" xfId="14261"/>
    <cellStyle name="A¡ërer 2 3" xfId="14262"/>
    <cellStyle name="A¡ërer 2 4" xfId="19964"/>
    <cellStyle name="A¡ërer 3" xfId="14263"/>
    <cellStyle name="A¡ërer 3 2" xfId="14264"/>
    <cellStyle name="A¡ërer 3 3" xfId="14265"/>
    <cellStyle name="A¡ërer 4" xfId="14266"/>
    <cellStyle name="A¡ërer 4 2" xfId="14267"/>
    <cellStyle name="A¡ërer 4 3" xfId="14268"/>
    <cellStyle name="A¡ërer 5" xfId="14269"/>
    <cellStyle name="A¡ërer 5 2" xfId="14270"/>
    <cellStyle name="A¡ërer 5 3" xfId="14271"/>
    <cellStyle name="A¡ërer 6" xfId="14272"/>
    <cellStyle name="A¡ërer 6 2" xfId="14273"/>
    <cellStyle name="A¡ërer 6 3" xfId="14274"/>
    <cellStyle name="A¡ërer 7" xfId="14275"/>
    <cellStyle name="A¡ërer 7 2" xfId="14276"/>
    <cellStyle name="A¡ërer 7 3" xfId="14277"/>
    <cellStyle name="A¡ërer 8" xfId="14278"/>
    <cellStyle name="A¡ërer 8 2" xfId="14279"/>
    <cellStyle name="A¡ërer 8 3" xfId="14280"/>
    <cellStyle name="A¡ërer 9" xfId="14281"/>
    <cellStyle name="A¡ërer 9 2" xfId="14282"/>
    <cellStyle name="A¡ërer 9 3" xfId="14283"/>
    <cellStyle name="A¨" xfId="41"/>
    <cellStyle name="A¨ 10" xfId="14284"/>
    <cellStyle name="A¨ 10 2" xfId="14285"/>
    <cellStyle name="A¨ 10 3" xfId="14286"/>
    <cellStyle name="A¨ 2" xfId="14287"/>
    <cellStyle name="A¨ 2 2" xfId="14288"/>
    <cellStyle name="A¨ 2 3" xfId="14289"/>
    <cellStyle name="A¨ 2 4" xfId="19965"/>
    <cellStyle name="A¨ 3" xfId="14290"/>
    <cellStyle name="A¨ 3 2" xfId="14291"/>
    <cellStyle name="A¨ 3 3" xfId="14292"/>
    <cellStyle name="A¨ 4" xfId="14293"/>
    <cellStyle name="A¨ 4 2" xfId="14294"/>
    <cellStyle name="A¨ 4 3" xfId="14295"/>
    <cellStyle name="A¨ 5" xfId="14296"/>
    <cellStyle name="A¨ 5 2" xfId="14297"/>
    <cellStyle name="A¨ 5 3" xfId="14298"/>
    <cellStyle name="A¨ 6" xfId="14299"/>
    <cellStyle name="A¨ 6 2" xfId="14300"/>
    <cellStyle name="A¨ 6 3" xfId="14301"/>
    <cellStyle name="A¨ 7" xfId="14302"/>
    <cellStyle name="A¨ 7 2" xfId="14303"/>
    <cellStyle name="A¨ 7 3" xfId="14304"/>
    <cellStyle name="A¨ 8" xfId="14305"/>
    <cellStyle name="A¨ 8 2" xfId="14306"/>
    <cellStyle name="A¨ 8 3" xfId="14307"/>
    <cellStyle name="A¨ 9" xfId="14308"/>
    <cellStyle name="A¨ 9 2" xfId="14309"/>
    <cellStyle name="A¨ 9 3" xfId="14310"/>
    <cellStyle name="A¨?¡?¡" xfId="14311"/>
    <cellStyle name="A¨_10기성(청구)" xfId="14312"/>
    <cellStyle name="A¨­¢¬¢Ò [0]_¡Æ©¬Au¡íeAa" xfId="14313"/>
    <cellStyle name="A¨­￠￢￠O [0]_¨uoAa¨oCAu " xfId="14314"/>
    <cellStyle name="A¨­￠￢￠O_¨uoAa¨oCAu " xfId="14315"/>
    <cellStyle name="A¨­¢¬¢Ò_insul for equip(alt)" xfId="14316"/>
    <cellStyle name="A¨i " xfId="14317"/>
    <cellStyle name="A¨i¡" xfId="42"/>
    <cellStyle name="A¨i¡ " xfId="14318"/>
    <cellStyle name="A¨i¡ 10" xfId="14319"/>
    <cellStyle name="A¨i¡ 10 2" xfId="14320"/>
    <cellStyle name="A¨i¡ 10 3" xfId="14321"/>
    <cellStyle name="A¨i¡ 11" xfId="19966"/>
    <cellStyle name="A¨i¡ 2" xfId="14322"/>
    <cellStyle name="A¨i¡ 2 2" xfId="14323"/>
    <cellStyle name="A¨i¡ 2 3" xfId="14324"/>
    <cellStyle name="A¨i¡ 2 4" xfId="19967"/>
    <cellStyle name="A¨i¡ 3" xfId="14325"/>
    <cellStyle name="A¨i¡ 3 2" xfId="14326"/>
    <cellStyle name="A¨i¡ 3 3" xfId="14327"/>
    <cellStyle name="A¨i¡ 4" xfId="14328"/>
    <cellStyle name="A¨i¡ 4 2" xfId="14329"/>
    <cellStyle name="A¨i¡ 4 3" xfId="14330"/>
    <cellStyle name="A¨i¡ 5" xfId="14331"/>
    <cellStyle name="A¨i¡ 5 2" xfId="14332"/>
    <cellStyle name="A¨i¡ 5 3" xfId="14333"/>
    <cellStyle name="A¨i¡ 6" xfId="14334"/>
    <cellStyle name="A¨i¡ 6 2" xfId="14335"/>
    <cellStyle name="A¨i¡ 6 3" xfId="14336"/>
    <cellStyle name="A¨i¡ 7" xfId="14337"/>
    <cellStyle name="A¨i¡ 7 2" xfId="14338"/>
    <cellStyle name="A¨i¡ 7 3" xfId="14339"/>
    <cellStyle name="A¨i¡ 8" xfId="14340"/>
    <cellStyle name="A¨i¡ 8 2" xfId="14341"/>
    <cellStyle name="A¨i¡ 8 3" xfId="14342"/>
    <cellStyle name="A¨i¡ 9" xfId="14343"/>
    <cellStyle name="A¨i¡ 9 2" xfId="14344"/>
    <cellStyle name="A¨i¡ 9 3" xfId="14345"/>
    <cellStyle name="A¨ï¡©¡" xfId="43"/>
    <cellStyle name="A¨ï¡©¡ 10" xfId="14346"/>
    <cellStyle name="A¨ï¡©¡ 10 2" xfId="14347"/>
    <cellStyle name="A¨ï¡©¡ 10 3" xfId="14348"/>
    <cellStyle name="A¨ï¡©¡ 2" xfId="14349"/>
    <cellStyle name="A¨ï¡©¡ 2 2" xfId="14350"/>
    <cellStyle name="A¨ï¡©¡ 2 3" xfId="14351"/>
    <cellStyle name="A¨ï¡©¡ 2 4" xfId="19968"/>
    <cellStyle name="A¨ï¡©¡ 3" xfId="14352"/>
    <cellStyle name="A¨ï¡©¡ 3 2" xfId="14353"/>
    <cellStyle name="A¨ï¡©¡ 3 3" xfId="14354"/>
    <cellStyle name="A¨ï¡©¡ 4" xfId="14355"/>
    <cellStyle name="A¨ï¡©¡ 4 2" xfId="14356"/>
    <cellStyle name="A¨ï¡©¡ 4 3" xfId="14357"/>
    <cellStyle name="A¨ï¡©¡ 5" xfId="14358"/>
    <cellStyle name="A¨ï¡©¡ 5 2" xfId="14359"/>
    <cellStyle name="A¨ï¡©¡ 5 3" xfId="14360"/>
    <cellStyle name="A¨ï¡©¡ 6" xfId="14361"/>
    <cellStyle name="A¨ï¡©¡ 6 2" xfId="14362"/>
    <cellStyle name="A¨ï¡©¡ 6 3" xfId="14363"/>
    <cellStyle name="A¨ï¡©¡ 7" xfId="14364"/>
    <cellStyle name="A¨ï¡©¡ 7 2" xfId="14365"/>
    <cellStyle name="A¨ï¡©¡ 7 3" xfId="14366"/>
    <cellStyle name="A¨ï¡©¡ 8" xfId="14367"/>
    <cellStyle name="A¨ï¡©¡ 8 2" xfId="14368"/>
    <cellStyle name="A¨ï¡©¡ 8 3" xfId="14369"/>
    <cellStyle name="A¨ï¡©¡ 9" xfId="14370"/>
    <cellStyle name="A¨ï¡©¡ 9 2" xfId="14371"/>
    <cellStyle name="A¨ï¡©¡ 9 3" xfId="14372"/>
    <cellStyle name="A¨i¡ⓒ " xfId="14373"/>
    <cellStyle name="A¨i¡ⓒ¡e¡ " xfId="14374"/>
    <cellStyle name="A¢" xfId="44"/>
    <cellStyle name="A¢ 10" xfId="14375"/>
    <cellStyle name="A¢ 10 2" xfId="14376"/>
    <cellStyle name="A¢ 10 3" xfId="14377"/>
    <cellStyle name="A¢ 2" xfId="14378"/>
    <cellStyle name="A¢ 2 2" xfId="14379"/>
    <cellStyle name="A¢ 2 3" xfId="14380"/>
    <cellStyle name="A¢ 2 4" xfId="19969"/>
    <cellStyle name="A¢ 3" xfId="14381"/>
    <cellStyle name="A¢ 3 2" xfId="14382"/>
    <cellStyle name="A¢ 3 3" xfId="14383"/>
    <cellStyle name="A¢ 4" xfId="14384"/>
    <cellStyle name="A¢ 4 2" xfId="14385"/>
    <cellStyle name="A¢ 4 3" xfId="14386"/>
    <cellStyle name="A¢ 5" xfId="14387"/>
    <cellStyle name="A¢ 5 2" xfId="14388"/>
    <cellStyle name="A¢ 5 3" xfId="14389"/>
    <cellStyle name="A¢ 6" xfId="14390"/>
    <cellStyle name="A¢ 6 2" xfId="14391"/>
    <cellStyle name="A¢ 6 3" xfId="14392"/>
    <cellStyle name="A¢ 7" xfId="14393"/>
    <cellStyle name="A¢ 7 2" xfId="14394"/>
    <cellStyle name="A¢ 7 3" xfId="14395"/>
    <cellStyle name="A¢ 8" xfId="14396"/>
    <cellStyle name="A¢ 8 2" xfId="14397"/>
    <cellStyle name="A¢ 8 3" xfId="14398"/>
    <cellStyle name="A¢ 9" xfId="14399"/>
    <cellStyle name="A¢ 9 2" xfId="14400"/>
    <cellStyle name="A¢ 9 3" xfId="14401"/>
    <cellStyle name="A¢®¡×i" xfId="45"/>
    <cellStyle name="A¢®¡×i 10" xfId="14402"/>
    <cellStyle name="A¢®¡×i 10 2" xfId="14403"/>
    <cellStyle name="A¢®¡×i 10 3" xfId="14404"/>
    <cellStyle name="A¢®¡×i 2" xfId="14405"/>
    <cellStyle name="A¢®¡×i 2 2" xfId="14406"/>
    <cellStyle name="A¢®¡×i 2 3" xfId="14407"/>
    <cellStyle name="A¢®¡×i 2 4" xfId="19970"/>
    <cellStyle name="A¢®¡×i 3" xfId="14408"/>
    <cellStyle name="A¢®¡×i 3 2" xfId="14409"/>
    <cellStyle name="A¢®¡×i 3 3" xfId="14410"/>
    <cellStyle name="A¢®¡×i 4" xfId="14411"/>
    <cellStyle name="A¢®¡×i 4 2" xfId="14412"/>
    <cellStyle name="A¢®¡×i 4 3" xfId="14413"/>
    <cellStyle name="A¢®¡×i 5" xfId="14414"/>
    <cellStyle name="A¢®¡×i 5 2" xfId="14415"/>
    <cellStyle name="A¢®¡×i 5 3" xfId="14416"/>
    <cellStyle name="A¢®¡×i 6" xfId="14417"/>
    <cellStyle name="A¢®¡×i 6 2" xfId="14418"/>
    <cellStyle name="A¢®¡×i 6 3" xfId="14419"/>
    <cellStyle name="A¢®¡×i 7" xfId="14420"/>
    <cellStyle name="A¢®¡×i 7 2" xfId="14421"/>
    <cellStyle name="A¢®¡×i 7 3" xfId="14422"/>
    <cellStyle name="A¢®¡×i 8" xfId="14423"/>
    <cellStyle name="A¢®¡×i 8 2" xfId="14424"/>
    <cellStyle name="A¢®¡×i 8 3" xfId="14425"/>
    <cellStyle name="A¢®¡×i 9" xfId="14426"/>
    <cellStyle name="A¢®¡×i 9 2" xfId="14427"/>
    <cellStyle name="A¢®¡×i 9 3" xfId="14428"/>
    <cellStyle name="A¢®er¡" xfId="46"/>
    <cellStyle name="A¢®er¡ 10" xfId="14429"/>
    <cellStyle name="A¢®er¡ 10 2" xfId="14430"/>
    <cellStyle name="A¢®er¡ 10 3" xfId="14431"/>
    <cellStyle name="A¢®er¡ 2" xfId="14432"/>
    <cellStyle name="A¢®er¡ 2 2" xfId="14433"/>
    <cellStyle name="A¢®er¡ 2 3" xfId="14434"/>
    <cellStyle name="A¢®er¡ 2 4" xfId="19971"/>
    <cellStyle name="A¢®er¡ 3" xfId="14435"/>
    <cellStyle name="A¢®er¡ 3 2" xfId="14436"/>
    <cellStyle name="A¢®er¡ 3 3" xfId="14437"/>
    <cellStyle name="A¢®er¡ 4" xfId="14438"/>
    <cellStyle name="A¢®er¡ 4 2" xfId="14439"/>
    <cellStyle name="A¢®er¡ 4 3" xfId="14440"/>
    <cellStyle name="A¢®er¡ 5" xfId="14441"/>
    <cellStyle name="A¢®er¡ 5 2" xfId="14442"/>
    <cellStyle name="A¢®er¡ 5 3" xfId="14443"/>
    <cellStyle name="A¢®er¡ 6" xfId="14444"/>
    <cellStyle name="A¢®er¡ 6 2" xfId="14445"/>
    <cellStyle name="A¢®er¡ 6 3" xfId="14446"/>
    <cellStyle name="A¢®er¡ 7" xfId="14447"/>
    <cellStyle name="A¢®er¡ 7 2" xfId="14448"/>
    <cellStyle name="A¢®er¡ 7 3" xfId="14449"/>
    <cellStyle name="A¢®er¡ 8" xfId="14450"/>
    <cellStyle name="A¢®er¡ 8 2" xfId="14451"/>
    <cellStyle name="A¢®er¡ 8 3" xfId="14452"/>
    <cellStyle name="A¢®er¡ 9" xfId="14453"/>
    <cellStyle name="A¢®er¡ 9 2" xfId="14454"/>
    <cellStyle name="A¢®er¡ 9 3" xfId="14455"/>
    <cellStyle name="A¢®ere" xfId="47"/>
    <cellStyle name="A¢®ere 10" xfId="14456"/>
    <cellStyle name="A¢®ere 10 2" xfId="14457"/>
    <cellStyle name="A¢®ere 10 3" xfId="14458"/>
    <cellStyle name="A¢®ere 2" xfId="14459"/>
    <cellStyle name="A¢®ere 2 2" xfId="14460"/>
    <cellStyle name="A¢®ere 2 3" xfId="14461"/>
    <cellStyle name="A¢®ere 2 4" xfId="19972"/>
    <cellStyle name="A¢®ere 3" xfId="14462"/>
    <cellStyle name="A¢®ere 3 2" xfId="14463"/>
    <cellStyle name="A¢®ere 3 3" xfId="14464"/>
    <cellStyle name="A¢®ere 4" xfId="14465"/>
    <cellStyle name="A¢®ere 4 2" xfId="14466"/>
    <cellStyle name="A¢®ere 4 3" xfId="14467"/>
    <cellStyle name="A¢®ere 5" xfId="14468"/>
    <cellStyle name="A¢®ere 5 2" xfId="14469"/>
    <cellStyle name="A¢®ere 5 3" xfId="14470"/>
    <cellStyle name="A¢®ere 6" xfId="14471"/>
    <cellStyle name="A¢®ere 6 2" xfId="14472"/>
    <cellStyle name="A¢®ere 6 3" xfId="14473"/>
    <cellStyle name="A¢®ere 7" xfId="14474"/>
    <cellStyle name="A¢®ere 7 2" xfId="14475"/>
    <cellStyle name="A¢®ere 7 3" xfId="14476"/>
    <cellStyle name="A¢®ere 8" xfId="14477"/>
    <cellStyle name="A¢®ere 8 2" xfId="14478"/>
    <cellStyle name="A¢®ere 8 3" xfId="14479"/>
    <cellStyle name="A¢®ere 9" xfId="14480"/>
    <cellStyle name="A¢®ere 9 2" xfId="14481"/>
    <cellStyle name="A¢®ere 9 3" xfId="14482"/>
    <cellStyle name="A©" xfId="48"/>
    <cellStyle name="A© 10" xfId="14483"/>
    <cellStyle name="A© 10 2" xfId="14484"/>
    <cellStyle name="A© 10 3" xfId="14485"/>
    <cellStyle name="A© 2" xfId="14486"/>
    <cellStyle name="A© 2 2" xfId="14487"/>
    <cellStyle name="A© 2 3" xfId="14488"/>
    <cellStyle name="A© 2 4" xfId="19973"/>
    <cellStyle name="A© 3" xfId="14489"/>
    <cellStyle name="A© 3 2" xfId="14490"/>
    <cellStyle name="A© 3 3" xfId="14491"/>
    <cellStyle name="A© 4" xfId="14492"/>
    <cellStyle name="A© 4 2" xfId="14493"/>
    <cellStyle name="A© 4 3" xfId="14494"/>
    <cellStyle name="A© 5" xfId="14495"/>
    <cellStyle name="A© 5 2" xfId="14496"/>
    <cellStyle name="A© 5 3" xfId="14497"/>
    <cellStyle name="A© 6" xfId="14498"/>
    <cellStyle name="A© 6 2" xfId="14499"/>
    <cellStyle name="A© 6 3" xfId="14500"/>
    <cellStyle name="A© 7" xfId="14501"/>
    <cellStyle name="A© 7 2" xfId="14502"/>
    <cellStyle name="A© 7 3" xfId="14503"/>
    <cellStyle name="A© 8" xfId="14504"/>
    <cellStyle name="A© 8 2" xfId="14505"/>
    <cellStyle name="A© 8 3" xfId="14506"/>
    <cellStyle name="A© 9" xfId="14507"/>
    <cellStyle name="A© 9 2" xfId="14508"/>
    <cellStyle name="A© 9 3" xfId="14509"/>
    <cellStyle name="A©­¢¬¢" xfId="49"/>
    <cellStyle name="A©­¢¬¢ 10" xfId="14510"/>
    <cellStyle name="A©­¢¬¢ 10 2" xfId="14511"/>
    <cellStyle name="A©­¢¬¢ 10 3" xfId="14512"/>
    <cellStyle name="A©­¢¬¢ 2" xfId="14513"/>
    <cellStyle name="A©­¢¬¢ 2 2" xfId="14514"/>
    <cellStyle name="A©­¢¬¢ 2 3" xfId="14515"/>
    <cellStyle name="A©­¢¬¢ 2 4" xfId="19974"/>
    <cellStyle name="A©­¢¬¢ 3" xfId="14516"/>
    <cellStyle name="A©­¢¬¢ 3 2" xfId="14517"/>
    <cellStyle name="A©­¢¬¢ 3 3" xfId="14518"/>
    <cellStyle name="A©­¢¬¢ 4" xfId="14519"/>
    <cellStyle name="A©­¢¬¢ 4 2" xfId="14520"/>
    <cellStyle name="A©­¢¬¢ 4 3" xfId="14521"/>
    <cellStyle name="A©­¢¬¢ 5" xfId="14522"/>
    <cellStyle name="A©­¢¬¢ 5 2" xfId="14523"/>
    <cellStyle name="A©­¢¬¢ 5 3" xfId="14524"/>
    <cellStyle name="A©­¢¬¢ 6" xfId="14525"/>
    <cellStyle name="A©­¢¬¢ 6 2" xfId="14526"/>
    <cellStyle name="A©­¢¬¢ 6 3" xfId="14527"/>
    <cellStyle name="A©­¢¬¢ 7" xfId="14528"/>
    <cellStyle name="A©­¢¬¢ 7 2" xfId="14529"/>
    <cellStyle name="A©­¢¬¢ 7 3" xfId="14530"/>
    <cellStyle name="A©­¢¬¢ 8" xfId="14531"/>
    <cellStyle name="A©­¢¬¢ 8 2" xfId="14532"/>
    <cellStyle name="A©­¢¬¢ 8 3" xfId="14533"/>
    <cellStyle name="A©­¢¬¢ 9" xfId="14534"/>
    <cellStyle name="A©­¢¬¢ 9 2" xfId="14535"/>
    <cellStyle name="A©­¢¬¢ 9 3" xfId="14536"/>
    <cellStyle name="Aⓒ­" xfId="50"/>
    <cellStyle name="Aⓒ­ " xfId="14537"/>
    <cellStyle name="Aⓒ­ 10" xfId="14538"/>
    <cellStyle name="Aⓒ­ 10 2" xfId="14539"/>
    <cellStyle name="Aⓒ­ 10 3" xfId="14540"/>
    <cellStyle name="Aⓒ­ 11" xfId="19975"/>
    <cellStyle name="Aⓒ­ 2" xfId="14541"/>
    <cellStyle name="Aⓒ­ 2 2" xfId="14542"/>
    <cellStyle name="Aⓒ­ 2 3" xfId="14543"/>
    <cellStyle name="Aⓒ­ 2 4" xfId="19976"/>
    <cellStyle name="Aⓒ­ 3" xfId="14544"/>
    <cellStyle name="Aⓒ­ 3 2" xfId="14545"/>
    <cellStyle name="Aⓒ­ 3 3" xfId="14546"/>
    <cellStyle name="Aⓒ­ 4" xfId="14547"/>
    <cellStyle name="Aⓒ­ 4 2" xfId="14548"/>
    <cellStyle name="Aⓒ­ 4 3" xfId="14549"/>
    <cellStyle name="Aⓒ­ 5" xfId="14550"/>
    <cellStyle name="Aⓒ­ 5 2" xfId="14551"/>
    <cellStyle name="Aⓒ­ 5 3" xfId="14552"/>
    <cellStyle name="Aⓒ­ 6" xfId="14553"/>
    <cellStyle name="Aⓒ­ 6 2" xfId="14554"/>
    <cellStyle name="Aⓒ­ 6 3" xfId="14555"/>
    <cellStyle name="Aⓒ­ 7" xfId="14556"/>
    <cellStyle name="Aⓒ­ 7 2" xfId="14557"/>
    <cellStyle name="Aⓒ­ 7 3" xfId="14558"/>
    <cellStyle name="Aⓒ­ 8" xfId="14559"/>
    <cellStyle name="Aⓒ­ 8 2" xfId="14560"/>
    <cellStyle name="Aⓒ­ 8 3" xfId="14561"/>
    <cellStyle name="Aⓒ­ 9" xfId="14562"/>
    <cellStyle name="Aⓒ­ 9 2" xfId="14563"/>
    <cellStyle name="Aⓒ­ 9 3" xfId="14564"/>
    <cellStyle name="Aⓒ­￠￢ " xfId="14565"/>
    <cellStyle name="Aⓒ­￠￢￠o " xfId="14566"/>
    <cellStyle name="Accent1" xfId="14567"/>
    <cellStyle name="Accent2" xfId="14568"/>
    <cellStyle name="Accent3" xfId="14569"/>
    <cellStyle name="Accent4" xfId="14570"/>
    <cellStyle name="Accent5" xfId="14571"/>
    <cellStyle name="Accent6" xfId="14572"/>
    <cellStyle name="active" xfId="14573"/>
    <cellStyle name="Ae" xfId="51"/>
    <cellStyle name="Åë" xfId="52"/>
    <cellStyle name="Ae 10" xfId="14574"/>
    <cellStyle name="Åë 10" xfId="14575"/>
    <cellStyle name="Ae 10 2" xfId="14576"/>
    <cellStyle name="Åë 10 2" xfId="14577"/>
    <cellStyle name="Ae 10 3" xfId="14578"/>
    <cellStyle name="Åë 10 3" xfId="14579"/>
    <cellStyle name="Ae 11" xfId="19977"/>
    <cellStyle name="Åë 11" xfId="19978"/>
    <cellStyle name="Ae 2" xfId="14580"/>
    <cellStyle name="Åë 2" xfId="14581"/>
    <cellStyle name="Ae 2 2" xfId="14582"/>
    <cellStyle name="Åë 2 2" xfId="14583"/>
    <cellStyle name="Ae 2 3" xfId="14584"/>
    <cellStyle name="Åë 2 3" xfId="14585"/>
    <cellStyle name="Ae 2 4" xfId="19979"/>
    <cellStyle name="Åë 2 4" xfId="19980"/>
    <cellStyle name="Ae 2 5" xfId="19981"/>
    <cellStyle name="Åë 2 5" xfId="19982"/>
    <cellStyle name="Ae 2 6" xfId="19983"/>
    <cellStyle name="Åë 2 6" xfId="19984"/>
    <cellStyle name="Ae 3" xfId="14586"/>
    <cellStyle name="Åë 3" xfId="14587"/>
    <cellStyle name="Ae 3 2" xfId="14588"/>
    <cellStyle name="Åë 3 2" xfId="14589"/>
    <cellStyle name="Ae 3 3" xfId="14590"/>
    <cellStyle name="Åë 3 3" xfId="14591"/>
    <cellStyle name="Ae 3 4" xfId="19985"/>
    <cellStyle name="Åë 3 4" xfId="19986"/>
    <cellStyle name="Ae 3 5" xfId="19987"/>
    <cellStyle name="Åë 3 5" xfId="19988"/>
    <cellStyle name="Ae 3 6" xfId="19989"/>
    <cellStyle name="Åë 3 6" xfId="19990"/>
    <cellStyle name="Ae 4" xfId="14592"/>
    <cellStyle name="Åë 4" xfId="14593"/>
    <cellStyle name="Ae 4 2" xfId="14594"/>
    <cellStyle name="Åë 4 2" xfId="14595"/>
    <cellStyle name="Ae 4 3" xfId="14596"/>
    <cellStyle name="Åë 4 3" xfId="14597"/>
    <cellStyle name="Ae 4 4" xfId="19991"/>
    <cellStyle name="Åë 4 4" xfId="19992"/>
    <cellStyle name="Ae 4 5" xfId="19993"/>
    <cellStyle name="Åë 4 5" xfId="19994"/>
    <cellStyle name="Ae 4 6" xfId="19995"/>
    <cellStyle name="Åë 4 6" xfId="19996"/>
    <cellStyle name="Ae 5" xfId="14598"/>
    <cellStyle name="Åë 5" xfId="14599"/>
    <cellStyle name="Ae 5 2" xfId="14600"/>
    <cellStyle name="Åë 5 2" xfId="14601"/>
    <cellStyle name="Ae 5 3" xfId="14602"/>
    <cellStyle name="Åë 5 3" xfId="14603"/>
    <cellStyle name="Ae 6" xfId="14604"/>
    <cellStyle name="Åë 6" xfId="14605"/>
    <cellStyle name="Ae 6 2" xfId="14606"/>
    <cellStyle name="Åë 6 2" xfId="14607"/>
    <cellStyle name="Ae 6 3" xfId="14608"/>
    <cellStyle name="Åë 6 3" xfId="14609"/>
    <cellStyle name="Ae 7" xfId="14610"/>
    <cellStyle name="Åë 7" xfId="14611"/>
    <cellStyle name="Ae 7 2" xfId="14612"/>
    <cellStyle name="Åë 7 2" xfId="14613"/>
    <cellStyle name="Ae 7 3" xfId="14614"/>
    <cellStyle name="Åë 7 3" xfId="14615"/>
    <cellStyle name="Ae 8" xfId="14616"/>
    <cellStyle name="Åë 8" xfId="14617"/>
    <cellStyle name="Ae 8 2" xfId="14618"/>
    <cellStyle name="Åë 8 2" xfId="14619"/>
    <cellStyle name="Ae 8 3" xfId="14620"/>
    <cellStyle name="Åë 8 3" xfId="14621"/>
    <cellStyle name="Ae 9" xfId="14622"/>
    <cellStyle name="Åë 9" xfId="14623"/>
    <cellStyle name="Ae 9 2" xfId="14624"/>
    <cellStyle name="Åë 9 2" xfId="14625"/>
    <cellStyle name="Ae 9 3" xfId="14626"/>
    <cellStyle name="Åë 9 3" xfId="14627"/>
    <cellStyle name="Ae_(CC-13) 구내도로 설계서 (작성중)" xfId="39907"/>
    <cellStyle name="Åë_(CC-13) 구내도로 설계서 (작성중)" xfId="39908"/>
    <cellStyle name="Ae_★부두준설 요약전★" xfId="14628"/>
    <cellStyle name="Åë_★부두준설 요약전★" xfId="14629"/>
    <cellStyle name="Ae_01.수량집계표" xfId="39909"/>
    <cellStyle name="Åë_01.수량집계표" xfId="39910"/>
    <cellStyle name="Ae_011품-기타부대 가설계서R2" xfId="39911"/>
    <cellStyle name="Åë_011품-기타부대 가설계서R2" xfId="39912"/>
    <cellStyle name="Ae_011품-기타부대 가설계서R2_그래브준설 수량분개 토적표" xfId="39913"/>
    <cellStyle name="Åë_011품-기타부대 가설계서R2_그래브준설 수량분개 토적표" xfId="39914"/>
    <cellStyle name="Ae_011품-기타부대 가설계서R2_부두준설 설계서" xfId="39915"/>
    <cellStyle name="Åë_011품-기타부대 가설계서R2_부두준설 설계서" xfId="39916"/>
    <cellStyle name="Ae_011품-기타부대 가설계서R2_부두준설 설계서-07.10.24" xfId="39917"/>
    <cellStyle name="Åë_011품-기타부대 가설계서R2_부두준설 설계서-07.10.24" xfId="39918"/>
    <cellStyle name="Ae_011품-기타부대 가설계서R2_부두준설 수량산출서" xfId="39919"/>
    <cellStyle name="Åë_011품-기타부대 가설계서R2_부두준설 수량산출서" xfId="39920"/>
    <cellStyle name="Ae_0131양-간이포장" xfId="39921"/>
    <cellStyle name="Åë_0131양-간이포장" xfId="39922"/>
    <cellStyle name="Ae_0131양-간이포장_그래브준설 수량분개 토적표" xfId="39923"/>
    <cellStyle name="Åë_0131양-간이포장_그래브준설 수량분개 토적표" xfId="39924"/>
    <cellStyle name="Ae_0131양-간이포장_부두준설 설계서" xfId="39925"/>
    <cellStyle name="Åë_0131양-간이포장_부두준설 설계서" xfId="39926"/>
    <cellStyle name="Ae_0131양-간이포장_부두준설 설계서-07.10.24" xfId="39927"/>
    <cellStyle name="Åë_0131양-간이포장_부두준설 설계서-07.10.24" xfId="39928"/>
    <cellStyle name="Ae_0131양-간이포장_부두준설 수량산출서" xfId="39929"/>
    <cellStyle name="Åë_0131양-간이포장_부두준설 수량산출서" xfId="39930"/>
    <cellStyle name="Ae_1 당진78-연돌-공사설계서(REV.0 12.14-kopec)" xfId="14630"/>
    <cellStyle name="Åë_1 당진78-연돌-공사설계서(REV.0 12.14-kopec)" xfId="14631"/>
    <cellStyle name="Ae_1 당진78-연돌-공사설계서(REV.0 12.14-kopec) 10" xfId="39931"/>
    <cellStyle name="Åë_1 당진78-연돌-공사설계서(REV.0 12.14-kopec) 10" xfId="39932"/>
    <cellStyle name="Ae_1 당진78-연돌-공사설계서(REV.0 12.14-kopec) 11" xfId="39933"/>
    <cellStyle name="Åë_1 당진78-연돌-공사설계서(REV.0 12.14-kopec) 11" xfId="39934"/>
    <cellStyle name="Ae_1 당진78-연돌-공사설계서(REV.0 12.14-kopec) 12" xfId="39935"/>
    <cellStyle name="Åë_1 당진78-연돌-공사설계서(REV.0 12.14-kopec) 12" xfId="39936"/>
    <cellStyle name="Ae_1 당진78-연돌-공사설계서(REV.0 12.14-kopec) 13" xfId="39937"/>
    <cellStyle name="Åë_1 당진78-연돌-공사설계서(REV.0 12.14-kopec) 13" xfId="39938"/>
    <cellStyle name="Ae_1 당진78-연돌-공사설계서(REV.0 12.14-kopec) 14" xfId="39939"/>
    <cellStyle name="Åë_1 당진78-연돌-공사설계서(REV.0 12.14-kopec) 14" xfId="39940"/>
    <cellStyle name="Ae_1 당진78-연돌-공사설계서(REV.0 12.14-kopec) 2" xfId="14632"/>
    <cellStyle name="Åë_1 당진78-연돌-공사설계서(REV.0 12.14-kopec) 2" xfId="14633"/>
    <cellStyle name="Ae_1 당진78-연돌-공사설계서(REV.0 12.14-kopec) 3" xfId="14634"/>
    <cellStyle name="Åë_1 당진78-연돌-공사설계서(REV.0 12.14-kopec) 3" xfId="14635"/>
    <cellStyle name="Ae_1 당진78-연돌-공사설계서(REV.0 12.14-kopec) 4" xfId="19997"/>
    <cellStyle name="Åë_1 당진78-연돌-공사설계서(REV.0 12.14-kopec) 4" xfId="19998"/>
    <cellStyle name="Ae_1 당진78-연돌-공사설계서(REV.0 12.14-kopec) 5" xfId="19999"/>
    <cellStyle name="Åë_1 당진78-연돌-공사설계서(REV.0 12.14-kopec) 5" xfId="20000"/>
    <cellStyle name="Ae_1 당진78-연돌-공사설계서(REV.0 12.14-kopec) 6" xfId="20001"/>
    <cellStyle name="Åë_1 당진78-연돌-공사설계서(REV.0 12.14-kopec) 6" xfId="20002"/>
    <cellStyle name="Ae_1 당진78-연돌-공사설계서(REV.0 12.14-kopec) 7" xfId="20003"/>
    <cellStyle name="Åë_1 당진78-연돌-공사설계서(REV.0 12.14-kopec) 7" xfId="20004"/>
    <cellStyle name="Ae_1 당진78-연돌-공사설계서(REV.0 12.14-kopec) 8" xfId="20005"/>
    <cellStyle name="Åë_1 당진78-연돌-공사설계서(REV.0 12.14-kopec) 8" xfId="20006"/>
    <cellStyle name="Ae_1 당진78-연돌-공사설계서(REV.0 12.14-kopec) 9" xfId="39941"/>
    <cellStyle name="Åë_1 당진78-연돌-공사설계서(REV.0 12.14-kopec) 9" xfId="39942"/>
    <cellStyle name="Ae_1 당진78-연돌-공사설계서(REV.0 12.14-kopec)_0 태안78-연돌-공사설계서(2005082)" xfId="14636"/>
    <cellStyle name="Åë_1 당진78-연돌-공사설계서(REV.0 12.14-kopec)_0 태안78-연돌-공사설계서(2005082)" xfId="14637"/>
    <cellStyle name="Ae_1 당진78-연돌-공사설계서(REV.0 12.14-kopec)_0 태안78-연돌-공사설계서(2005082) 10" xfId="39943"/>
    <cellStyle name="Åë_1 당진78-연돌-공사설계서(REV.0 12.14-kopec)_0 태안78-연돌-공사설계서(2005082) 10" xfId="39944"/>
    <cellStyle name="Ae_1 당진78-연돌-공사설계서(REV.0 12.14-kopec)_0 태안78-연돌-공사설계서(2005082) 11" xfId="39945"/>
    <cellStyle name="Åë_1 당진78-연돌-공사설계서(REV.0 12.14-kopec)_0 태안78-연돌-공사설계서(2005082) 11" xfId="39946"/>
    <cellStyle name="Ae_1 당진78-연돌-공사설계서(REV.0 12.14-kopec)_0 태안78-연돌-공사설계서(2005082) 12" xfId="39947"/>
    <cellStyle name="Åë_1 당진78-연돌-공사설계서(REV.0 12.14-kopec)_0 태안78-연돌-공사설계서(2005082) 12" xfId="39948"/>
    <cellStyle name="Ae_1 당진78-연돌-공사설계서(REV.0 12.14-kopec)_0 태안78-연돌-공사설계서(2005082) 13" xfId="39949"/>
    <cellStyle name="Åë_1 당진78-연돌-공사설계서(REV.0 12.14-kopec)_0 태안78-연돌-공사설계서(2005082) 13" xfId="39950"/>
    <cellStyle name="Ae_1 당진78-연돌-공사설계서(REV.0 12.14-kopec)_0 태안78-연돌-공사설계서(2005082) 14" xfId="39951"/>
    <cellStyle name="Åë_1 당진78-연돌-공사설계서(REV.0 12.14-kopec)_0 태안78-연돌-공사설계서(2005082) 14" xfId="39952"/>
    <cellStyle name="Ae_1 당진78-연돌-공사설계서(REV.0 12.14-kopec)_0 태안78-연돌-공사설계서(2005082) 2" xfId="14638"/>
    <cellStyle name="Åë_1 당진78-연돌-공사설계서(REV.0 12.14-kopec)_0 태안78-연돌-공사설계서(2005082) 2" xfId="14639"/>
    <cellStyle name="Ae_1 당진78-연돌-공사설계서(REV.0 12.14-kopec)_0 태안78-연돌-공사설계서(2005082) 3" xfId="14640"/>
    <cellStyle name="Åë_1 당진78-연돌-공사설계서(REV.0 12.14-kopec)_0 태안78-연돌-공사설계서(2005082) 3" xfId="14641"/>
    <cellStyle name="Ae_1 당진78-연돌-공사설계서(REV.0 12.14-kopec)_0 태안78-연돌-공사설계서(2005082) 4" xfId="20007"/>
    <cellStyle name="Åë_1 당진78-연돌-공사설계서(REV.0 12.14-kopec)_0 태안78-연돌-공사설계서(2005082) 4" xfId="20008"/>
    <cellStyle name="Ae_1 당진78-연돌-공사설계서(REV.0 12.14-kopec)_0 태안78-연돌-공사설계서(2005082) 5" xfId="20009"/>
    <cellStyle name="Åë_1 당진78-연돌-공사설계서(REV.0 12.14-kopec)_0 태안78-연돌-공사설계서(2005082) 5" xfId="20010"/>
    <cellStyle name="Ae_1 당진78-연돌-공사설계서(REV.0 12.14-kopec)_0 태안78-연돌-공사설계서(2005082) 6" xfId="20011"/>
    <cellStyle name="Åë_1 당진78-연돌-공사설계서(REV.0 12.14-kopec)_0 태안78-연돌-공사설계서(2005082) 6" xfId="20012"/>
    <cellStyle name="Ae_1 당진78-연돌-공사설계서(REV.0 12.14-kopec)_0 태안78-연돌-공사설계서(2005082) 7" xfId="20013"/>
    <cellStyle name="Åë_1 당진78-연돌-공사설계서(REV.0 12.14-kopec)_0 태안78-연돌-공사설계서(2005082) 7" xfId="20014"/>
    <cellStyle name="Ae_1 당진78-연돌-공사설계서(REV.0 12.14-kopec)_0 태안78-연돌-공사설계서(2005082) 8" xfId="20015"/>
    <cellStyle name="Åë_1 당진78-연돌-공사설계서(REV.0 12.14-kopec)_0 태안78-연돌-공사설계서(2005082) 8" xfId="20016"/>
    <cellStyle name="Ae_1 당진78-연돌-공사설계서(REV.0 12.14-kopec)_0 태안78-연돌-공사설계서(2005082) 9" xfId="39953"/>
    <cellStyle name="Åë_1 당진78-연돌-공사설계서(REV.0 12.14-kopec)_0 태안78-연돌-공사설계서(2005082) 9" xfId="39954"/>
    <cellStyle name="Ae_1 당진78-연돌-공사설계서(REV.0 12.14-kopec)_1.0t 공사설계서(1021일)" xfId="14642"/>
    <cellStyle name="Åë_1 당진78-연돌-공사설계서(REV.0 12.14-kopec)_1.0t 공사설계서(1021일)" xfId="14643"/>
    <cellStyle name="Ae_1 당진78-연돌-공사설계서(REV.0 12.14-kopec)_1.0t 공사설계서(1021일) 10" xfId="39955"/>
    <cellStyle name="Åë_1 당진78-연돌-공사설계서(REV.0 12.14-kopec)_1.0t 공사설계서(1021일) 10" xfId="39956"/>
    <cellStyle name="Ae_1 당진78-연돌-공사설계서(REV.0 12.14-kopec)_1.0t 공사설계서(1021일) 11" xfId="39957"/>
    <cellStyle name="Åë_1 당진78-연돌-공사설계서(REV.0 12.14-kopec)_1.0t 공사설계서(1021일) 11" xfId="39958"/>
    <cellStyle name="Ae_1 당진78-연돌-공사설계서(REV.0 12.14-kopec)_1.0t 공사설계서(1021일) 12" xfId="39959"/>
    <cellStyle name="Åë_1 당진78-연돌-공사설계서(REV.0 12.14-kopec)_1.0t 공사설계서(1021일) 12" xfId="39960"/>
    <cellStyle name="Ae_1 당진78-연돌-공사설계서(REV.0 12.14-kopec)_1.0t 공사설계서(1021일) 13" xfId="39961"/>
    <cellStyle name="Åë_1 당진78-연돌-공사설계서(REV.0 12.14-kopec)_1.0t 공사설계서(1021일) 13" xfId="39962"/>
    <cellStyle name="Ae_1 당진78-연돌-공사설계서(REV.0 12.14-kopec)_1.0t 공사설계서(1021일) 14" xfId="39963"/>
    <cellStyle name="Åë_1 당진78-연돌-공사설계서(REV.0 12.14-kopec)_1.0t 공사설계서(1021일) 14" xfId="39964"/>
    <cellStyle name="Ae_1 당진78-연돌-공사설계서(REV.0 12.14-kopec)_1.0t 공사설계서(1021일) 2" xfId="14644"/>
    <cellStyle name="Åë_1 당진78-연돌-공사설계서(REV.0 12.14-kopec)_1.0t 공사설계서(1021일) 2" xfId="14645"/>
    <cellStyle name="Ae_1 당진78-연돌-공사설계서(REV.0 12.14-kopec)_1.0t 공사설계서(1021일) 3" xfId="14646"/>
    <cellStyle name="Åë_1 당진78-연돌-공사설계서(REV.0 12.14-kopec)_1.0t 공사설계서(1021일) 3" xfId="14647"/>
    <cellStyle name="Ae_1 당진78-연돌-공사설계서(REV.0 12.14-kopec)_1.0t 공사설계서(1021일) 4" xfId="20017"/>
    <cellStyle name="Åë_1 당진78-연돌-공사설계서(REV.0 12.14-kopec)_1.0t 공사설계서(1021일) 4" xfId="20018"/>
    <cellStyle name="Ae_1 당진78-연돌-공사설계서(REV.0 12.14-kopec)_1.0t 공사설계서(1021일) 5" xfId="20019"/>
    <cellStyle name="Åë_1 당진78-연돌-공사설계서(REV.0 12.14-kopec)_1.0t 공사설계서(1021일) 5" xfId="20020"/>
    <cellStyle name="Ae_1 당진78-연돌-공사설계서(REV.0 12.14-kopec)_1.0t 공사설계서(1021일) 6" xfId="20021"/>
    <cellStyle name="Åë_1 당진78-연돌-공사설계서(REV.0 12.14-kopec)_1.0t 공사설계서(1021일) 6" xfId="20022"/>
    <cellStyle name="Ae_1 당진78-연돌-공사설계서(REV.0 12.14-kopec)_1.0t 공사설계서(1021일) 7" xfId="20023"/>
    <cellStyle name="Åë_1 당진78-연돌-공사설계서(REV.0 12.14-kopec)_1.0t 공사설계서(1021일) 7" xfId="20024"/>
    <cellStyle name="Ae_1 당진78-연돌-공사설계서(REV.0 12.14-kopec)_1.0t 공사설계서(1021일) 8" xfId="20025"/>
    <cellStyle name="Åë_1 당진78-연돌-공사설계서(REV.0 12.14-kopec)_1.0t 공사설계서(1021일) 8" xfId="20026"/>
    <cellStyle name="Ae_1 당진78-연돌-공사설계서(REV.0 12.14-kopec)_1.0t 공사설계서(1021일) 9" xfId="39965"/>
    <cellStyle name="Åë_1 당진78-연돌-공사설계서(REV.0 12.14-kopec)_1.0t 공사설계서(1021일) 9" xfId="39966"/>
    <cellStyle name="Ae_1 당진78-연돌-공사설계서(REV.0 12.14-kopec)_태안78연돌공사설계서(2005099)C2" xfId="14648"/>
    <cellStyle name="Åë_1 당진78-연돌-공사설계서(REV.0 12.14-kopec)_태안78연돌공사설계서(2005099)C2" xfId="14649"/>
    <cellStyle name="Ae_1 당진78-연돌-공사설계서(REV.0 12.14-kopec)_태안78연돌공사설계서(2005099)C2 10" xfId="39967"/>
    <cellStyle name="Åë_1 당진78-연돌-공사설계서(REV.0 12.14-kopec)_태안78연돌공사설계서(2005099)C2 10" xfId="39968"/>
    <cellStyle name="Ae_1 당진78-연돌-공사설계서(REV.0 12.14-kopec)_태안78연돌공사설계서(2005099)C2 11" xfId="39969"/>
    <cellStyle name="Åë_1 당진78-연돌-공사설계서(REV.0 12.14-kopec)_태안78연돌공사설계서(2005099)C2 11" xfId="39970"/>
    <cellStyle name="Ae_1 당진78-연돌-공사설계서(REV.0 12.14-kopec)_태안78연돌공사설계서(2005099)C2 12" xfId="39971"/>
    <cellStyle name="Åë_1 당진78-연돌-공사설계서(REV.0 12.14-kopec)_태안78연돌공사설계서(2005099)C2 12" xfId="39972"/>
    <cellStyle name="Ae_1 당진78-연돌-공사설계서(REV.0 12.14-kopec)_태안78연돌공사설계서(2005099)C2 13" xfId="39973"/>
    <cellStyle name="Åë_1 당진78-연돌-공사설계서(REV.0 12.14-kopec)_태안78연돌공사설계서(2005099)C2 13" xfId="39974"/>
    <cellStyle name="Ae_1 당진78-연돌-공사설계서(REV.0 12.14-kopec)_태안78연돌공사설계서(2005099)C2 14" xfId="39975"/>
    <cellStyle name="Åë_1 당진78-연돌-공사설계서(REV.0 12.14-kopec)_태안78연돌공사설계서(2005099)C2 14" xfId="39976"/>
    <cellStyle name="Ae_1 당진78-연돌-공사설계서(REV.0 12.14-kopec)_태안78연돌공사설계서(2005099)C2 2" xfId="14650"/>
    <cellStyle name="Åë_1 당진78-연돌-공사설계서(REV.0 12.14-kopec)_태안78연돌공사설계서(2005099)C2 2" xfId="14651"/>
    <cellStyle name="Ae_1 당진78-연돌-공사설계서(REV.0 12.14-kopec)_태안78연돌공사설계서(2005099)C2 3" xfId="14652"/>
    <cellStyle name="Åë_1 당진78-연돌-공사설계서(REV.0 12.14-kopec)_태안78연돌공사설계서(2005099)C2 3" xfId="14653"/>
    <cellStyle name="Ae_1 당진78-연돌-공사설계서(REV.0 12.14-kopec)_태안78연돌공사설계서(2005099)C2 4" xfId="20027"/>
    <cellStyle name="Åë_1 당진78-연돌-공사설계서(REV.0 12.14-kopec)_태안78연돌공사설계서(2005099)C2 4" xfId="20028"/>
    <cellStyle name="Ae_1 당진78-연돌-공사설계서(REV.0 12.14-kopec)_태안78연돌공사설계서(2005099)C2 5" xfId="20029"/>
    <cellStyle name="Åë_1 당진78-연돌-공사설계서(REV.0 12.14-kopec)_태안78연돌공사설계서(2005099)C2 5" xfId="20030"/>
    <cellStyle name="Ae_1 당진78-연돌-공사설계서(REV.0 12.14-kopec)_태안78연돌공사설계서(2005099)C2 6" xfId="20031"/>
    <cellStyle name="Åë_1 당진78-연돌-공사설계서(REV.0 12.14-kopec)_태안78연돌공사설계서(2005099)C2 6" xfId="20032"/>
    <cellStyle name="Ae_1 당진78-연돌-공사설계서(REV.0 12.14-kopec)_태안78연돌공사설계서(2005099)C2 7" xfId="20033"/>
    <cellStyle name="Åë_1 당진78-연돌-공사설계서(REV.0 12.14-kopec)_태안78연돌공사설계서(2005099)C2 7" xfId="20034"/>
    <cellStyle name="Ae_1 당진78-연돌-공사설계서(REV.0 12.14-kopec)_태안78연돌공사설계서(2005099)C2 8" xfId="20035"/>
    <cellStyle name="Åë_1 당진78-연돌-공사설계서(REV.0 12.14-kopec)_태안78연돌공사설계서(2005099)C2 8" xfId="20036"/>
    <cellStyle name="Ae_1 당진78-연돌-공사설계서(REV.0 12.14-kopec)_태안78연돌공사설계서(2005099)C2 9" xfId="39977"/>
    <cellStyle name="Åë_1 당진78-연돌-공사설계서(REV.0 12.14-kopec)_태안78연돌공사설계서(2005099)C2 9" xfId="39978"/>
    <cellStyle name="Ae_1.0t 당진78-연돌-수량산출서(REV.0 12.27-kopec)" xfId="14654"/>
    <cellStyle name="Åë_1.0t 당진78-연돌-수량산출서(REV.0 12.27-kopec)" xfId="14655"/>
    <cellStyle name="Ae_1.0t 당진78-연돌-수량산출서(REV.0 12.27-kopec) 10" xfId="39979"/>
    <cellStyle name="Åë_1.0t 당진78-연돌-수량산출서(REV.0 12.27-kopec) 10" xfId="39980"/>
    <cellStyle name="Ae_1.0t 당진78-연돌-수량산출서(REV.0 12.27-kopec) 11" xfId="39981"/>
    <cellStyle name="Åë_1.0t 당진78-연돌-수량산출서(REV.0 12.27-kopec) 11" xfId="39982"/>
    <cellStyle name="Ae_1.0t 당진78-연돌-수량산출서(REV.0 12.27-kopec) 12" xfId="39983"/>
    <cellStyle name="Åë_1.0t 당진78-연돌-수량산출서(REV.0 12.27-kopec) 12" xfId="39984"/>
    <cellStyle name="Ae_1.0t 당진78-연돌-수량산출서(REV.0 12.27-kopec) 13" xfId="39985"/>
    <cellStyle name="Åë_1.0t 당진78-연돌-수량산출서(REV.0 12.27-kopec) 13" xfId="39986"/>
    <cellStyle name="Ae_1.0t 당진78-연돌-수량산출서(REV.0 12.27-kopec) 14" xfId="39987"/>
    <cellStyle name="Åë_1.0t 당진78-연돌-수량산출서(REV.0 12.27-kopec) 14" xfId="39988"/>
    <cellStyle name="Ae_1.0t 당진78-연돌-수량산출서(REV.0 12.27-kopec) 2" xfId="14656"/>
    <cellStyle name="Åë_1.0t 당진78-연돌-수량산출서(REV.0 12.27-kopec) 2" xfId="14657"/>
    <cellStyle name="Ae_1.0t 당진78-연돌-수량산출서(REV.0 12.27-kopec) 3" xfId="14658"/>
    <cellStyle name="Åë_1.0t 당진78-연돌-수량산출서(REV.0 12.27-kopec) 3" xfId="14659"/>
    <cellStyle name="Ae_1.0t 당진78-연돌-수량산출서(REV.0 12.27-kopec) 4" xfId="20037"/>
    <cellStyle name="Åë_1.0t 당진78-연돌-수량산출서(REV.0 12.27-kopec) 4" xfId="20038"/>
    <cellStyle name="Ae_1.0t 당진78-연돌-수량산출서(REV.0 12.27-kopec) 5" xfId="20039"/>
    <cellStyle name="Åë_1.0t 당진78-연돌-수량산출서(REV.0 12.27-kopec) 5" xfId="20040"/>
    <cellStyle name="Ae_1.0t 당진78-연돌-수량산출서(REV.0 12.27-kopec) 6" xfId="20041"/>
    <cellStyle name="Åë_1.0t 당진78-연돌-수량산출서(REV.0 12.27-kopec) 6" xfId="20042"/>
    <cellStyle name="Ae_1.0t 당진78-연돌-수량산출서(REV.0 12.27-kopec) 7" xfId="20043"/>
    <cellStyle name="Åë_1.0t 당진78-연돌-수량산출서(REV.0 12.27-kopec) 7" xfId="20044"/>
    <cellStyle name="Ae_1.0t 당진78-연돌-수량산출서(REV.0 12.27-kopec) 8" xfId="20045"/>
    <cellStyle name="Åë_1.0t 당진78-연돌-수량산출서(REV.0 12.27-kopec) 8" xfId="20046"/>
    <cellStyle name="Ae_1.0t 당진78-연돌-수량산출서(REV.0 12.27-kopec) 9" xfId="39989"/>
    <cellStyle name="Åë_1.0t 당진78-연돌-수량산출서(REV.0 12.27-kopec) 9" xfId="39990"/>
    <cellStyle name="Ae_1.0t 당진78-연돌-수량산출서(REV.0 12.27-kopec)_1.0t 공사설계서(1021일)" xfId="14660"/>
    <cellStyle name="Åë_1.0t 당진78-연돌-수량산출서(REV.0 12.27-kopec)_1.0t 공사설계서(1021일)" xfId="14661"/>
    <cellStyle name="Ae_1.0t 당진78-연돌-수량산출서(REV.0 12.27-kopec)_1.0t 공사설계서(1021일) 10" xfId="39991"/>
    <cellStyle name="Åë_1.0t 당진78-연돌-수량산출서(REV.0 12.27-kopec)_1.0t 공사설계서(1021일) 10" xfId="39992"/>
    <cellStyle name="Ae_1.0t 당진78-연돌-수량산출서(REV.0 12.27-kopec)_1.0t 공사설계서(1021일) 11" xfId="39993"/>
    <cellStyle name="Åë_1.0t 당진78-연돌-수량산출서(REV.0 12.27-kopec)_1.0t 공사설계서(1021일) 11" xfId="39994"/>
    <cellStyle name="Ae_1.0t 당진78-연돌-수량산출서(REV.0 12.27-kopec)_1.0t 공사설계서(1021일) 12" xfId="39995"/>
    <cellStyle name="Åë_1.0t 당진78-연돌-수량산출서(REV.0 12.27-kopec)_1.0t 공사설계서(1021일) 12" xfId="39996"/>
    <cellStyle name="Ae_1.0t 당진78-연돌-수량산출서(REV.0 12.27-kopec)_1.0t 공사설계서(1021일) 13" xfId="39997"/>
    <cellStyle name="Åë_1.0t 당진78-연돌-수량산출서(REV.0 12.27-kopec)_1.0t 공사설계서(1021일) 13" xfId="39998"/>
    <cellStyle name="Ae_1.0t 당진78-연돌-수량산출서(REV.0 12.27-kopec)_1.0t 공사설계서(1021일) 14" xfId="39999"/>
    <cellStyle name="Åë_1.0t 당진78-연돌-수량산출서(REV.0 12.27-kopec)_1.0t 공사설계서(1021일) 14" xfId="40000"/>
    <cellStyle name="Ae_1.0t 당진78-연돌-수량산출서(REV.0 12.27-kopec)_1.0t 공사설계서(1021일) 2" xfId="14662"/>
    <cellStyle name="Åë_1.0t 당진78-연돌-수량산출서(REV.0 12.27-kopec)_1.0t 공사설계서(1021일) 2" xfId="14663"/>
    <cellStyle name="Ae_1.0t 당진78-연돌-수량산출서(REV.0 12.27-kopec)_1.0t 공사설계서(1021일) 3" xfId="14664"/>
    <cellStyle name="Åë_1.0t 당진78-연돌-수량산출서(REV.0 12.27-kopec)_1.0t 공사설계서(1021일) 3" xfId="14665"/>
    <cellStyle name="Ae_1.0t 당진78-연돌-수량산출서(REV.0 12.27-kopec)_1.0t 공사설계서(1021일) 4" xfId="20047"/>
    <cellStyle name="Åë_1.0t 당진78-연돌-수량산출서(REV.0 12.27-kopec)_1.0t 공사설계서(1021일) 4" xfId="20048"/>
    <cellStyle name="Ae_1.0t 당진78-연돌-수량산출서(REV.0 12.27-kopec)_1.0t 공사설계서(1021일) 5" xfId="20049"/>
    <cellStyle name="Åë_1.0t 당진78-연돌-수량산출서(REV.0 12.27-kopec)_1.0t 공사설계서(1021일) 5" xfId="20050"/>
    <cellStyle name="Ae_1.0t 당진78-연돌-수량산출서(REV.0 12.27-kopec)_1.0t 공사설계서(1021일) 6" xfId="20051"/>
    <cellStyle name="Åë_1.0t 당진78-연돌-수량산출서(REV.0 12.27-kopec)_1.0t 공사설계서(1021일) 6" xfId="20052"/>
    <cellStyle name="Ae_1.0t 당진78-연돌-수량산출서(REV.0 12.27-kopec)_1.0t 공사설계서(1021일) 7" xfId="20053"/>
    <cellStyle name="Åë_1.0t 당진78-연돌-수량산출서(REV.0 12.27-kopec)_1.0t 공사설계서(1021일) 7" xfId="20054"/>
    <cellStyle name="Ae_1.0t 당진78-연돌-수량산출서(REV.0 12.27-kopec)_1.0t 공사설계서(1021일) 8" xfId="20055"/>
    <cellStyle name="Åë_1.0t 당진78-연돌-수량산출서(REV.0 12.27-kopec)_1.0t 공사설계서(1021일) 8" xfId="20056"/>
    <cellStyle name="Ae_1.0t 당진78-연돌-수량산출서(REV.0 12.27-kopec)_1.0t 공사설계서(1021일) 9" xfId="40001"/>
    <cellStyle name="Åë_1.0t 당진78-연돌-수량산출서(REV.0 12.27-kopec)_1.0t 공사설계서(1021일) 9" xfId="40002"/>
    <cellStyle name="Ae_10기성(청구)" xfId="14666"/>
    <cellStyle name="Åë_10기성(청구)" xfId="14667"/>
    <cellStyle name="Ae_10기성(청구)_2006년1차" xfId="14668"/>
    <cellStyle name="Åë_10기성(청구)_2006년1차" xfId="14669"/>
    <cellStyle name="Ae_10기성(청구)_토웅0412월기성" xfId="14670"/>
    <cellStyle name="Åë_10기성(청구)_토웅0412월기성" xfId="14671"/>
    <cellStyle name="Ae_20030218144011020-E1C865BF" xfId="53"/>
    <cellStyle name="Åë_20030218144011020-E1C865BF" xfId="54"/>
    <cellStyle name="Ae_20030218144011020-E1C865BF 10" xfId="14672"/>
    <cellStyle name="Åë_20030218144011020-E1C865BF 10" xfId="14673"/>
    <cellStyle name="Ae_20030218144011020-E1C865BF 10 2" xfId="14674"/>
    <cellStyle name="Åë_20030218144011020-E1C865BF 10 2" xfId="14675"/>
    <cellStyle name="Ae_20030218144011020-E1C865BF 10 3" xfId="14676"/>
    <cellStyle name="Åë_20030218144011020-E1C865BF 10 3" xfId="14677"/>
    <cellStyle name="Ae_20030218144011020-E1C865BF 2" xfId="14678"/>
    <cellStyle name="Åë_20030218144011020-E1C865BF 2" xfId="14679"/>
    <cellStyle name="Ae_20030218144011020-E1C865BF 2 2" xfId="14680"/>
    <cellStyle name="Åë_20030218144011020-E1C865BF 2 2" xfId="14681"/>
    <cellStyle name="Ae_20030218144011020-E1C865BF 2 3" xfId="14682"/>
    <cellStyle name="Åë_20030218144011020-E1C865BF 2 3" xfId="14683"/>
    <cellStyle name="Ae_20030218144011020-E1C865BF 3" xfId="14684"/>
    <cellStyle name="Åë_20030218144011020-E1C865BF 3" xfId="14685"/>
    <cellStyle name="Ae_20030218144011020-E1C865BF 3 2" xfId="14686"/>
    <cellStyle name="Åë_20030218144011020-E1C865BF 3 2" xfId="14687"/>
    <cellStyle name="Ae_20030218144011020-E1C865BF 3 3" xfId="14688"/>
    <cellStyle name="Åë_20030218144011020-E1C865BF 3 3" xfId="14689"/>
    <cellStyle name="Ae_20030218144011020-E1C865BF 4" xfId="14690"/>
    <cellStyle name="Åë_20030218144011020-E1C865BF 4" xfId="14691"/>
    <cellStyle name="Ae_20030218144011020-E1C865BF 4 2" xfId="14692"/>
    <cellStyle name="Åë_20030218144011020-E1C865BF 4 2" xfId="14693"/>
    <cellStyle name="Ae_20030218144011020-E1C865BF 4 3" xfId="14694"/>
    <cellStyle name="Åë_20030218144011020-E1C865BF 4 3" xfId="14695"/>
    <cellStyle name="Ae_20030218144011020-E1C865BF 5" xfId="14696"/>
    <cellStyle name="Åë_20030218144011020-E1C865BF 5" xfId="14697"/>
    <cellStyle name="Ae_20030218144011020-E1C865BF 5 2" xfId="14698"/>
    <cellStyle name="Åë_20030218144011020-E1C865BF 5 2" xfId="14699"/>
    <cellStyle name="Ae_20030218144011020-E1C865BF 5 3" xfId="14700"/>
    <cellStyle name="Åë_20030218144011020-E1C865BF 5 3" xfId="14701"/>
    <cellStyle name="Ae_20030218144011020-E1C865BF 6" xfId="14702"/>
    <cellStyle name="Åë_20030218144011020-E1C865BF 6" xfId="14703"/>
    <cellStyle name="Ae_20030218144011020-E1C865BF 6 2" xfId="14704"/>
    <cellStyle name="Åë_20030218144011020-E1C865BF 6 2" xfId="14705"/>
    <cellStyle name="Ae_20030218144011020-E1C865BF 6 3" xfId="14706"/>
    <cellStyle name="Åë_20030218144011020-E1C865BF 6 3" xfId="14707"/>
    <cellStyle name="Ae_20030218144011020-E1C865BF 7" xfId="14708"/>
    <cellStyle name="Åë_20030218144011020-E1C865BF 7" xfId="14709"/>
    <cellStyle name="Ae_20030218144011020-E1C865BF 7 2" xfId="14710"/>
    <cellStyle name="Åë_20030218144011020-E1C865BF 7 2" xfId="14711"/>
    <cellStyle name="Ae_20030218144011020-E1C865BF 7 3" xfId="14712"/>
    <cellStyle name="Åë_20030218144011020-E1C865BF 7 3" xfId="14713"/>
    <cellStyle name="Ae_20030218144011020-E1C865BF 8" xfId="14714"/>
    <cellStyle name="Åë_20030218144011020-E1C865BF 8" xfId="14715"/>
    <cellStyle name="Ae_20030218144011020-E1C865BF 8 2" xfId="14716"/>
    <cellStyle name="Åë_20030218144011020-E1C865BF 8 2" xfId="14717"/>
    <cellStyle name="Ae_20030218144011020-E1C865BF 8 3" xfId="14718"/>
    <cellStyle name="Åë_20030218144011020-E1C865BF 8 3" xfId="14719"/>
    <cellStyle name="Ae_20030218144011020-E1C865BF 9" xfId="14720"/>
    <cellStyle name="Åë_20030218144011020-E1C865BF 9" xfId="14721"/>
    <cellStyle name="Ae_20030218144011020-E1C865BF 9 2" xfId="14722"/>
    <cellStyle name="Åë_20030218144011020-E1C865BF 9 2" xfId="14723"/>
    <cellStyle name="Ae_20030218144011020-E1C865BF 9 3" xfId="14724"/>
    <cellStyle name="Åë_20030218144011020-E1C865BF 9 3" xfId="14725"/>
    <cellStyle name="Ae_20030218144011020-E1C865BF_(참고1) 현황도 딱지" xfId="40003"/>
    <cellStyle name="Åë_20030218144011020-E1C865BF_(참고1) 현황도 딱지" xfId="40004"/>
    <cellStyle name="Ae_20030218144011020-E1C865BF_1 당진78-연돌-공사설계서(REV.0 12.14-kopec)" xfId="14726"/>
    <cellStyle name="Åë_20030218144011020-E1C865BF_1 당진78-연돌-공사설계서(REV.0 12.14-kopec)" xfId="14727"/>
    <cellStyle name="Ae_20030218144011020-E1C865BF_1 당진78-연돌-공사설계서(REV.0 12.14-kopec) 10" xfId="40005"/>
    <cellStyle name="Åë_20030218144011020-E1C865BF_1 당진78-연돌-공사설계서(REV.0 12.14-kopec) 10" xfId="40006"/>
    <cellStyle name="Ae_20030218144011020-E1C865BF_1 당진78-연돌-공사설계서(REV.0 12.14-kopec) 11" xfId="40007"/>
    <cellStyle name="Åë_20030218144011020-E1C865BF_1 당진78-연돌-공사설계서(REV.0 12.14-kopec) 11" xfId="40008"/>
    <cellStyle name="Ae_20030218144011020-E1C865BF_1 당진78-연돌-공사설계서(REV.0 12.14-kopec) 12" xfId="40009"/>
    <cellStyle name="Åë_20030218144011020-E1C865BF_1 당진78-연돌-공사설계서(REV.0 12.14-kopec) 12" xfId="40010"/>
    <cellStyle name="Ae_20030218144011020-E1C865BF_1 당진78-연돌-공사설계서(REV.0 12.14-kopec) 13" xfId="40011"/>
    <cellStyle name="Åë_20030218144011020-E1C865BF_1 당진78-연돌-공사설계서(REV.0 12.14-kopec) 13" xfId="40012"/>
    <cellStyle name="Ae_20030218144011020-E1C865BF_1 당진78-연돌-공사설계서(REV.0 12.14-kopec) 14" xfId="40013"/>
    <cellStyle name="Åë_20030218144011020-E1C865BF_1 당진78-연돌-공사설계서(REV.0 12.14-kopec) 14" xfId="40014"/>
    <cellStyle name="Ae_20030218144011020-E1C865BF_1 당진78-연돌-공사설계서(REV.0 12.14-kopec) 2" xfId="14728"/>
    <cellStyle name="Åë_20030218144011020-E1C865BF_1 당진78-연돌-공사설계서(REV.0 12.14-kopec) 2" xfId="14729"/>
    <cellStyle name="Ae_20030218144011020-E1C865BF_1 당진78-연돌-공사설계서(REV.0 12.14-kopec) 3" xfId="14730"/>
    <cellStyle name="Åë_20030218144011020-E1C865BF_1 당진78-연돌-공사설계서(REV.0 12.14-kopec) 3" xfId="14731"/>
    <cellStyle name="Ae_20030218144011020-E1C865BF_1 당진78-연돌-공사설계서(REV.0 12.14-kopec) 4" xfId="20057"/>
    <cellStyle name="Åë_20030218144011020-E1C865BF_1 당진78-연돌-공사설계서(REV.0 12.14-kopec) 4" xfId="20058"/>
    <cellStyle name="Ae_20030218144011020-E1C865BF_1 당진78-연돌-공사설계서(REV.0 12.14-kopec) 5" xfId="20059"/>
    <cellStyle name="Åë_20030218144011020-E1C865BF_1 당진78-연돌-공사설계서(REV.0 12.14-kopec) 5" xfId="20060"/>
    <cellStyle name="Ae_20030218144011020-E1C865BF_1 당진78-연돌-공사설계서(REV.0 12.14-kopec) 6" xfId="20061"/>
    <cellStyle name="Åë_20030218144011020-E1C865BF_1 당진78-연돌-공사설계서(REV.0 12.14-kopec) 6" xfId="20062"/>
    <cellStyle name="Ae_20030218144011020-E1C865BF_1 당진78-연돌-공사설계서(REV.0 12.14-kopec) 7" xfId="20063"/>
    <cellStyle name="Åë_20030218144011020-E1C865BF_1 당진78-연돌-공사설계서(REV.0 12.14-kopec) 7" xfId="20064"/>
    <cellStyle name="Ae_20030218144011020-E1C865BF_1 당진78-연돌-공사설계서(REV.0 12.14-kopec) 8" xfId="20065"/>
    <cellStyle name="Åë_20030218144011020-E1C865BF_1 당진78-연돌-공사설계서(REV.0 12.14-kopec) 8" xfId="20066"/>
    <cellStyle name="Ae_20030218144011020-E1C865BF_1 당진78-연돌-공사설계서(REV.0 12.14-kopec) 9" xfId="40015"/>
    <cellStyle name="Åë_20030218144011020-E1C865BF_1 당진78-연돌-공사설계서(REV.0 12.14-kopec) 9" xfId="40016"/>
    <cellStyle name="Ae_20030218144011020-E1C865BF_1 당진78-연돌-공사설계서(REV.0 12.14-kopec)_0 태안78-연돌-공사설계서(2005082)" xfId="14732"/>
    <cellStyle name="Åë_20030218144011020-E1C865BF_1 당진78-연돌-공사설계서(REV.0 12.14-kopec)_0 태안78-연돌-공사설계서(2005082)" xfId="14733"/>
    <cellStyle name="Ae_20030218144011020-E1C865BF_1 당진78-연돌-공사설계서(REV.0 12.14-kopec)_0 태안78-연돌-공사설계서(2005082) 10" xfId="40017"/>
    <cellStyle name="Åë_20030218144011020-E1C865BF_1 당진78-연돌-공사설계서(REV.0 12.14-kopec)_0 태안78-연돌-공사설계서(2005082) 10" xfId="40018"/>
    <cellStyle name="Ae_20030218144011020-E1C865BF_1 당진78-연돌-공사설계서(REV.0 12.14-kopec)_0 태안78-연돌-공사설계서(2005082) 11" xfId="40019"/>
    <cellStyle name="Åë_20030218144011020-E1C865BF_1 당진78-연돌-공사설계서(REV.0 12.14-kopec)_0 태안78-연돌-공사설계서(2005082) 11" xfId="40020"/>
    <cellStyle name="Ae_20030218144011020-E1C865BF_1 당진78-연돌-공사설계서(REV.0 12.14-kopec)_0 태안78-연돌-공사설계서(2005082) 12" xfId="40021"/>
    <cellStyle name="Åë_20030218144011020-E1C865BF_1 당진78-연돌-공사설계서(REV.0 12.14-kopec)_0 태안78-연돌-공사설계서(2005082) 12" xfId="40022"/>
    <cellStyle name="Ae_20030218144011020-E1C865BF_1 당진78-연돌-공사설계서(REV.0 12.14-kopec)_0 태안78-연돌-공사설계서(2005082) 13" xfId="40023"/>
    <cellStyle name="Åë_20030218144011020-E1C865BF_1 당진78-연돌-공사설계서(REV.0 12.14-kopec)_0 태안78-연돌-공사설계서(2005082) 13" xfId="40024"/>
    <cellStyle name="Ae_20030218144011020-E1C865BF_1 당진78-연돌-공사설계서(REV.0 12.14-kopec)_0 태안78-연돌-공사설계서(2005082) 14" xfId="40025"/>
    <cellStyle name="Åë_20030218144011020-E1C865BF_1 당진78-연돌-공사설계서(REV.0 12.14-kopec)_0 태안78-연돌-공사설계서(2005082) 14" xfId="40026"/>
    <cellStyle name="Ae_20030218144011020-E1C865BF_1 당진78-연돌-공사설계서(REV.0 12.14-kopec)_0 태안78-연돌-공사설계서(2005082) 2" xfId="14734"/>
    <cellStyle name="Åë_20030218144011020-E1C865BF_1 당진78-연돌-공사설계서(REV.0 12.14-kopec)_0 태안78-연돌-공사설계서(2005082) 2" xfId="14735"/>
    <cellStyle name="Ae_20030218144011020-E1C865BF_1 당진78-연돌-공사설계서(REV.0 12.14-kopec)_0 태안78-연돌-공사설계서(2005082) 3" xfId="14736"/>
    <cellStyle name="Åë_20030218144011020-E1C865BF_1 당진78-연돌-공사설계서(REV.0 12.14-kopec)_0 태안78-연돌-공사설계서(2005082) 3" xfId="14737"/>
    <cellStyle name="Ae_20030218144011020-E1C865BF_1 당진78-연돌-공사설계서(REV.0 12.14-kopec)_0 태안78-연돌-공사설계서(2005082) 4" xfId="20067"/>
    <cellStyle name="Åë_20030218144011020-E1C865BF_1 당진78-연돌-공사설계서(REV.0 12.14-kopec)_0 태안78-연돌-공사설계서(2005082) 4" xfId="20068"/>
    <cellStyle name="Ae_20030218144011020-E1C865BF_1 당진78-연돌-공사설계서(REV.0 12.14-kopec)_0 태안78-연돌-공사설계서(2005082) 5" xfId="20069"/>
    <cellStyle name="Åë_20030218144011020-E1C865BF_1 당진78-연돌-공사설계서(REV.0 12.14-kopec)_0 태안78-연돌-공사설계서(2005082) 5" xfId="20070"/>
    <cellStyle name="Ae_20030218144011020-E1C865BF_1 당진78-연돌-공사설계서(REV.0 12.14-kopec)_0 태안78-연돌-공사설계서(2005082) 6" xfId="20071"/>
    <cellStyle name="Åë_20030218144011020-E1C865BF_1 당진78-연돌-공사설계서(REV.0 12.14-kopec)_0 태안78-연돌-공사설계서(2005082) 6" xfId="20072"/>
    <cellStyle name="Ae_20030218144011020-E1C865BF_1 당진78-연돌-공사설계서(REV.0 12.14-kopec)_0 태안78-연돌-공사설계서(2005082) 7" xfId="20073"/>
    <cellStyle name="Åë_20030218144011020-E1C865BF_1 당진78-연돌-공사설계서(REV.0 12.14-kopec)_0 태안78-연돌-공사설계서(2005082) 7" xfId="20074"/>
    <cellStyle name="Ae_20030218144011020-E1C865BF_1 당진78-연돌-공사설계서(REV.0 12.14-kopec)_0 태안78-연돌-공사설계서(2005082) 8" xfId="20075"/>
    <cellStyle name="Åë_20030218144011020-E1C865BF_1 당진78-연돌-공사설계서(REV.0 12.14-kopec)_0 태안78-연돌-공사설계서(2005082) 8" xfId="20076"/>
    <cellStyle name="Ae_20030218144011020-E1C865BF_1 당진78-연돌-공사설계서(REV.0 12.14-kopec)_0 태안78-연돌-공사설계서(2005082) 9" xfId="40027"/>
    <cellStyle name="Åë_20030218144011020-E1C865BF_1 당진78-연돌-공사설계서(REV.0 12.14-kopec)_0 태안78-연돌-공사설계서(2005082) 9" xfId="40028"/>
    <cellStyle name="Ae_20030218144011020-E1C865BF_1 당진78-연돌-공사설계서(REV.0 12.14-kopec)_1.0t 공사설계서(1021일)" xfId="14738"/>
    <cellStyle name="Åë_20030218144011020-E1C865BF_1 당진78-연돌-공사설계서(REV.0 12.14-kopec)_1.0t 공사설계서(1021일)" xfId="14739"/>
    <cellStyle name="Ae_20030218144011020-E1C865BF_1 당진78-연돌-공사설계서(REV.0 12.14-kopec)_1.0t 공사설계서(1021일) 10" xfId="40029"/>
    <cellStyle name="Åë_20030218144011020-E1C865BF_1 당진78-연돌-공사설계서(REV.0 12.14-kopec)_1.0t 공사설계서(1021일) 10" xfId="40030"/>
    <cellStyle name="Ae_20030218144011020-E1C865BF_1 당진78-연돌-공사설계서(REV.0 12.14-kopec)_1.0t 공사설계서(1021일) 11" xfId="40031"/>
    <cellStyle name="Åë_20030218144011020-E1C865BF_1 당진78-연돌-공사설계서(REV.0 12.14-kopec)_1.0t 공사설계서(1021일) 11" xfId="40032"/>
    <cellStyle name="Ae_20030218144011020-E1C865BF_1 당진78-연돌-공사설계서(REV.0 12.14-kopec)_1.0t 공사설계서(1021일) 12" xfId="40033"/>
    <cellStyle name="Åë_20030218144011020-E1C865BF_1 당진78-연돌-공사설계서(REV.0 12.14-kopec)_1.0t 공사설계서(1021일) 12" xfId="40034"/>
    <cellStyle name="Ae_20030218144011020-E1C865BF_1 당진78-연돌-공사설계서(REV.0 12.14-kopec)_1.0t 공사설계서(1021일) 13" xfId="40035"/>
    <cellStyle name="Åë_20030218144011020-E1C865BF_1 당진78-연돌-공사설계서(REV.0 12.14-kopec)_1.0t 공사설계서(1021일) 13" xfId="40036"/>
    <cellStyle name="Ae_20030218144011020-E1C865BF_1 당진78-연돌-공사설계서(REV.0 12.14-kopec)_1.0t 공사설계서(1021일) 14" xfId="40037"/>
    <cellStyle name="Åë_20030218144011020-E1C865BF_1 당진78-연돌-공사설계서(REV.0 12.14-kopec)_1.0t 공사설계서(1021일) 14" xfId="40038"/>
    <cellStyle name="Ae_20030218144011020-E1C865BF_1 당진78-연돌-공사설계서(REV.0 12.14-kopec)_1.0t 공사설계서(1021일) 2" xfId="14740"/>
    <cellStyle name="Åë_20030218144011020-E1C865BF_1 당진78-연돌-공사설계서(REV.0 12.14-kopec)_1.0t 공사설계서(1021일) 2" xfId="14741"/>
    <cellStyle name="Ae_20030218144011020-E1C865BF_1 당진78-연돌-공사설계서(REV.0 12.14-kopec)_1.0t 공사설계서(1021일) 3" xfId="14742"/>
    <cellStyle name="Åë_20030218144011020-E1C865BF_1 당진78-연돌-공사설계서(REV.0 12.14-kopec)_1.0t 공사설계서(1021일) 3" xfId="14743"/>
    <cellStyle name="Ae_20030218144011020-E1C865BF_1 당진78-연돌-공사설계서(REV.0 12.14-kopec)_1.0t 공사설계서(1021일) 4" xfId="20077"/>
    <cellStyle name="Åë_20030218144011020-E1C865BF_1 당진78-연돌-공사설계서(REV.0 12.14-kopec)_1.0t 공사설계서(1021일) 4" xfId="20078"/>
    <cellStyle name="Ae_20030218144011020-E1C865BF_1 당진78-연돌-공사설계서(REV.0 12.14-kopec)_1.0t 공사설계서(1021일) 5" xfId="20079"/>
    <cellStyle name="Åë_20030218144011020-E1C865BF_1 당진78-연돌-공사설계서(REV.0 12.14-kopec)_1.0t 공사설계서(1021일) 5" xfId="20080"/>
    <cellStyle name="Ae_20030218144011020-E1C865BF_1 당진78-연돌-공사설계서(REV.0 12.14-kopec)_1.0t 공사설계서(1021일) 6" xfId="20081"/>
    <cellStyle name="Åë_20030218144011020-E1C865BF_1 당진78-연돌-공사설계서(REV.0 12.14-kopec)_1.0t 공사설계서(1021일) 6" xfId="20082"/>
    <cellStyle name="Ae_20030218144011020-E1C865BF_1 당진78-연돌-공사설계서(REV.0 12.14-kopec)_1.0t 공사설계서(1021일) 7" xfId="20083"/>
    <cellStyle name="Åë_20030218144011020-E1C865BF_1 당진78-연돌-공사설계서(REV.0 12.14-kopec)_1.0t 공사설계서(1021일) 7" xfId="20084"/>
    <cellStyle name="Ae_20030218144011020-E1C865BF_1 당진78-연돌-공사설계서(REV.0 12.14-kopec)_1.0t 공사설계서(1021일) 8" xfId="20085"/>
    <cellStyle name="Åë_20030218144011020-E1C865BF_1 당진78-연돌-공사설계서(REV.0 12.14-kopec)_1.0t 공사설계서(1021일) 8" xfId="20086"/>
    <cellStyle name="Ae_20030218144011020-E1C865BF_1 당진78-연돌-공사설계서(REV.0 12.14-kopec)_1.0t 공사설계서(1021일) 9" xfId="40039"/>
    <cellStyle name="Åë_20030218144011020-E1C865BF_1 당진78-연돌-공사설계서(REV.0 12.14-kopec)_1.0t 공사설계서(1021일) 9" xfId="40040"/>
    <cellStyle name="Ae_20030218144011020-E1C865BF_1 당진78-연돌-공사설계서(REV.0 12.14-kopec)_태안78연돌공사설계서(2005099)C2" xfId="14744"/>
    <cellStyle name="Åë_20030218144011020-E1C865BF_1 당진78-연돌-공사설계서(REV.0 12.14-kopec)_태안78연돌공사설계서(2005099)C2" xfId="14745"/>
    <cellStyle name="Ae_20030218144011020-E1C865BF_1 당진78-연돌-공사설계서(REV.0 12.14-kopec)_태안78연돌공사설계서(2005099)C2 10" xfId="40041"/>
    <cellStyle name="Åë_20030218144011020-E1C865BF_1 당진78-연돌-공사설계서(REV.0 12.14-kopec)_태안78연돌공사설계서(2005099)C2 10" xfId="40042"/>
    <cellStyle name="Ae_20030218144011020-E1C865BF_1 당진78-연돌-공사설계서(REV.0 12.14-kopec)_태안78연돌공사설계서(2005099)C2 11" xfId="40043"/>
    <cellStyle name="Åë_20030218144011020-E1C865BF_1 당진78-연돌-공사설계서(REV.0 12.14-kopec)_태안78연돌공사설계서(2005099)C2 11" xfId="40044"/>
    <cellStyle name="Ae_20030218144011020-E1C865BF_1 당진78-연돌-공사설계서(REV.0 12.14-kopec)_태안78연돌공사설계서(2005099)C2 12" xfId="40045"/>
    <cellStyle name="Åë_20030218144011020-E1C865BF_1 당진78-연돌-공사설계서(REV.0 12.14-kopec)_태안78연돌공사설계서(2005099)C2 12" xfId="40046"/>
    <cellStyle name="Ae_20030218144011020-E1C865BF_1 당진78-연돌-공사설계서(REV.0 12.14-kopec)_태안78연돌공사설계서(2005099)C2 13" xfId="40047"/>
    <cellStyle name="Åë_20030218144011020-E1C865BF_1 당진78-연돌-공사설계서(REV.0 12.14-kopec)_태안78연돌공사설계서(2005099)C2 13" xfId="40048"/>
    <cellStyle name="Ae_20030218144011020-E1C865BF_1 당진78-연돌-공사설계서(REV.0 12.14-kopec)_태안78연돌공사설계서(2005099)C2 14" xfId="40049"/>
    <cellStyle name="Åë_20030218144011020-E1C865BF_1 당진78-연돌-공사설계서(REV.0 12.14-kopec)_태안78연돌공사설계서(2005099)C2 14" xfId="40050"/>
    <cellStyle name="Ae_20030218144011020-E1C865BF_1 당진78-연돌-공사설계서(REV.0 12.14-kopec)_태안78연돌공사설계서(2005099)C2 2" xfId="14746"/>
    <cellStyle name="Åë_20030218144011020-E1C865BF_1 당진78-연돌-공사설계서(REV.0 12.14-kopec)_태안78연돌공사설계서(2005099)C2 2" xfId="14747"/>
    <cellStyle name="Ae_20030218144011020-E1C865BF_1 당진78-연돌-공사설계서(REV.0 12.14-kopec)_태안78연돌공사설계서(2005099)C2 3" xfId="14748"/>
    <cellStyle name="Åë_20030218144011020-E1C865BF_1 당진78-연돌-공사설계서(REV.0 12.14-kopec)_태안78연돌공사설계서(2005099)C2 3" xfId="14749"/>
    <cellStyle name="Ae_20030218144011020-E1C865BF_1 당진78-연돌-공사설계서(REV.0 12.14-kopec)_태안78연돌공사설계서(2005099)C2 4" xfId="20087"/>
    <cellStyle name="Åë_20030218144011020-E1C865BF_1 당진78-연돌-공사설계서(REV.0 12.14-kopec)_태안78연돌공사설계서(2005099)C2 4" xfId="20088"/>
    <cellStyle name="Ae_20030218144011020-E1C865BF_1 당진78-연돌-공사설계서(REV.0 12.14-kopec)_태안78연돌공사설계서(2005099)C2 5" xfId="20089"/>
    <cellStyle name="Åë_20030218144011020-E1C865BF_1 당진78-연돌-공사설계서(REV.0 12.14-kopec)_태안78연돌공사설계서(2005099)C2 5" xfId="20090"/>
    <cellStyle name="Ae_20030218144011020-E1C865BF_1 당진78-연돌-공사설계서(REV.0 12.14-kopec)_태안78연돌공사설계서(2005099)C2 6" xfId="20091"/>
    <cellStyle name="Åë_20030218144011020-E1C865BF_1 당진78-연돌-공사설계서(REV.0 12.14-kopec)_태안78연돌공사설계서(2005099)C2 6" xfId="20092"/>
    <cellStyle name="Ae_20030218144011020-E1C865BF_1 당진78-연돌-공사설계서(REV.0 12.14-kopec)_태안78연돌공사설계서(2005099)C2 7" xfId="20093"/>
    <cellStyle name="Åë_20030218144011020-E1C865BF_1 당진78-연돌-공사설계서(REV.0 12.14-kopec)_태안78연돌공사설계서(2005099)C2 7" xfId="20094"/>
    <cellStyle name="Ae_20030218144011020-E1C865BF_1 당진78-연돌-공사설계서(REV.0 12.14-kopec)_태안78연돌공사설계서(2005099)C2 8" xfId="20095"/>
    <cellStyle name="Åë_20030218144011020-E1C865BF_1 당진78-연돌-공사설계서(REV.0 12.14-kopec)_태안78연돌공사설계서(2005099)C2 8" xfId="20096"/>
    <cellStyle name="Ae_20030218144011020-E1C865BF_1 당진78-연돌-공사설계서(REV.0 12.14-kopec)_태안78연돌공사설계서(2005099)C2 9" xfId="40051"/>
    <cellStyle name="Åë_20030218144011020-E1C865BF_1 당진78-연돌-공사설계서(REV.0 12.14-kopec)_태안78연돌공사설계서(2005099)C2 9" xfId="40052"/>
    <cellStyle name="Ae_20030218144011020-E1C865BF_1.0t 당진78-연돌-수량산출서(REV.0 12.27-kopec)" xfId="14750"/>
    <cellStyle name="Åë_20030218144011020-E1C865BF_1.0t 당진78-연돌-수량산출서(REV.0 12.27-kopec)" xfId="14751"/>
    <cellStyle name="Ae_20030218144011020-E1C865BF_1.0t 당진78-연돌-수량산출서(REV.0 12.27-kopec) 10" xfId="40053"/>
    <cellStyle name="Åë_20030218144011020-E1C865BF_1.0t 당진78-연돌-수량산출서(REV.0 12.27-kopec) 10" xfId="40054"/>
    <cellStyle name="Ae_20030218144011020-E1C865BF_1.0t 당진78-연돌-수량산출서(REV.0 12.27-kopec) 11" xfId="40055"/>
    <cellStyle name="Åë_20030218144011020-E1C865BF_1.0t 당진78-연돌-수량산출서(REV.0 12.27-kopec) 11" xfId="40056"/>
    <cellStyle name="Ae_20030218144011020-E1C865BF_1.0t 당진78-연돌-수량산출서(REV.0 12.27-kopec) 12" xfId="40057"/>
    <cellStyle name="Åë_20030218144011020-E1C865BF_1.0t 당진78-연돌-수량산출서(REV.0 12.27-kopec) 12" xfId="40058"/>
    <cellStyle name="Ae_20030218144011020-E1C865BF_1.0t 당진78-연돌-수량산출서(REV.0 12.27-kopec) 13" xfId="40059"/>
    <cellStyle name="Åë_20030218144011020-E1C865BF_1.0t 당진78-연돌-수량산출서(REV.0 12.27-kopec) 13" xfId="40060"/>
    <cellStyle name="Ae_20030218144011020-E1C865BF_1.0t 당진78-연돌-수량산출서(REV.0 12.27-kopec) 14" xfId="40061"/>
    <cellStyle name="Åë_20030218144011020-E1C865BF_1.0t 당진78-연돌-수량산출서(REV.0 12.27-kopec) 14" xfId="40062"/>
    <cellStyle name="Ae_20030218144011020-E1C865BF_1.0t 당진78-연돌-수량산출서(REV.0 12.27-kopec) 2" xfId="14752"/>
    <cellStyle name="Åë_20030218144011020-E1C865BF_1.0t 당진78-연돌-수량산출서(REV.0 12.27-kopec) 2" xfId="14753"/>
    <cellStyle name="Ae_20030218144011020-E1C865BF_1.0t 당진78-연돌-수량산출서(REV.0 12.27-kopec) 3" xfId="14754"/>
    <cellStyle name="Åë_20030218144011020-E1C865BF_1.0t 당진78-연돌-수량산출서(REV.0 12.27-kopec) 3" xfId="14755"/>
    <cellStyle name="Ae_20030218144011020-E1C865BF_1.0t 당진78-연돌-수량산출서(REV.0 12.27-kopec) 4" xfId="20097"/>
    <cellStyle name="Åë_20030218144011020-E1C865BF_1.0t 당진78-연돌-수량산출서(REV.0 12.27-kopec) 4" xfId="20098"/>
    <cellStyle name="Ae_20030218144011020-E1C865BF_1.0t 당진78-연돌-수량산출서(REV.0 12.27-kopec) 5" xfId="20099"/>
    <cellStyle name="Åë_20030218144011020-E1C865BF_1.0t 당진78-연돌-수량산출서(REV.0 12.27-kopec) 5" xfId="20100"/>
    <cellStyle name="Ae_20030218144011020-E1C865BF_1.0t 당진78-연돌-수량산출서(REV.0 12.27-kopec) 6" xfId="20101"/>
    <cellStyle name="Åë_20030218144011020-E1C865BF_1.0t 당진78-연돌-수량산출서(REV.0 12.27-kopec) 6" xfId="20102"/>
    <cellStyle name="Ae_20030218144011020-E1C865BF_1.0t 당진78-연돌-수량산출서(REV.0 12.27-kopec) 7" xfId="20103"/>
    <cellStyle name="Åë_20030218144011020-E1C865BF_1.0t 당진78-연돌-수량산출서(REV.0 12.27-kopec) 7" xfId="20104"/>
    <cellStyle name="Ae_20030218144011020-E1C865BF_1.0t 당진78-연돌-수량산출서(REV.0 12.27-kopec) 8" xfId="20105"/>
    <cellStyle name="Åë_20030218144011020-E1C865BF_1.0t 당진78-연돌-수량산출서(REV.0 12.27-kopec) 8" xfId="20106"/>
    <cellStyle name="Ae_20030218144011020-E1C865BF_1.0t 당진78-연돌-수량산출서(REV.0 12.27-kopec) 9" xfId="40063"/>
    <cellStyle name="Åë_20030218144011020-E1C865BF_1.0t 당진78-연돌-수량산출서(REV.0 12.27-kopec) 9" xfId="40064"/>
    <cellStyle name="Ae_20030218144011020-E1C865BF_1.0t 당진78-연돌-수량산출서(REV.0 12.27-kopec)_1.0t 공사설계서(1021일)" xfId="14756"/>
    <cellStyle name="Åë_20030218144011020-E1C865BF_1.0t 당진78-연돌-수량산출서(REV.0 12.27-kopec)_1.0t 공사설계서(1021일)" xfId="14757"/>
    <cellStyle name="Ae_20030218144011020-E1C865BF_1.0t 당진78-연돌-수량산출서(REV.0 12.27-kopec)_1.0t 공사설계서(1021일) 10" xfId="40065"/>
    <cellStyle name="Åë_20030218144011020-E1C865BF_1.0t 당진78-연돌-수량산출서(REV.0 12.27-kopec)_1.0t 공사설계서(1021일) 10" xfId="40066"/>
    <cellStyle name="Ae_20030218144011020-E1C865BF_1.0t 당진78-연돌-수량산출서(REV.0 12.27-kopec)_1.0t 공사설계서(1021일) 11" xfId="40067"/>
    <cellStyle name="Åë_20030218144011020-E1C865BF_1.0t 당진78-연돌-수량산출서(REV.0 12.27-kopec)_1.0t 공사설계서(1021일) 11" xfId="40068"/>
    <cellStyle name="Ae_20030218144011020-E1C865BF_1.0t 당진78-연돌-수량산출서(REV.0 12.27-kopec)_1.0t 공사설계서(1021일) 12" xfId="40069"/>
    <cellStyle name="Åë_20030218144011020-E1C865BF_1.0t 당진78-연돌-수량산출서(REV.0 12.27-kopec)_1.0t 공사설계서(1021일) 12" xfId="40070"/>
    <cellStyle name="Ae_20030218144011020-E1C865BF_1.0t 당진78-연돌-수량산출서(REV.0 12.27-kopec)_1.0t 공사설계서(1021일) 13" xfId="40071"/>
    <cellStyle name="Åë_20030218144011020-E1C865BF_1.0t 당진78-연돌-수량산출서(REV.0 12.27-kopec)_1.0t 공사설계서(1021일) 13" xfId="40072"/>
    <cellStyle name="Ae_20030218144011020-E1C865BF_1.0t 당진78-연돌-수량산출서(REV.0 12.27-kopec)_1.0t 공사설계서(1021일) 14" xfId="40073"/>
    <cellStyle name="Åë_20030218144011020-E1C865BF_1.0t 당진78-연돌-수량산출서(REV.0 12.27-kopec)_1.0t 공사설계서(1021일) 14" xfId="40074"/>
    <cellStyle name="Ae_20030218144011020-E1C865BF_1.0t 당진78-연돌-수량산출서(REV.0 12.27-kopec)_1.0t 공사설계서(1021일) 2" xfId="14758"/>
    <cellStyle name="Åë_20030218144011020-E1C865BF_1.0t 당진78-연돌-수량산출서(REV.0 12.27-kopec)_1.0t 공사설계서(1021일) 2" xfId="14759"/>
    <cellStyle name="Ae_20030218144011020-E1C865BF_1.0t 당진78-연돌-수량산출서(REV.0 12.27-kopec)_1.0t 공사설계서(1021일) 3" xfId="14760"/>
    <cellStyle name="Åë_20030218144011020-E1C865BF_1.0t 당진78-연돌-수량산출서(REV.0 12.27-kopec)_1.0t 공사설계서(1021일) 3" xfId="14761"/>
    <cellStyle name="Ae_20030218144011020-E1C865BF_1.0t 당진78-연돌-수량산출서(REV.0 12.27-kopec)_1.0t 공사설계서(1021일) 4" xfId="20107"/>
    <cellStyle name="Åë_20030218144011020-E1C865BF_1.0t 당진78-연돌-수량산출서(REV.0 12.27-kopec)_1.0t 공사설계서(1021일) 4" xfId="20108"/>
    <cellStyle name="Ae_20030218144011020-E1C865BF_1.0t 당진78-연돌-수량산출서(REV.0 12.27-kopec)_1.0t 공사설계서(1021일) 5" xfId="20109"/>
    <cellStyle name="Åë_20030218144011020-E1C865BF_1.0t 당진78-연돌-수량산출서(REV.0 12.27-kopec)_1.0t 공사설계서(1021일) 5" xfId="20110"/>
    <cellStyle name="Ae_20030218144011020-E1C865BF_1.0t 당진78-연돌-수량산출서(REV.0 12.27-kopec)_1.0t 공사설계서(1021일) 6" xfId="20111"/>
    <cellStyle name="Åë_20030218144011020-E1C865BF_1.0t 당진78-연돌-수량산출서(REV.0 12.27-kopec)_1.0t 공사설계서(1021일) 6" xfId="20112"/>
    <cellStyle name="Ae_20030218144011020-E1C865BF_1.0t 당진78-연돌-수량산출서(REV.0 12.27-kopec)_1.0t 공사설계서(1021일) 7" xfId="20113"/>
    <cellStyle name="Åë_20030218144011020-E1C865BF_1.0t 당진78-연돌-수량산출서(REV.0 12.27-kopec)_1.0t 공사설계서(1021일) 7" xfId="20114"/>
    <cellStyle name="Ae_20030218144011020-E1C865BF_1.0t 당진78-연돌-수량산출서(REV.0 12.27-kopec)_1.0t 공사설계서(1021일) 8" xfId="20115"/>
    <cellStyle name="Åë_20030218144011020-E1C865BF_1.0t 당진78-연돌-수량산출서(REV.0 12.27-kopec)_1.0t 공사설계서(1021일) 8" xfId="20116"/>
    <cellStyle name="Ae_20030218144011020-E1C865BF_1.0t 당진78-연돌-수량산출서(REV.0 12.27-kopec)_1.0t 공사설계서(1021일) 9" xfId="40075"/>
    <cellStyle name="Åë_20030218144011020-E1C865BF_1.0t 당진78-연돌-수량산출서(REV.0 12.27-kopec)_1.0t 공사설계서(1021일) 9" xfId="40076"/>
    <cellStyle name="Ae_20030218144011020-E1C865BF_10기성(청구)" xfId="14762"/>
    <cellStyle name="Åë_20030218144011020-E1C865BF_10기성(청구)" xfId="14763"/>
    <cellStyle name="Ae_20030218144011020-E1C865BF_10기성(청구)_2006년1차" xfId="14764"/>
    <cellStyle name="Åë_20030218144011020-E1C865BF_10기성(청구)_2006년1차" xfId="14765"/>
    <cellStyle name="Ae_20030218144011020-E1C865BF_10기성(청구)_토웅0412월기성" xfId="14766"/>
    <cellStyle name="Åë_20030218144011020-E1C865BF_10기성(청구)_토웅0412월기성" xfId="14767"/>
    <cellStyle name="Ae_20030218144011020-E1C865BF_AC-01터빈주제어및보일러기초" xfId="42709"/>
    <cellStyle name="Åë_20030218144011020-E1C865BF_AC-01터빈주제어및보일러기초" xfId="42710"/>
    <cellStyle name="Ae_20030218144011020-E1C865BF_AC-01터빈주제어및보일러기초_설계변경(최종)" xfId="42711"/>
    <cellStyle name="Åë_20030218144011020-E1C865BF_AC-01터빈주제어및보일러기초_설계변경(최종)" xfId="42712"/>
    <cellStyle name="Ae_20030218144011020-E1C865BF_AC-05옥내기기기초" xfId="14918"/>
    <cellStyle name="Åë_20030218144011020-E1C865BF_AC-05옥내기기기초" xfId="14919"/>
    <cellStyle name="Ae_20030218144011020-E1C865BF_AC-05옥내기기기초_내역서_단가확정_집계" xfId="14920"/>
    <cellStyle name="Åë_20030218144011020-E1C865BF_AC-05옥내기기기초_내역서_단가확정_집계" xfId="14921"/>
    <cellStyle name="Ae_20030218144011020-E1C865BF_AC-05옥내기기기초_설계변경(최종)" xfId="42713"/>
    <cellStyle name="Åë_20030218144011020-E1C865BF_AC-05옥내기기기초_설계변경(최종)" xfId="42714"/>
    <cellStyle name="Ae_20030218144011020-E1C865BF_AC-05옥내기기기초_염소 주입실 신축공사" xfId="42715"/>
    <cellStyle name="Åë_20030218144011020-E1C865BF_AC-05옥내기기기초_염소 주입실 신축공사" xfId="42716"/>
    <cellStyle name="Ae_20030218144011020-E1C865BF_CC-02 본관기초굴착 예상" xfId="14922"/>
    <cellStyle name="Åë_20030218144011020-E1C865BF_CC-02 본관기초굴착 예상" xfId="14923"/>
    <cellStyle name="Ae_20030218144011020-E1C865BF_CC-02 본관기초굴착 예상 10" xfId="40369"/>
    <cellStyle name="Åë_20030218144011020-E1C865BF_CC-02 본관기초굴착 예상 10" xfId="40370"/>
    <cellStyle name="Ae_20030218144011020-E1C865BF_CC-02 본관기초굴착 예상 11" xfId="40371"/>
    <cellStyle name="Åë_20030218144011020-E1C865BF_CC-02 본관기초굴착 예상 11" xfId="40372"/>
    <cellStyle name="Ae_20030218144011020-E1C865BF_CC-02 본관기초굴착 예상 12" xfId="40373"/>
    <cellStyle name="Åë_20030218144011020-E1C865BF_CC-02 본관기초굴착 예상 12" xfId="40374"/>
    <cellStyle name="Ae_20030218144011020-E1C865BF_CC-02 본관기초굴착 예상 13" xfId="40375"/>
    <cellStyle name="Åë_20030218144011020-E1C865BF_CC-02 본관기초굴착 예상 13" xfId="40376"/>
    <cellStyle name="Ae_20030218144011020-E1C865BF_CC-02 본관기초굴착 예상 14" xfId="40377"/>
    <cellStyle name="Åë_20030218144011020-E1C865BF_CC-02 본관기초굴착 예상 14" xfId="40378"/>
    <cellStyle name="Ae_20030218144011020-E1C865BF_CC-02 본관기초굴착 예상 2" xfId="14924"/>
    <cellStyle name="Åë_20030218144011020-E1C865BF_CC-02 본관기초굴착 예상 2" xfId="14925"/>
    <cellStyle name="Ae_20030218144011020-E1C865BF_CC-02 본관기초굴착 예상 3" xfId="14926"/>
    <cellStyle name="Åë_20030218144011020-E1C865BF_CC-02 본관기초굴착 예상 3" xfId="14927"/>
    <cellStyle name="Ae_20030218144011020-E1C865BF_CC-02 본관기초굴착 예상 4" xfId="20347"/>
    <cellStyle name="Åë_20030218144011020-E1C865BF_CC-02 본관기초굴착 예상 4" xfId="20348"/>
    <cellStyle name="Ae_20030218144011020-E1C865BF_CC-02 본관기초굴착 예상 5" xfId="20349"/>
    <cellStyle name="Åë_20030218144011020-E1C865BF_CC-02 본관기초굴착 예상 5" xfId="20350"/>
    <cellStyle name="Ae_20030218144011020-E1C865BF_CC-02 본관기초굴착 예상 6" xfId="20351"/>
    <cellStyle name="Åë_20030218144011020-E1C865BF_CC-02 본관기초굴착 예상 6" xfId="20352"/>
    <cellStyle name="Ae_20030218144011020-E1C865BF_CC-02 본관기초굴착 예상 7" xfId="20353"/>
    <cellStyle name="Åë_20030218144011020-E1C865BF_CC-02 본관기초굴착 예상 7" xfId="20354"/>
    <cellStyle name="Ae_20030218144011020-E1C865BF_CC-02 본관기초굴착 예상 8" xfId="20355"/>
    <cellStyle name="Åë_20030218144011020-E1C865BF_CC-02 본관기초굴착 예상 8" xfId="20356"/>
    <cellStyle name="Ae_20030218144011020-E1C865BF_CC-02 본관기초굴착 예상 9" xfId="40379"/>
    <cellStyle name="Åë_20030218144011020-E1C865BF_CC-02 본관기초굴착 예상 9" xfId="40380"/>
    <cellStyle name="Ae_20030218144011020-E1C865BF_CC-02 본관기초굴착 예상_1 당진78-연돌-공사설계서(REV.0 12.14-kopec)" xfId="14928"/>
    <cellStyle name="Åë_20030218144011020-E1C865BF_CC-02 본관기초굴착 예상_1 당진78-연돌-공사설계서(REV.0 12.14-kopec)" xfId="14929"/>
    <cellStyle name="Ae_20030218144011020-E1C865BF_CC-02 본관기초굴착 예상_1 당진78-연돌-공사설계서(REV.0 12.14-kopec) 10" xfId="40381"/>
    <cellStyle name="Åë_20030218144011020-E1C865BF_CC-02 본관기초굴착 예상_1 당진78-연돌-공사설계서(REV.0 12.14-kopec) 10" xfId="40382"/>
    <cellStyle name="Ae_20030218144011020-E1C865BF_CC-02 본관기초굴착 예상_1 당진78-연돌-공사설계서(REV.0 12.14-kopec) 11" xfId="40383"/>
    <cellStyle name="Åë_20030218144011020-E1C865BF_CC-02 본관기초굴착 예상_1 당진78-연돌-공사설계서(REV.0 12.14-kopec) 11" xfId="40384"/>
    <cellStyle name="Ae_20030218144011020-E1C865BF_CC-02 본관기초굴착 예상_1 당진78-연돌-공사설계서(REV.0 12.14-kopec) 12" xfId="40385"/>
    <cellStyle name="Åë_20030218144011020-E1C865BF_CC-02 본관기초굴착 예상_1 당진78-연돌-공사설계서(REV.0 12.14-kopec) 12" xfId="40386"/>
    <cellStyle name="Ae_20030218144011020-E1C865BF_CC-02 본관기초굴착 예상_1 당진78-연돌-공사설계서(REV.0 12.14-kopec) 13" xfId="40387"/>
    <cellStyle name="Åë_20030218144011020-E1C865BF_CC-02 본관기초굴착 예상_1 당진78-연돌-공사설계서(REV.0 12.14-kopec) 13" xfId="40388"/>
    <cellStyle name="Ae_20030218144011020-E1C865BF_CC-02 본관기초굴착 예상_1 당진78-연돌-공사설계서(REV.0 12.14-kopec) 14" xfId="40389"/>
    <cellStyle name="Åë_20030218144011020-E1C865BF_CC-02 본관기초굴착 예상_1 당진78-연돌-공사설계서(REV.0 12.14-kopec) 14" xfId="40390"/>
    <cellStyle name="Ae_20030218144011020-E1C865BF_CC-02 본관기초굴착 예상_1 당진78-연돌-공사설계서(REV.0 12.14-kopec) 2" xfId="14930"/>
    <cellStyle name="Åë_20030218144011020-E1C865BF_CC-02 본관기초굴착 예상_1 당진78-연돌-공사설계서(REV.0 12.14-kopec) 2" xfId="14931"/>
    <cellStyle name="Ae_20030218144011020-E1C865BF_CC-02 본관기초굴착 예상_1 당진78-연돌-공사설계서(REV.0 12.14-kopec) 3" xfId="14932"/>
    <cellStyle name="Åë_20030218144011020-E1C865BF_CC-02 본관기초굴착 예상_1 당진78-연돌-공사설계서(REV.0 12.14-kopec) 3" xfId="14933"/>
    <cellStyle name="Ae_20030218144011020-E1C865BF_CC-02 본관기초굴착 예상_1 당진78-연돌-공사설계서(REV.0 12.14-kopec) 4" xfId="20357"/>
    <cellStyle name="Åë_20030218144011020-E1C865BF_CC-02 본관기초굴착 예상_1 당진78-연돌-공사설계서(REV.0 12.14-kopec) 4" xfId="20358"/>
    <cellStyle name="Ae_20030218144011020-E1C865BF_CC-02 본관기초굴착 예상_1 당진78-연돌-공사설계서(REV.0 12.14-kopec) 5" xfId="20359"/>
    <cellStyle name="Åë_20030218144011020-E1C865BF_CC-02 본관기초굴착 예상_1 당진78-연돌-공사설계서(REV.0 12.14-kopec) 5" xfId="20360"/>
    <cellStyle name="Ae_20030218144011020-E1C865BF_CC-02 본관기초굴착 예상_1 당진78-연돌-공사설계서(REV.0 12.14-kopec) 6" xfId="20361"/>
    <cellStyle name="Åë_20030218144011020-E1C865BF_CC-02 본관기초굴착 예상_1 당진78-연돌-공사설계서(REV.0 12.14-kopec) 6" xfId="20362"/>
    <cellStyle name="Ae_20030218144011020-E1C865BF_CC-02 본관기초굴착 예상_1 당진78-연돌-공사설계서(REV.0 12.14-kopec) 7" xfId="20363"/>
    <cellStyle name="Åë_20030218144011020-E1C865BF_CC-02 본관기초굴착 예상_1 당진78-연돌-공사설계서(REV.0 12.14-kopec) 7" xfId="20364"/>
    <cellStyle name="Ae_20030218144011020-E1C865BF_CC-02 본관기초굴착 예상_1 당진78-연돌-공사설계서(REV.0 12.14-kopec) 8" xfId="20365"/>
    <cellStyle name="Åë_20030218144011020-E1C865BF_CC-02 본관기초굴착 예상_1 당진78-연돌-공사설계서(REV.0 12.14-kopec) 8" xfId="20366"/>
    <cellStyle name="Ae_20030218144011020-E1C865BF_CC-02 본관기초굴착 예상_1 당진78-연돌-공사설계서(REV.0 12.14-kopec) 9" xfId="40391"/>
    <cellStyle name="Åë_20030218144011020-E1C865BF_CC-02 본관기초굴착 예상_1 당진78-연돌-공사설계서(REV.0 12.14-kopec) 9" xfId="40392"/>
    <cellStyle name="Ae_20030218144011020-E1C865BF_CC-02 본관기초굴착 예상_1 당진78-연돌-공사설계서(REV.0 12.14-kopec)_0 태안78-연돌-공사설계서(2005082)" xfId="14934"/>
    <cellStyle name="Åë_20030218144011020-E1C865BF_CC-02 본관기초굴착 예상_1 당진78-연돌-공사설계서(REV.0 12.14-kopec)_0 태안78-연돌-공사설계서(2005082)" xfId="14935"/>
    <cellStyle name="Ae_20030218144011020-E1C865BF_CC-02 본관기초굴착 예상_1 당진78-연돌-공사설계서(REV.0 12.14-kopec)_0 태안78-연돌-공사설계서(2005082) 10" xfId="40393"/>
    <cellStyle name="Åë_20030218144011020-E1C865BF_CC-02 본관기초굴착 예상_1 당진78-연돌-공사설계서(REV.0 12.14-kopec)_0 태안78-연돌-공사설계서(2005082) 10" xfId="40394"/>
    <cellStyle name="Ae_20030218144011020-E1C865BF_CC-02 본관기초굴착 예상_1 당진78-연돌-공사설계서(REV.0 12.14-kopec)_0 태안78-연돌-공사설계서(2005082) 11" xfId="40395"/>
    <cellStyle name="Åë_20030218144011020-E1C865BF_CC-02 본관기초굴착 예상_1 당진78-연돌-공사설계서(REV.0 12.14-kopec)_0 태안78-연돌-공사설계서(2005082) 11" xfId="40396"/>
    <cellStyle name="Ae_20030218144011020-E1C865BF_CC-02 본관기초굴착 예상_1 당진78-연돌-공사설계서(REV.0 12.14-kopec)_0 태안78-연돌-공사설계서(2005082) 12" xfId="40397"/>
    <cellStyle name="Åë_20030218144011020-E1C865BF_CC-02 본관기초굴착 예상_1 당진78-연돌-공사설계서(REV.0 12.14-kopec)_0 태안78-연돌-공사설계서(2005082) 12" xfId="40398"/>
    <cellStyle name="Ae_20030218144011020-E1C865BF_CC-02 본관기초굴착 예상_1 당진78-연돌-공사설계서(REV.0 12.14-kopec)_0 태안78-연돌-공사설계서(2005082) 13" xfId="40399"/>
    <cellStyle name="Åë_20030218144011020-E1C865BF_CC-02 본관기초굴착 예상_1 당진78-연돌-공사설계서(REV.0 12.14-kopec)_0 태안78-연돌-공사설계서(2005082) 13" xfId="40400"/>
    <cellStyle name="Ae_20030218144011020-E1C865BF_CC-02 본관기초굴착 예상_1 당진78-연돌-공사설계서(REV.0 12.14-kopec)_0 태안78-연돌-공사설계서(2005082) 14" xfId="40401"/>
    <cellStyle name="Åë_20030218144011020-E1C865BF_CC-02 본관기초굴착 예상_1 당진78-연돌-공사설계서(REV.0 12.14-kopec)_0 태안78-연돌-공사설계서(2005082) 14" xfId="40402"/>
    <cellStyle name="Ae_20030218144011020-E1C865BF_CC-02 본관기초굴착 예상_1 당진78-연돌-공사설계서(REV.0 12.14-kopec)_0 태안78-연돌-공사설계서(2005082) 2" xfId="14936"/>
    <cellStyle name="Åë_20030218144011020-E1C865BF_CC-02 본관기초굴착 예상_1 당진78-연돌-공사설계서(REV.0 12.14-kopec)_0 태안78-연돌-공사설계서(2005082) 2" xfId="14937"/>
    <cellStyle name="Ae_20030218144011020-E1C865BF_CC-02 본관기초굴착 예상_1 당진78-연돌-공사설계서(REV.0 12.14-kopec)_0 태안78-연돌-공사설계서(2005082) 3" xfId="14938"/>
    <cellStyle name="Åë_20030218144011020-E1C865BF_CC-02 본관기초굴착 예상_1 당진78-연돌-공사설계서(REV.0 12.14-kopec)_0 태안78-연돌-공사설계서(2005082) 3" xfId="14939"/>
    <cellStyle name="Ae_20030218144011020-E1C865BF_CC-02 본관기초굴착 예상_1 당진78-연돌-공사설계서(REV.0 12.14-kopec)_0 태안78-연돌-공사설계서(2005082) 4" xfId="20367"/>
    <cellStyle name="Åë_20030218144011020-E1C865BF_CC-02 본관기초굴착 예상_1 당진78-연돌-공사설계서(REV.0 12.14-kopec)_0 태안78-연돌-공사설계서(2005082) 4" xfId="20368"/>
    <cellStyle name="Ae_20030218144011020-E1C865BF_CC-02 본관기초굴착 예상_1 당진78-연돌-공사설계서(REV.0 12.14-kopec)_0 태안78-연돌-공사설계서(2005082) 5" xfId="20369"/>
    <cellStyle name="Åë_20030218144011020-E1C865BF_CC-02 본관기초굴착 예상_1 당진78-연돌-공사설계서(REV.0 12.14-kopec)_0 태안78-연돌-공사설계서(2005082) 5" xfId="20370"/>
    <cellStyle name="Ae_20030218144011020-E1C865BF_CC-02 본관기초굴착 예상_1 당진78-연돌-공사설계서(REV.0 12.14-kopec)_0 태안78-연돌-공사설계서(2005082) 6" xfId="20371"/>
    <cellStyle name="Åë_20030218144011020-E1C865BF_CC-02 본관기초굴착 예상_1 당진78-연돌-공사설계서(REV.0 12.14-kopec)_0 태안78-연돌-공사설계서(2005082) 6" xfId="20372"/>
    <cellStyle name="Ae_20030218144011020-E1C865BF_CC-02 본관기초굴착 예상_1 당진78-연돌-공사설계서(REV.0 12.14-kopec)_0 태안78-연돌-공사설계서(2005082) 7" xfId="20373"/>
    <cellStyle name="Åë_20030218144011020-E1C865BF_CC-02 본관기초굴착 예상_1 당진78-연돌-공사설계서(REV.0 12.14-kopec)_0 태안78-연돌-공사설계서(2005082) 7" xfId="20374"/>
    <cellStyle name="Ae_20030218144011020-E1C865BF_CC-02 본관기초굴착 예상_1 당진78-연돌-공사설계서(REV.0 12.14-kopec)_0 태안78-연돌-공사설계서(2005082) 8" xfId="20375"/>
    <cellStyle name="Åë_20030218144011020-E1C865BF_CC-02 본관기초굴착 예상_1 당진78-연돌-공사설계서(REV.0 12.14-kopec)_0 태안78-연돌-공사설계서(2005082) 8" xfId="20376"/>
    <cellStyle name="Ae_20030218144011020-E1C865BF_CC-02 본관기초굴착 예상_1 당진78-연돌-공사설계서(REV.0 12.14-kopec)_0 태안78-연돌-공사설계서(2005082) 9" xfId="40403"/>
    <cellStyle name="Åë_20030218144011020-E1C865BF_CC-02 본관기초굴착 예상_1 당진78-연돌-공사설계서(REV.0 12.14-kopec)_0 태안78-연돌-공사설계서(2005082) 9" xfId="40404"/>
    <cellStyle name="Ae_20030218144011020-E1C865BF_CC-02 본관기초굴착 예상_1 당진78-연돌-공사설계서(REV.0 12.14-kopec)_1.0t 공사설계서(1021일)" xfId="14940"/>
    <cellStyle name="Åë_20030218144011020-E1C865BF_CC-02 본관기초굴착 예상_1 당진78-연돌-공사설계서(REV.0 12.14-kopec)_1.0t 공사설계서(1021일)" xfId="14941"/>
    <cellStyle name="Ae_20030218144011020-E1C865BF_CC-02 본관기초굴착 예상_1 당진78-연돌-공사설계서(REV.0 12.14-kopec)_1.0t 공사설계서(1021일) 10" xfId="40405"/>
    <cellStyle name="Åë_20030218144011020-E1C865BF_CC-02 본관기초굴착 예상_1 당진78-연돌-공사설계서(REV.0 12.14-kopec)_1.0t 공사설계서(1021일) 10" xfId="40406"/>
    <cellStyle name="Ae_20030218144011020-E1C865BF_CC-02 본관기초굴착 예상_1 당진78-연돌-공사설계서(REV.0 12.14-kopec)_1.0t 공사설계서(1021일) 11" xfId="40407"/>
    <cellStyle name="Åë_20030218144011020-E1C865BF_CC-02 본관기초굴착 예상_1 당진78-연돌-공사설계서(REV.0 12.14-kopec)_1.0t 공사설계서(1021일) 11" xfId="40408"/>
    <cellStyle name="Ae_20030218144011020-E1C865BF_CC-02 본관기초굴착 예상_1 당진78-연돌-공사설계서(REV.0 12.14-kopec)_1.0t 공사설계서(1021일) 12" xfId="40409"/>
    <cellStyle name="Åë_20030218144011020-E1C865BF_CC-02 본관기초굴착 예상_1 당진78-연돌-공사설계서(REV.0 12.14-kopec)_1.0t 공사설계서(1021일) 12" xfId="40410"/>
    <cellStyle name="Ae_20030218144011020-E1C865BF_CC-02 본관기초굴착 예상_1 당진78-연돌-공사설계서(REV.0 12.14-kopec)_1.0t 공사설계서(1021일) 13" xfId="40411"/>
    <cellStyle name="Åë_20030218144011020-E1C865BF_CC-02 본관기초굴착 예상_1 당진78-연돌-공사설계서(REV.0 12.14-kopec)_1.0t 공사설계서(1021일) 13" xfId="40412"/>
    <cellStyle name="Ae_20030218144011020-E1C865BF_CC-02 본관기초굴착 예상_1 당진78-연돌-공사설계서(REV.0 12.14-kopec)_1.0t 공사설계서(1021일) 14" xfId="40413"/>
    <cellStyle name="Åë_20030218144011020-E1C865BF_CC-02 본관기초굴착 예상_1 당진78-연돌-공사설계서(REV.0 12.14-kopec)_1.0t 공사설계서(1021일) 14" xfId="40414"/>
    <cellStyle name="Ae_20030218144011020-E1C865BF_CC-02 본관기초굴착 예상_1 당진78-연돌-공사설계서(REV.0 12.14-kopec)_1.0t 공사설계서(1021일) 2" xfId="14942"/>
    <cellStyle name="Åë_20030218144011020-E1C865BF_CC-02 본관기초굴착 예상_1 당진78-연돌-공사설계서(REV.0 12.14-kopec)_1.0t 공사설계서(1021일) 2" xfId="14943"/>
    <cellStyle name="Ae_20030218144011020-E1C865BF_CC-02 본관기초굴착 예상_1 당진78-연돌-공사설계서(REV.0 12.14-kopec)_1.0t 공사설계서(1021일) 3" xfId="14944"/>
    <cellStyle name="Åë_20030218144011020-E1C865BF_CC-02 본관기초굴착 예상_1 당진78-연돌-공사설계서(REV.0 12.14-kopec)_1.0t 공사설계서(1021일) 3" xfId="14945"/>
    <cellStyle name="Ae_20030218144011020-E1C865BF_CC-02 본관기초굴착 예상_1 당진78-연돌-공사설계서(REV.0 12.14-kopec)_1.0t 공사설계서(1021일) 4" xfId="20377"/>
    <cellStyle name="Åë_20030218144011020-E1C865BF_CC-02 본관기초굴착 예상_1 당진78-연돌-공사설계서(REV.0 12.14-kopec)_1.0t 공사설계서(1021일) 4" xfId="20378"/>
    <cellStyle name="Ae_20030218144011020-E1C865BF_CC-02 본관기초굴착 예상_1 당진78-연돌-공사설계서(REV.0 12.14-kopec)_1.0t 공사설계서(1021일) 5" xfId="20379"/>
    <cellStyle name="Åë_20030218144011020-E1C865BF_CC-02 본관기초굴착 예상_1 당진78-연돌-공사설계서(REV.0 12.14-kopec)_1.0t 공사설계서(1021일) 5" xfId="20380"/>
    <cellStyle name="Ae_20030218144011020-E1C865BF_CC-02 본관기초굴착 예상_1 당진78-연돌-공사설계서(REV.0 12.14-kopec)_1.0t 공사설계서(1021일) 6" xfId="20381"/>
    <cellStyle name="Åë_20030218144011020-E1C865BF_CC-02 본관기초굴착 예상_1 당진78-연돌-공사설계서(REV.0 12.14-kopec)_1.0t 공사설계서(1021일) 6" xfId="20382"/>
    <cellStyle name="Ae_20030218144011020-E1C865BF_CC-02 본관기초굴착 예상_1 당진78-연돌-공사설계서(REV.0 12.14-kopec)_1.0t 공사설계서(1021일) 7" xfId="20383"/>
    <cellStyle name="Åë_20030218144011020-E1C865BF_CC-02 본관기초굴착 예상_1 당진78-연돌-공사설계서(REV.0 12.14-kopec)_1.0t 공사설계서(1021일) 7" xfId="20384"/>
    <cellStyle name="Ae_20030218144011020-E1C865BF_CC-02 본관기초굴착 예상_1 당진78-연돌-공사설계서(REV.0 12.14-kopec)_1.0t 공사설계서(1021일) 8" xfId="20385"/>
    <cellStyle name="Åë_20030218144011020-E1C865BF_CC-02 본관기초굴착 예상_1 당진78-연돌-공사설계서(REV.0 12.14-kopec)_1.0t 공사설계서(1021일) 8" xfId="20386"/>
    <cellStyle name="Ae_20030218144011020-E1C865BF_CC-02 본관기초굴착 예상_1 당진78-연돌-공사설계서(REV.0 12.14-kopec)_1.0t 공사설계서(1021일) 9" xfId="40415"/>
    <cellStyle name="Åë_20030218144011020-E1C865BF_CC-02 본관기초굴착 예상_1 당진78-연돌-공사설계서(REV.0 12.14-kopec)_1.0t 공사설계서(1021일) 9" xfId="40416"/>
    <cellStyle name="Ae_20030218144011020-E1C865BF_CC-02 본관기초굴착 예상_1 당진78-연돌-공사설계서(REV.0 12.14-kopec)_태안78연돌공사설계서(2005099)C2" xfId="14946"/>
    <cellStyle name="Åë_20030218144011020-E1C865BF_CC-02 본관기초굴착 예상_1 당진78-연돌-공사설계서(REV.0 12.14-kopec)_태안78연돌공사설계서(2005099)C2" xfId="14947"/>
    <cellStyle name="Ae_20030218144011020-E1C865BF_CC-02 본관기초굴착 예상_1 당진78-연돌-공사설계서(REV.0 12.14-kopec)_태안78연돌공사설계서(2005099)C2 10" xfId="40417"/>
    <cellStyle name="Åë_20030218144011020-E1C865BF_CC-02 본관기초굴착 예상_1 당진78-연돌-공사설계서(REV.0 12.14-kopec)_태안78연돌공사설계서(2005099)C2 10" xfId="40418"/>
    <cellStyle name="Ae_20030218144011020-E1C865BF_CC-02 본관기초굴착 예상_1 당진78-연돌-공사설계서(REV.0 12.14-kopec)_태안78연돌공사설계서(2005099)C2 11" xfId="40419"/>
    <cellStyle name="Åë_20030218144011020-E1C865BF_CC-02 본관기초굴착 예상_1 당진78-연돌-공사설계서(REV.0 12.14-kopec)_태안78연돌공사설계서(2005099)C2 11" xfId="40420"/>
    <cellStyle name="Ae_20030218144011020-E1C865BF_CC-02 본관기초굴착 예상_1 당진78-연돌-공사설계서(REV.0 12.14-kopec)_태안78연돌공사설계서(2005099)C2 12" xfId="40421"/>
    <cellStyle name="Åë_20030218144011020-E1C865BF_CC-02 본관기초굴착 예상_1 당진78-연돌-공사설계서(REV.0 12.14-kopec)_태안78연돌공사설계서(2005099)C2 12" xfId="40422"/>
    <cellStyle name="Ae_20030218144011020-E1C865BF_CC-02 본관기초굴착 예상_1 당진78-연돌-공사설계서(REV.0 12.14-kopec)_태안78연돌공사설계서(2005099)C2 13" xfId="40423"/>
    <cellStyle name="Åë_20030218144011020-E1C865BF_CC-02 본관기초굴착 예상_1 당진78-연돌-공사설계서(REV.0 12.14-kopec)_태안78연돌공사설계서(2005099)C2 13" xfId="40424"/>
    <cellStyle name="Ae_20030218144011020-E1C865BF_CC-02 본관기초굴착 예상_1 당진78-연돌-공사설계서(REV.0 12.14-kopec)_태안78연돌공사설계서(2005099)C2 14" xfId="40425"/>
    <cellStyle name="Åë_20030218144011020-E1C865BF_CC-02 본관기초굴착 예상_1 당진78-연돌-공사설계서(REV.0 12.14-kopec)_태안78연돌공사설계서(2005099)C2 14" xfId="40426"/>
    <cellStyle name="Ae_20030218144011020-E1C865BF_CC-02 본관기초굴착 예상_1 당진78-연돌-공사설계서(REV.0 12.14-kopec)_태안78연돌공사설계서(2005099)C2 2" xfId="14948"/>
    <cellStyle name="Åë_20030218144011020-E1C865BF_CC-02 본관기초굴착 예상_1 당진78-연돌-공사설계서(REV.0 12.14-kopec)_태안78연돌공사설계서(2005099)C2 2" xfId="14949"/>
    <cellStyle name="Ae_20030218144011020-E1C865BF_CC-02 본관기초굴착 예상_1 당진78-연돌-공사설계서(REV.0 12.14-kopec)_태안78연돌공사설계서(2005099)C2 3" xfId="14950"/>
    <cellStyle name="Åë_20030218144011020-E1C865BF_CC-02 본관기초굴착 예상_1 당진78-연돌-공사설계서(REV.0 12.14-kopec)_태안78연돌공사설계서(2005099)C2 3" xfId="14951"/>
    <cellStyle name="Ae_20030218144011020-E1C865BF_CC-02 본관기초굴착 예상_1 당진78-연돌-공사설계서(REV.0 12.14-kopec)_태안78연돌공사설계서(2005099)C2 4" xfId="20387"/>
    <cellStyle name="Åë_20030218144011020-E1C865BF_CC-02 본관기초굴착 예상_1 당진78-연돌-공사설계서(REV.0 12.14-kopec)_태안78연돌공사설계서(2005099)C2 4" xfId="20388"/>
    <cellStyle name="Ae_20030218144011020-E1C865BF_CC-02 본관기초굴착 예상_1 당진78-연돌-공사설계서(REV.0 12.14-kopec)_태안78연돌공사설계서(2005099)C2 5" xfId="20389"/>
    <cellStyle name="Åë_20030218144011020-E1C865BF_CC-02 본관기초굴착 예상_1 당진78-연돌-공사설계서(REV.0 12.14-kopec)_태안78연돌공사설계서(2005099)C2 5" xfId="20390"/>
    <cellStyle name="Ae_20030218144011020-E1C865BF_CC-02 본관기초굴착 예상_1 당진78-연돌-공사설계서(REV.0 12.14-kopec)_태안78연돌공사설계서(2005099)C2 6" xfId="20391"/>
    <cellStyle name="Åë_20030218144011020-E1C865BF_CC-02 본관기초굴착 예상_1 당진78-연돌-공사설계서(REV.0 12.14-kopec)_태안78연돌공사설계서(2005099)C2 6" xfId="20392"/>
    <cellStyle name="Ae_20030218144011020-E1C865BF_CC-02 본관기초굴착 예상_1 당진78-연돌-공사설계서(REV.0 12.14-kopec)_태안78연돌공사설계서(2005099)C2 7" xfId="20393"/>
    <cellStyle name="Åë_20030218144011020-E1C865BF_CC-02 본관기초굴착 예상_1 당진78-연돌-공사설계서(REV.0 12.14-kopec)_태안78연돌공사설계서(2005099)C2 7" xfId="20394"/>
    <cellStyle name="Ae_20030218144011020-E1C865BF_CC-02 본관기초굴착 예상_1 당진78-연돌-공사설계서(REV.0 12.14-kopec)_태안78연돌공사설계서(2005099)C2 8" xfId="20395"/>
    <cellStyle name="Åë_20030218144011020-E1C865BF_CC-02 본관기초굴착 예상_1 당진78-연돌-공사설계서(REV.0 12.14-kopec)_태안78연돌공사설계서(2005099)C2 8" xfId="20396"/>
    <cellStyle name="Ae_20030218144011020-E1C865BF_CC-02 본관기초굴착 예상_1 당진78-연돌-공사설계서(REV.0 12.14-kopec)_태안78연돌공사설계서(2005099)C2 9" xfId="40427"/>
    <cellStyle name="Åë_20030218144011020-E1C865BF_CC-02 본관기초굴착 예상_1 당진78-연돌-공사설계서(REV.0 12.14-kopec)_태안78연돌공사설계서(2005099)C2 9" xfId="40428"/>
    <cellStyle name="Ae_20030218144011020-E1C865BF_CC-02 본관기초굴착 예상_1.0t 당진78-연돌-수량산출서(REV.0 12.27-kopec)" xfId="14952"/>
    <cellStyle name="Åë_20030218144011020-E1C865BF_CC-02 본관기초굴착 예상_1.0t 당진78-연돌-수량산출서(REV.0 12.27-kopec)" xfId="14953"/>
    <cellStyle name="Ae_20030218144011020-E1C865BF_CC-02 본관기초굴착 예상_1.0t 당진78-연돌-수량산출서(REV.0 12.27-kopec) 10" xfId="40429"/>
    <cellStyle name="Åë_20030218144011020-E1C865BF_CC-02 본관기초굴착 예상_1.0t 당진78-연돌-수량산출서(REV.0 12.27-kopec) 10" xfId="40430"/>
    <cellStyle name="Ae_20030218144011020-E1C865BF_CC-02 본관기초굴착 예상_1.0t 당진78-연돌-수량산출서(REV.0 12.27-kopec) 11" xfId="40431"/>
    <cellStyle name="Åë_20030218144011020-E1C865BF_CC-02 본관기초굴착 예상_1.0t 당진78-연돌-수량산출서(REV.0 12.27-kopec) 11" xfId="40432"/>
    <cellStyle name="Ae_20030218144011020-E1C865BF_CC-02 본관기초굴착 예상_1.0t 당진78-연돌-수량산출서(REV.0 12.27-kopec) 12" xfId="40433"/>
    <cellStyle name="Åë_20030218144011020-E1C865BF_CC-02 본관기초굴착 예상_1.0t 당진78-연돌-수량산출서(REV.0 12.27-kopec) 12" xfId="40434"/>
    <cellStyle name="Ae_20030218144011020-E1C865BF_CC-02 본관기초굴착 예상_1.0t 당진78-연돌-수량산출서(REV.0 12.27-kopec) 13" xfId="40435"/>
    <cellStyle name="Åë_20030218144011020-E1C865BF_CC-02 본관기초굴착 예상_1.0t 당진78-연돌-수량산출서(REV.0 12.27-kopec) 13" xfId="40436"/>
    <cellStyle name="Ae_20030218144011020-E1C865BF_CC-02 본관기초굴착 예상_1.0t 당진78-연돌-수량산출서(REV.0 12.27-kopec) 14" xfId="40437"/>
    <cellStyle name="Åë_20030218144011020-E1C865BF_CC-02 본관기초굴착 예상_1.0t 당진78-연돌-수량산출서(REV.0 12.27-kopec) 14" xfId="40438"/>
    <cellStyle name="Ae_20030218144011020-E1C865BF_CC-02 본관기초굴착 예상_1.0t 당진78-연돌-수량산출서(REV.0 12.27-kopec) 2" xfId="14954"/>
    <cellStyle name="Åë_20030218144011020-E1C865BF_CC-02 본관기초굴착 예상_1.0t 당진78-연돌-수량산출서(REV.0 12.27-kopec) 2" xfId="14955"/>
    <cellStyle name="Ae_20030218144011020-E1C865BF_CC-02 본관기초굴착 예상_1.0t 당진78-연돌-수량산출서(REV.0 12.27-kopec) 3" xfId="14956"/>
    <cellStyle name="Åë_20030218144011020-E1C865BF_CC-02 본관기초굴착 예상_1.0t 당진78-연돌-수량산출서(REV.0 12.27-kopec) 3" xfId="14957"/>
    <cellStyle name="Ae_20030218144011020-E1C865BF_CC-02 본관기초굴착 예상_1.0t 당진78-연돌-수량산출서(REV.0 12.27-kopec) 4" xfId="20397"/>
    <cellStyle name="Åë_20030218144011020-E1C865BF_CC-02 본관기초굴착 예상_1.0t 당진78-연돌-수량산출서(REV.0 12.27-kopec) 4" xfId="20398"/>
    <cellStyle name="Ae_20030218144011020-E1C865BF_CC-02 본관기초굴착 예상_1.0t 당진78-연돌-수량산출서(REV.0 12.27-kopec) 5" xfId="20399"/>
    <cellStyle name="Åë_20030218144011020-E1C865BF_CC-02 본관기초굴착 예상_1.0t 당진78-연돌-수량산출서(REV.0 12.27-kopec) 5" xfId="20400"/>
    <cellStyle name="Ae_20030218144011020-E1C865BF_CC-02 본관기초굴착 예상_1.0t 당진78-연돌-수량산출서(REV.0 12.27-kopec) 6" xfId="20401"/>
    <cellStyle name="Åë_20030218144011020-E1C865BF_CC-02 본관기초굴착 예상_1.0t 당진78-연돌-수량산출서(REV.0 12.27-kopec) 6" xfId="20402"/>
    <cellStyle name="Ae_20030218144011020-E1C865BF_CC-02 본관기초굴착 예상_1.0t 당진78-연돌-수량산출서(REV.0 12.27-kopec) 7" xfId="20403"/>
    <cellStyle name="Åë_20030218144011020-E1C865BF_CC-02 본관기초굴착 예상_1.0t 당진78-연돌-수량산출서(REV.0 12.27-kopec) 7" xfId="20404"/>
    <cellStyle name="Ae_20030218144011020-E1C865BF_CC-02 본관기초굴착 예상_1.0t 당진78-연돌-수량산출서(REV.0 12.27-kopec) 8" xfId="20405"/>
    <cellStyle name="Åë_20030218144011020-E1C865BF_CC-02 본관기초굴착 예상_1.0t 당진78-연돌-수량산출서(REV.0 12.27-kopec) 8" xfId="20406"/>
    <cellStyle name="Ae_20030218144011020-E1C865BF_CC-02 본관기초굴착 예상_1.0t 당진78-연돌-수량산출서(REV.0 12.27-kopec) 9" xfId="40439"/>
    <cellStyle name="Åë_20030218144011020-E1C865BF_CC-02 본관기초굴착 예상_1.0t 당진78-연돌-수량산출서(REV.0 12.27-kopec) 9" xfId="40440"/>
    <cellStyle name="Ae_20030218144011020-E1C865BF_CC-02 본관기초굴착 예상_1.0t 당진78-연돌-수량산출서(REV.0 12.27-kopec)_1.0t 공사설계서(1021일)" xfId="14958"/>
    <cellStyle name="Åë_20030218144011020-E1C865BF_CC-02 본관기초굴착 예상_1.0t 당진78-연돌-수량산출서(REV.0 12.27-kopec)_1.0t 공사설계서(1021일)" xfId="14959"/>
    <cellStyle name="Ae_20030218144011020-E1C865BF_CC-02 본관기초굴착 예상_1.0t 당진78-연돌-수량산출서(REV.0 12.27-kopec)_1.0t 공사설계서(1021일) 10" xfId="40441"/>
    <cellStyle name="Åë_20030218144011020-E1C865BF_CC-02 본관기초굴착 예상_1.0t 당진78-연돌-수량산출서(REV.0 12.27-kopec)_1.0t 공사설계서(1021일) 10" xfId="40442"/>
    <cellStyle name="Ae_20030218144011020-E1C865BF_CC-02 본관기초굴착 예상_1.0t 당진78-연돌-수량산출서(REV.0 12.27-kopec)_1.0t 공사설계서(1021일) 11" xfId="40443"/>
    <cellStyle name="Åë_20030218144011020-E1C865BF_CC-02 본관기초굴착 예상_1.0t 당진78-연돌-수량산출서(REV.0 12.27-kopec)_1.0t 공사설계서(1021일) 11" xfId="40444"/>
    <cellStyle name="Ae_20030218144011020-E1C865BF_CC-02 본관기초굴착 예상_1.0t 당진78-연돌-수량산출서(REV.0 12.27-kopec)_1.0t 공사설계서(1021일) 12" xfId="40445"/>
    <cellStyle name="Åë_20030218144011020-E1C865BF_CC-02 본관기초굴착 예상_1.0t 당진78-연돌-수량산출서(REV.0 12.27-kopec)_1.0t 공사설계서(1021일) 12" xfId="40446"/>
    <cellStyle name="Ae_20030218144011020-E1C865BF_CC-02 본관기초굴착 예상_1.0t 당진78-연돌-수량산출서(REV.0 12.27-kopec)_1.0t 공사설계서(1021일) 13" xfId="40447"/>
    <cellStyle name="Åë_20030218144011020-E1C865BF_CC-02 본관기초굴착 예상_1.0t 당진78-연돌-수량산출서(REV.0 12.27-kopec)_1.0t 공사설계서(1021일) 13" xfId="40448"/>
    <cellStyle name="Ae_20030218144011020-E1C865BF_CC-02 본관기초굴착 예상_1.0t 당진78-연돌-수량산출서(REV.0 12.27-kopec)_1.0t 공사설계서(1021일) 14" xfId="40449"/>
    <cellStyle name="Åë_20030218144011020-E1C865BF_CC-02 본관기초굴착 예상_1.0t 당진78-연돌-수량산출서(REV.0 12.27-kopec)_1.0t 공사설계서(1021일) 14" xfId="40450"/>
    <cellStyle name="Ae_20030218144011020-E1C865BF_CC-02 본관기초굴착 예상_1.0t 당진78-연돌-수량산출서(REV.0 12.27-kopec)_1.0t 공사설계서(1021일) 2" xfId="14960"/>
    <cellStyle name="Åë_20030218144011020-E1C865BF_CC-02 본관기초굴착 예상_1.0t 당진78-연돌-수량산출서(REV.0 12.27-kopec)_1.0t 공사설계서(1021일) 2" xfId="14961"/>
    <cellStyle name="Ae_20030218144011020-E1C865BF_CC-02 본관기초굴착 예상_1.0t 당진78-연돌-수량산출서(REV.0 12.27-kopec)_1.0t 공사설계서(1021일) 3" xfId="14962"/>
    <cellStyle name="Åë_20030218144011020-E1C865BF_CC-02 본관기초굴착 예상_1.0t 당진78-연돌-수량산출서(REV.0 12.27-kopec)_1.0t 공사설계서(1021일) 3" xfId="14963"/>
    <cellStyle name="Ae_20030218144011020-E1C865BF_CC-02 본관기초굴착 예상_1.0t 당진78-연돌-수량산출서(REV.0 12.27-kopec)_1.0t 공사설계서(1021일) 4" xfId="20407"/>
    <cellStyle name="Åë_20030218144011020-E1C865BF_CC-02 본관기초굴착 예상_1.0t 당진78-연돌-수량산출서(REV.0 12.27-kopec)_1.0t 공사설계서(1021일) 4" xfId="20408"/>
    <cellStyle name="Ae_20030218144011020-E1C865BF_CC-02 본관기초굴착 예상_1.0t 당진78-연돌-수량산출서(REV.0 12.27-kopec)_1.0t 공사설계서(1021일) 5" xfId="20409"/>
    <cellStyle name="Åë_20030218144011020-E1C865BF_CC-02 본관기초굴착 예상_1.0t 당진78-연돌-수량산출서(REV.0 12.27-kopec)_1.0t 공사설계서(1021일) 5" xfId="20410"/>
    <cellStyle name="Ae_20030218144011020-E1C865BF_CC-02 본관기초굴착 예상_1.0t 당진78-연돌-수량산출서(REV.0 12.27-kopec)_1.0t 공사설계서(1021일) 6" xfId="20411"/>
    <cellStyle name="Åë_20030218144011020-E1C865BF_CC-02 본관기초굴착 예상_1.0t 당진78-연돌-수량산출서(REV.0 12.27-kopec)_1.0t 공사설계서(1021일) 6" xfId="20412"/>
    <cellStyle name="Ae_20030218144011020-E1C865BF_CC-02 본관기초굴착 예상_1.0t 당진78-연돌-수량산출서(REV.0 12.27-kopec)_1.0t 공사설계서(1021일) 7" xfId="20413"/>
    <cellStyle name="Åë_20030218144011020-E1C865BF_CC-02 본관기초굴착 예상_1.0t 당진78-연돌-수량산출서(REV.0 12.27-kopec)_1.0t 공사설계서(1021일) 7" xfId="20414"/>
    <cellStyle name="Ae_20030218144011020-E1C865BF_CC-02 본관기초굴착 예상_1.0t 당진78-연돌-수량산출서(REV.0 12.27-kopec)_1.0t 공사설계서(1021일) 8" xfId="20415"/>
    <cellStyle name="Åë_20030218144011020-E1C865BF_CC-02 본관기초굴착 예상_1.0t 당진78-연돌-수량산출서(REV.0 12.27-kopec)_1.0t 공사설계서(1021일) 8" xfId="20416"/>
    <cellStyle name="Ae_20030218144011020-E1C865BF_CC-02 본관기초굴착 예상_1.0t 당진78-연돌-수량산출서(REV.0 12.27-kopec)_1.0t 공사설계서(1021일) 9" xfId="40451"/>
    <cellStyle name="Åë_20030218144011020-E1C865BF_CC-02 본관기초굴착 예상_1.0t 당진78-연돌-수량산출서(REV.0 12.27-kopec)_1.0t 공사설계서(1021일) 9" xfId="40452"/>
    <cellStyle name="Ae_20030218144011020-E1C865BF_CC-02 본관기초굴착 예상_당진78-연돌-개략공사비" xfId="14964"/>
    <cellStyle name="Åë_20030218144011020-E1C865BF_CC-02 본관기초굴착 예상_당진78-연돌-개략공사비" xfId="14965"/>
    <cellStyle name="Ae_20030218144011020-E1C865BF_CC-02 본관기초굴착 예상_당진78-연돌-개략공사비 10" xfId="40453"/>
    <cellStyle name="Åë_20030218144011020-E1C865BF_CC-02 본관기초굴착 예상_당진78-연돌-개략공사비 10" xfId="40454"/>
    <cellStyle name="Ae_20030218144011020-E1C865BF_CC-02 본관기초굴착 예상_당진78-연돌-개략공사비 11" xfId="40455"/>
    <cellStyle name="Åë_20030218144011020-E1C865BF_CC-02 본관기초굴착 예상_당진78-연돌-개략공사비 11" xfId="40456"/>
    <cellStyle name="Ae_20030218144011020-E1C865BF_CC-02 본관기초굴착 예상_당진78-연돌-개략공사비 12" xfId="40457"/>
    <cellStyle name="Åë_20030218144011020-E1C865BF_CC-02 본관기초굴착 예상_당진78-연돌-개략공사비 12" xfId="40458"/>
    <cellStyle name="Ae_20030218144011020-E1C865BF_CC-02 본관기초굴착 예상_당진78-연돌-개략공사비 13" xfId="40459"/>
    <cellStyle name="Åë_20030218144011020-E1C865BF_CC-02 본관기초굴착 예상_당진78-연돌-개략공사비 13" xfId="40460"/>
    <cellStyle name="Ae_20030218144011020-E1C865BF_CC-02 본관기초굴착 예상_당진78-연돌-개략공사비 14" xfId="40461"/>
    <cellStyle name="Åë_20030218144011020-E1C865BF_CC-02 본관기초굴착 예상_당진78-연돌-개략공사비 14" xfId="40462"/>
    <cellStyle name="Ae_20030218144011020-E1C865BF_CC-02 본관기초굴착 예상_당진78-연돌-개략공사비 2" xfId="14966"/>
    <cellStyle name="Åë_20030218144011020-E1C865BF_CC-02 본관기초굴착 예상_당진78-연돌-개략공사비 2" xfId="14967"/>
    <cellStyle name="Ae_20030218144011020-E1C865BF_CC-02 본관기초굴착 예상_당진78-연돌-개략공사비 3" xfId="14968"/>
    <cellStyle name="Åë_20030218144011020-E1C865BF_CC-02 본관기초굴착 예상_당진78-연돌-개략공사비 3" xfId="14969"/>
    <cellStyle name="Ae_20030218144011020-E1C865BF_CC-02 본관기초굴착 예상_당진78-연돌-개략공사비 4" xfId="20417"/>
    <cellStyle name="Åë_20030218144011020-E1C865BF_CC-02 본관기초굴착 예상_당진78-연돌-개략공사비 4" xfId="20418"/>
    <cellStyle name="Ae_20030218144011020-E1C865BF_CC-02 본관기초굴착 예상_당진78-연돌-개략공사비 5" xfId="20419"/>
    <cellStyle name="Åë_20030218144011020-E1C865BF_CC-02 본관기초굴착 예상_당진78-연돌-개략공사비 5" xfId="20420"/>
    <cellStyle name="Ae_20030218144011020-E1C865BF_CC-02 본관기초굴착 예상_당진78-연돌-개략공사비 6" xfId="20421"/>
    <cellStyle name="Åë_20030218144011020-E1C865BF_CC-02 본관기초굴착 예상_당진78-연돌-개략공사비 6" xfId="20422"/>
    <cellStyle name="Ae_20030218144011020-E1C865BF_CC-02 본관기초굴착 예상_당진78-연돌-개략공사비 7" xfId="20423"/>
    <cellStyle name="Åë_20030218144011020-E1C865BF_CC-02 본관기초굴착 예상_당진78-연돌-개략공사비 7" xfId="20424"/>
    <cellStyle name="Ae_20030218144011020-E1C865BF_CC-02 본관기초굴착 예상_당진78-연돌-개략공사비 8" xfId="20425"/>
    <cellStyle name="Åë_20030218144011020-E1C865BF_CC-02 본관기초굴착 예상_당진78-연돌-개략공사비 8" xfId="20426"/>
    <cellStyle name="Ae_20030218144011020-E1C865BF_CC-02 본관기초굴착 예상_당진78-연돌-개략공사비 9" xfId="40463"/>
    <cellStyle name="Åë_20030218144011020-E1C865BF_CC-02 본관기초굴착 예상_당진78-연돌-개략공사비 9" xfId="40464"/>
    <cellStyle name="Ae_20030218144011020-E1C865BF_CC-02 본관기초굴착 예상_당진78-연돌-개략공사비_0 태안78-연돌-공사설계서(2005082)" xfId="14970"/>
    <cellStyle name="Åë_20030218144011020-E1C865BF_CC-02 본관기초굴착 예상_당진78-연돌-개략공사비_0 태안78-연돌-공사설계서(2005082)" xfId="14971"/>
    <cellStyle name="Ae_20030218144011020-E1C865BF_CC-02 본관기초굴착 예상_당진78-연돌-개략공사비_0 태안78-연돌-공사설계서(2005082) 10" xfId="40465"/>
    <cellStyle name="Åë_20030218144011020-E1C865BF_CC-02 본관기초굴착 예상_당진78-연돌-개략공사비_0 태안78-연돌-공사설계서(2005082) 10" xfId="40466"/>
    <cellStyle name="Ae_20030218144011020-E1C865BF_CC-02 본관기초굴착 예상_당진78-연돌-개략공사비_0 태안78-연돌-공사설계서(2005082) 11" xfId="40467"/>
    <cellStyle name="Åë_20030218144011020-E1C865BF_CC-02 본관기초굴착 예상_당진78-연돌-개략공사비_0 태안78-연돌-공사설계서(2005082) 11" xfId="40468"/>
    <cellStyle name="Ae_20030218144011020-E1C865BF_CC-02 본관기초굴착 예상_당진78-연돌-개략공사비_0 태안78-연돌-공사설계서(2005082) 12" xfId="40469"/>
    <cellStyle name="Åë_20030218144011020-E1C865BF_CC-02 본관기초굴착 예상_당진78-연돌-개략공사비_0 태안78-연돌-공사설계서(2005082) 12" xfId="40470"/>
    <cellStyle name="Ae_20030218144011020-E1C865BF_CC-02 본관기초굴착 예상_당진78-연돌-개략공사비_0 태안78-연돌-공사설계서(2005082) 13" xfId="40471"/>
    <cellStyle name="Åë_20030218144011020-E1C865BF_CC-02 본관기초굴착 예상_당진78-연돌-개략공사비_0 태안78-연돌-공사설계서(2005082) 13" xfId="40472"/>
    <cellStyle name="Ae_20030218144011020-E1C865BF_CC-02 본관기초굴착 예상_당진78-연돌-개략공사비_0 태안78-연돌-공사설계서(2005082) 14" xfId="40473"/>
    <cellStyle name="Åë_20030218144011020-E1C865BF_CC-02 본관기초굴착 예상_당진78-연돌-개략공사비_0 태안78-연돌-공사설계서(2005082) 14" xfId="40474"/>
    <cellStyle name="Ae_20030218144011020-E1C865BF_CC-02 본관기초굴착 예상_당진78-연돌-개략공사비_0 태안78-연돌-공사설계서(2005082) 2" xfId="14972"/>
    <cellStyle name="Åë_20030218144011020-E1C865BF_CC-02 본관기초굴착 예상_당진78-연돌-개략공사비_0 태안78-연돌-공사설계서(2005082) 2" xfId="14973"/>
    <cellStyle name="Ae_20030218144011020-E1C865BF_CC-02 본관기초굴착 예상_당진78-연돌-개략공사비_0 태안78-연돌-공사설계서(2005082) 3" xfId="14974"/>
    <cellStyle name="Åë_20030218144011020-E1C865BF_CC-02 본관기초굴착 예상_당진78-연돌-개략공사비_0 태안78-연돌-공사설계서(2005082) 3" xfId="14975"/>
    <cellStyle name="Ae_20030218144011020-E1C865BF_CC-02 본관기초굴착 예상_당진78-연돌-개략공사비_0 태안78-연돌-공사설계서(2005082) 4" xfId="20427"/>
    <cellStyle name="Åë_20030218144011020-E1C865BF_CC-02 본관기초굴착 예상_당진78-연돌-개략공사비_0 태안78-연돌-공사설계서(2005082) 4" xfId="20428"/>
    <cellStyle name="Ae_20030218144011020-E1C865BF_CC-02 본관기초굴착 예상_당진78-연돌-개략공사비_0 태안78-연돌-공사설계서(2005082) 5" xfId="20429"/>
    <cellStyle name="Åë_20030218144011020-E1C865BF_CC-02 본관기초굴착 예상_당진78-연돌-개략공사비_0 태안78-연돌-공사설계서(2005082) 5" xfId="20430"/>
    <cellStyle name="Ae_20030218144011020-E1C865BF_CC-02 본관기초굴착 예상_당진78-연돌-개략공사비_0 태안78-연돌-공사설계서(2005082) 6" xfId="20431"/>
    <cellStyle name="Åë_20030218144011020-E1C865BF_CC-02 본관기초굴착 예상_당진78-연돌-개략공사비_0 태안78-연돌-공사설계서(2005082) 6" xfId="20432"/>
    <cellStyle name="Ae_20030218144011020-E1C865BF_CC-02 본관기초굴착 예상_당진78-연돌-개략공사비_0 태안78-연돌-공사설계서(2005082) 7" xfId="20433"/>
    <cellStyle name="Åë_20030218144011020-E1C865BF_CC-02 본관기초굴착 예상_당진78-연돌-개략공사비_0 태안78-연돌-공사설계서(2005082) 7" xfId="20434"/>
    <cellStyle name="Ae_20030218144011020-E1C865BF_CC-02 본관기초굴착 예상_당진78-연돌-개략공사비_0 태안78-연돌-공사설계서(2005082) 8" xfId="20435"/>
    <cellStyle name="Åë_20030218144011020-E1C865BF_CC-02 본관기초굴착 예상_당진78-연돌-개략공사비_0 태안78-연돌-공사설계서(2005082) 8" xfId="20436"/>
    <cellStyle name="Ae_20030218144011020-E1C865BF_CC-02 본관기초굴착 예상_당진78-연돌-개략공사비_0 태안78-연돌-공사설계서(2005082) 9" xfId="40475"/>
    <cellStyle name="Åë_20030218144011020-E1C865BF_CC-02 본관기초굴착 예상_당진78-연돌-개략공사비_0 태안78-연돌-공사설계서(2005082) 9" xfId="40476"/>
    <cellStyle name="Ae_20030218144011020-E1C865BF_CC-02 본관기초굴착 예상_당진78-연돌-개략공사비_1.0t 공사설계서(1021일)" xfId="14976"/>
    <cellStyle name="Åë_20030218144011020-E1C865BF_CC-02 본관기초굴착 예상_당진78-연돌-개략공사비_1.0t 공사설계서(1021일)" xfId="14977"/>
    <cellStyle name="Ae_20030218144011020-E1C865BF_CC-02 본관기초굴착 예상_당진78-연돌-개략공사비_1.0t 공사설계서(1021일) 10" xfId="40477"/>
    <cellStyle name="Åë_20030218144011020-E1C865BF_CC-02 본관기초굴착 예상_당진78-연돌-개략공사비_1.0t 공사설계서(1021일) 10" xfId="40478"/>
    <cellStyle name="Ae_20030218144011020-E1C865BF_CC-02 본관기초굴착 예상_당진78-연돌-개략공사비_1.0t 공사설계서(1021일) 11" xfId="40479"/>
    <cellStyle name="Åë_20030218144011020-E1C865BF_CC-02 본관기초굴착 예상_당진78-연돌-개략공사비_1.0t 공사설계서(1021일) 11" xfId="40480"/>
    <cellStyle name="Ae_20030218144011020-E1C865BF_CC-02 본관기초굴착 예상_당진78-연돌-개략공사비_1.0t 공사설계서(1021일) 12" xfId="40481"/>
    <cellStyle name="Åë_20030218144011020-E1C865BF_CC-02 본관기초굴착 예상_당진78-연돌-개략공사비_1.0t 공사설계서(1021일) 12" xfId="40482"/>
    <cellStyle name="Ae_20030218144011020-E1C865BF_CC-02 본관기초굴착 예상_당진78-연돌-개략공사비_1.0t 공사설계서(1021일) 13" xfId="40483"/>
    <cellStyle name="Åë_20030218144011020-E1C865BF_CC-02 본관기초굴착 예상_당진78-연돌-개략공사비_1.0t 공사설계서(1021일) 13" xfId="40484"/>
    <cellStyle name="Ae_20030218144011020-E1C865BF_CC-02 본관기초굴착 예상_당진78-연돌-개략공사비_1.0t 공사설계서(1021일) 14" xfId="40485"/>
    <cellStyle name="Åë_20030218144011020-E1C865BF_CC-02 본관기초굴착 예상_당진78-연돌-개략공사비_1.0t 공사설계서(1021일) 14" xfId="40486"/>
    <cellStyle name="Ae_20030218144011020-E1C865BF_CC-02 본관기초굴착 예상_당진78-연돌-개략공사비_1.0t 공사설계서(1021일) 2" xfId="14978"/>
    <cellStyle name="Åë_20030218144011020-E1C865BF_CC-02 본관기초굴착 예상_당진78-연돌-개략공사비_1.0t 공사설계서(1021일) 2" xfId="14979"/>
    <cellStyle name="Ae_20030218144011020-E1C865BF_CC-02 본관기초굴착 예상_당진78-연돌-개략공사비_1.0t 공사설계서(1021일) 3" xfId="14980"/>
    <cellStyle name="Åë_20030218144011020-E1C865BF_CC-02 본관기초굴착 예상_당진78-연돌-개략공사비_1.0t 공사설계서(1021일) 3" xfId="14981"/>
    <cellStyle name="Ae_20030218144011020-E1C865BF_CC-02 본관기초굴착 예상_당진78-연돌-개략공사비_1.0t 공사설계서(1021일) 4" xfId="20437"/>
    <cellStyle name="Åë_20030218144011020-E1C865BF_CC-02 본관기초굴착 예상_당진78-연돌-개략공사비_1.0t 공사설계서(1021일) 4" xfId="20438"/>
    <cellStyle name="Ae_20030218144011020-E1C865BF_CC-02 본관기초굴착 예상_당진78-연돌-개략공사비_1.0t 공사설계서(1021일) 5" xfId="20439"/>
    <cellStyle name="Åë_20030218144011020-E1C865BF_CC-02 본관기초굴착 예상_당진78-연돌-개략공사비_1.0t 공사설계서(1021일) 5" xfId="20440"/>
    <cellStyle name="Ae_20030218144011020-E1C865BF_CC-02 본관기초굴착 예상_당진78-연돌-개략공사비_1.0t 공사설계서(1021일) 6" xfId="20441"/>
    <cellStyle name="Åë_20030218144011020-E1C865BF_CC-02 본관기초굴착 예상_당진78-연돌-개략공사비_1.0t 공사설계서(1021일) 6" xfId="20442"/>
    <cellStyle name="Ae_20030218144011020-E1C865BF_CC-02 본관기초굴착 예상_당진78-연돌-개략공사비_1.0t 공사설계서(1021일) 7" xfId="20443"/>
    <cellStyle name="Åë_20030218144011020-E1C865BF_CC-02 본관기초굴착 예상_당진78-연돌-개략공사비_1.0t 공사설계서(1021일) 7" xfId="20444"/>
    <cellStyle name="Ae_20030218144011020-E1C865BF_CC-02 본관기초굴착 예상_당진78-연돌-개략공사비_1.0t 공사설계서(1021일) 8" xfId="20445"/>
    <cellStyle name="Åë_20030218144011020-E1C865BF_CC-02 본관기초굴착 예상_당진78-연돌-개략공사비_1.0t 공사설계서(1021일) 8" xfId="20446"/>
    <cellStyle name="Ae_20030218144011020-E1C865BF_CC-02 본관기초굴착 예상_당진78-연돌-개략공사비_1.0t 공사설계서(1021일) 9" xfId="40487"/>
    <cellStyle name="Åë_20030218144011020-E1C865BF_CC-02 본관기초굴착 예상_당진78-연돌-개략공사비_1.0t 공사설계서(1021일) 9" xfId="40488"/>
    <cellStyle name="Ae_20030218144011020-E1C865BF_CC-02 본관기초굴착 예상_당진78-연돌-개략공사비_태안78연돌공사설계서(2005099)C2" xfId="14982"/>
    <cellStyle name="Åë_20030218144011020-E1C865BF_CC-02 본관기초굴착 예상_당진78-연돌-개략공사비_태안78연돌공사설계서(2005099)C2" xfId="14983"/>
    <cellStyle name="Ae_20030218144011020-E1C865BF_CC-02 본관기초굴착 예상_당진78-연돌-개략공사비_태안78연돌공사설계서(2005099)C2 10" xfId="40489"/>
    <cellStyle name="Åë_20030218144011020-E1C865BF_CC-02 본관기초굴착 예상_당진78-연돌-개략공사비_태안78연돌공사설계서(2005099)C2 10" xfId="40490"/>
    <cellStyle name="Ae_20030218144011020-E1C865BF_CC-02 본관기초굴착 예상_당진78-연돌-개략공사비_태안78연돌공사설계서(2005099)C2 11" xfId="40491"/>
    <cellStyle name="Åë_20030218144011020-E1C865BF_CC-02 본관기초굴착 예상_당진78-연돌-개략공사비_태안78연돌공사설계서(2005099)C2 11" xfId="40492"/>
    <cellStyle name="Ae_20030218144011020-E1C865BF_CC-02 본관기초굴착 예상_당진78-연돌-개략공사비_태안78연돌공사설계서(2005099)C2 12" xfId="40493"/>
    <cellStyle name="Åë_20030218144011020-E1C865BF_CC-02 본관기초굴착 예상_당진78-연돌-개략공사비_태안78연돌공사설계서(2005099)C2 12" xfId="40494"/>
    <cellStyle name="Ae_20030218144011020-E1C865BF_CC-02 본관기초굴착 예상_당진78-연돌-개략공사비_태안78연돌공사설계서(2005099)C2 13" xfId="40495"/>
    <cellStyle name="Åë_20030218144011020-E1C865BF_CC-02 본관기초굴착 예상_당진78-연돌-개략공사비_태안78연돌공사설계서(2005099)C2 13" xfId="40496"/>
    <cellStyle name="Ae_20030218144011020-E1C865BF_CC-02 본관기초굴착 예상_당진78-연돌-개략공사비_태안78연돌공사설계서(2005099)C2 14" xfId="40497"/>
    <cellStyle name="Åë_20030218144011020-E1C865BF_CC-02 본관기초굴착 예상_당진78-연돌-개략공사비_태안78연돌공사설계서(2005099)C2 14" xfId="40498"/>
    <cellStyle name="Ae_20030218144011020-E1C865BF_CC-02 본관기초굴착 예상_당진78-연돌-개략공사비_태안78연돌공사설계서(2005099)C2 2" xfId="14984"/>
    <cellStyle name="Åë_20030218144011020-E1C865BF_CC-02 본관기초굴착 예상_당진78-연돌-개략공사비_태안78연돌공사설계서(2005099)C2 2" xfId="14985"/>
    <cellStyle name="Ae_20030218144011020-E1C865BF_CC-02 본관기초굴착 예상_당진78-연돌-개략공사비_태안78연돌공사설계서(2005099)C2 3" xfId="14986"/>
    <cellStyle name="Åë_20030218144011020-E1C865BF_CC-02 본관기초굴착 예상_당진78-연돌-개략공사비_태안78연돌공사설계서(2005099)C2 3" xfId="14987"/>
    <cellStyle name="Ae_20030218144011020-E1C865BF_CC-02 본관기초굴착 예상_당진78-연돌-개략공사비_태안78연돌공사설계서(2005099)C2 4" xfId="20447"/>
    <cellStyle name="Åë_20030218144011020-E1C865BF_CC-02 본관기초굴착 예상_당진78-연돌-개략공사비_태안78연돌공사설계서(2005099)C2 4" xfId="20448"/>
    <cellStyle name="Ae_20030218144011020-E1C865BF_CC-02 본관기초굴착 예상_당진78-연돌-개략공사비_태안78연돌공사설계서(2005099)C2 5" xfId="20449"/>
    <cellStyle name="Åë_20030218144011020-E1C865BF_CC-02 본관기초굴착 예상_당진78-연돌-개략공사비_태안78연돌공사설계서(2005099)C2 5" xfId="20450"/>
    <cellStyle name="Ae_20030218144011020-E1C865BF_CC-02 본관기초굴착 예상_당진78-연돌-개략공사비_태안78연돌공사설계서(2005099)C2 6" xfId="20451"/>
    <cellStyle name="Åë_20030218144011020-E1C865BF_CC-02 본관기초굴착 예상_당진78-연돌-개략공사비_태안78연돌공사설계서(2005099)C2 6" xfId="20452"/>
    <cellStyle name="Ae_20030218144011020-E1C865BF_CC-02 본관기초굴착 예상_당진78-연돌-개략공사비_태안78연돌공사설계서(2005099)C2 7" xfId="20453"/>
    <cellStyle name="Åë_20030218144011020-E1C865BF_CC-02 본관기초굴착 예상_당진78-연돌-개략공사비_태안78연돌공사설계서(2005099)C2 7" xfId="20454"/>
    <cellStyle name="Ae_20030218144011020-E1C865BF_CC-02 본관기초굴착 예상_당진78-연돌-개략공사비_태안78연돌공사설계서(2005099)C2 8" xfId="20455"/>
    <cellStyle name="Åë_20030218144011020-E1C865BF_CC-02 본관기초굴착 예상_당진78-연돌-개략공사비_태안78연돌공사설계서(2005099)C2 8" xfId="20456"/>
    <cellStyle name="Ae_20030218144011020-E1C865BF_CC-02 본관기초굴착 예상_당진78-연돌-개략공사비_태안78연돌공사설계서(2005099)C2 9" xfId="40499"/>
    <cellStyle name="Åë_20030218144011020-E1C865BF_CC-02 본관기초굴착 예상_당진78-연돌-개략공사비_태안78연돌공사설계서(2005099)C2 9" xfId="40500"/>
    <cellStyle name="Ae_20030218144011020-E1C865BF_CC-02 본관기초굴착 예상_연돌 현장타설말뚝(RCD)설계서" xfId="14988"/>
    <cellStyle name="Åë_20030218144011020-E1C865BF_CC-02 본관기초굴착 예상_연돌 현장타설말뚝(RCD)설계서" xfId="14989"/>
    <cellStyle name="Ae_20030218144011020-E1C865BF_CC-02 본관기초굴착 예상_연돌 현장타설말뚝(RCD)설계서 10" xfId="40501"/>
    <cellStyle name="Åë_20030218144011020-E1C865BF_CC-02 본관기초굴착 예상_연돌 현장타설말뚝(RCD)설계서 10" xfId="40502"/>
    <cellStyle name="Ae_20030218144011020-E1C865BF_CC-02 본관기초굴착 예상_연돌 현장타설말뚝(RCD)설계서 11" xfId="40503"/>
    <cellStyle name="Åë_20030218144011020-E1C865BF_CC-02 본관기초굴착 예상_연돌 현장타설말뚝(RCD)설계서 11" xfId="40504"/>
    <cellStyle name="Ae_20030218144011020-E1C865BF_CC-02 본관기초굴착 예상_연돌 현장타설말뚝(RCD)설계서 12" xfId="40505"/>
    <cellStyle name="Åë_20030218144011020-E1C865BF_CC-02 본관기초굴착 예상_연돌 현장타설말뚝(RCD)설계서 12" xfId="40506"/>
    <cellStyle name="Ae_20030218144011020-E1C865BF_CC-02 본관기초굴착 예상_연돌 현장타설말뚝(RCD)설계서 13" xfId="40507"/>
    <cellStyle name="Åë_20030218144011020-E1C865BF_CC-02 본관기초굴착 예상_연돌 현장타설말뚝(RCD)설계서 13" xfId="40508"/>
    <cellStyle name="Ae_20030218144011020-E1C865BF_CC-02 본관기초굴착 예상_연돌 현장타설말뚝(RCD)설계서 14" xfId="40509"/>
    <cellStyle name="Åë_20030218144011020-E1C865BF_CC-02 본관기초굴착 예상_연돌 현장타설말뚝(RCD)설계서 14" xfId="40510"/>
    <cellStyle name="Ae_20030218144011020-E1C865BF_CC-02 본관기초굴착 예상_연돌 현장타설말뚝(RCD)설계서 2" xfId="14990"/>
    <cellStyle name="Åë_20030218144011020-E1C865BF_CC-02 본관기초굴착 예상_연돌 현장타설말뚝(RCD)설계서 2" xfId="14991"/>
    <cellStyle name="Ae_20030218144011020-E1C865BF_CC-02 본관기초굴착 예상_연돌 현장타설말뚝(RCD)설계서 3" xfId="14992"/>
    <cellStyle name="Åë_20030218144011020-E1C865BF_CC-02 본관기초굴착 예상_연돌 현장타설말뚝(RCD)설계서 3" xfId="14993"/>
    <cellStyle name="Ae_20030218144011020-E1C865BF_CC-02 본관기초굴착 예상_연돌 현장타설말뚝(RCD)설계서 4" xfId="20457"/>
    <cellStyle name="Åë_20030218144011020-E1C865BF_CC-02 본관기초굴착 예상_연돌 현장타설말뚝(RCD)설계서 4" xfId="20458"/>
    <cellStyle name="Ae_20030218144011020-E1C865BF_CC-02 본관기초굴착 예상_연돌 현장타설말뚝(RCD)설계서 5" xfId="20459"/>
    <cellStyle name="Åë_20030218144011020-E1C865BF_CC-02 본관기초굴착 예상_연돌 현장타설말뚝(RCD)설계서 5" xfId="20460"/>
    <cellStyle name="Ae_20030218144011020-E1C865BF_CC-02 본관기초굴착 예상_연돌 현장타설말뚝(RCD)설계서 6" xfId="20461"/>
    <cellStyle name="Åë_20030218144011020-E1C865BF_CC-02 본관기초굴착 예상_연돌 현장타설말뚝(RCD)설계서 6" xfId="20462"/>
    <cellStyle name="Ae_20030218144011020-E1C865BF_CC-02 본관기초굴착 예상_연돌 현장타설말뚝(RCD)설계서 7" xfId="20463"/>
    <cellStyle name="Åë_20030218144011020-E1C865BF_CC-02 본관기초굴착 예상_연돌 현장타설말뚝(RCD)설계서 7" xfId="20464"/>
    <cellStyle name="Ae_20030218144011020-E1C865BF_CC-02 본관기초굴착 예상_연돌 현장타설말뚝(RCD)설계서 8" xfId="20465"/>
    <cellStyle name="Åë_20030218144011020-E1C865BF_CC-02 본관기초굴착 예상_연돌 현장타설말뚝(RCD)설계서 8" xfId="20466"/>
    <cellStyle name="Ae_20030218144011020-E1C865BF_CC-02 본관기초굴착 예상_연돌 현장타설말뚝(RCD)설계서 9" xfId="40511"/>
    <cellStyle name="Åë_20030218144011020-E1C865BF_CC-02 본관기초굴착 예상_연돌 현장타설말뚝(RCD)설계서 9" xfId="40512"/>
    <cellStyle name="Ae_20030218144011020-E1C865BF_CC-02 본관기초굴착 예상_연돌 현장타설말뚝(RCD)설계서_0 태안78-연돌-공사설계서(2005082)" xfId="14994"/>
    <cellStyle name="Åë_20030218144011020-E1C865BF_CC-02 본관기초굴착 예상_연돌 현장타설말뚝(RCD)설계서_0 태안78-연돌-공사설계서(2005082)" xfId="14995"/>
    <cellStyle name="Ae_20030218144011020-E1C865BF_CC-02 본관기초굴착 예상_연돌 현장타설말뚝(RCD)설계서_0 태안78-연돌-공사설계서(2005082) 10" xfId="40513"/>
    <cellStyle name="Åë_20030218144011020-E1C865BF_CC-02 본관기초굴착 예상_연돌 현장타설말뚝(RCD)설계서_0 태안78-연돌-공사설계서(2005082) 10" xfId="40514"/>
    <cellStyle name="Ae_20030218144011020-E1C865BF_CC-02 본관기초굴착 예상_연돌 현장타설말뚝(RCD)설계서_0 태안78-연돌-공사설계서(2005082) 11" xfId="40515"/>
    <cellStyle name="Åë_20030218144011020-E1C865BF_CC-02 본관기초굴착 예상_연돌 현장타설말뚝(RCD)설계서_0 태안78-연돌-공사설계서(2005082) 11" xfId="40516"/>
    <cellStyle name="Ae_20030218144011020-E1C865BF_CC-02 본관기초굴착 예상_연돌 현장타설말뚝(RCD)설계서_0 태안78-연돌-공사설계서(2005082) 12" xfId="40517"/>
    <cellStyle name="Åë_20030218144011020-E1C865BF_CC-02 본관기초굴착 예상_연돌 현장타설말뚝(RCD)설계서_0 태안78-연돌-공사설계서(2005082) 12" xfId="40518"/>
    <cellStyle name="Ae_20030218144011020-E1C865BF_CC-02 본관기초굴착 예상_연돌 현장타설말뚝(RCD)설계서_0 태안78-연돌-공사설계서(2005082) 13" xfId="40519"/>
    <cellStyle name="Åë_20030218144011020-E1C865BF_CC-02 본관기초굴착 예상_연돌 현장타설말뚝(RCD)설계서_0 태안78-연돌-공사설계서(2005082) 13" xfId="40520"/>
    <cellStyle name="Ae_20030218144011020-E1C865BF_CC-02 본관기초굴착 예상_연돌 현장타설말뚝(RCD)설계서_0 태안78-연돌-공사설계서(2005082) 14" xfId="40521"/>
    <cellStyle name="Åë_20030218144011020-E1C865BF_CC-02 본관기초굴착 예상_연돌 현장타설말뚝(RCD)설계서_0 태안78-연돌-공사설계서(2005082) 14" xfId="40522"/>
    <cellStyle name="Ae_20030218144011020-E1C865BF_CC-02 본관기초굴착 예상_연돌 현장타설말뚝(RCD)설계서_0 태안78-연돌-공사설계서(2005082) 2" xfId="14996"/>
    <cellStyle name="Åë_20030218144011020-E1C865BF_CC-02 본관기초굴착 예상_연돌 현장타설말뚝(RCD)설계서_0 태안78-연돌-공사설계서(2005082) 2" xfId="14997"/>
    <cellStyle name="Ae_20030218144011020-E1C865BF_CC-02 본관기초굴착 예상_연돌 현장타설말뚝(RCD)설계서_0 태안78-연돌-공사설계서(2005082) 3" xfId="14998"/>
    <cellStyle name="Åë_20030218144011020-E1C865BF_CC-02 본관기초굴착 예상_연돌 현장타설말뚝(RCD)설계서_0 태안78-연돌-공사설계서(2005082) 3" xfId="14999"/>
    <cellStyle name="Ae_20030218144011020-E1C865BF_CC-02 본관기초굴착 예상_연돌 현장타설말뚝(RCD)설계서_0 태안78-연돌-공사설계서(2005082) 4" xfId="20467"/>
    <cellStyle name="Åë_20030218144011020-E1C865BF_CC-02 본관기초굴착 예상_연돌 현장타설말뚝(RCD)설계서_0 태안78-연돌-공사설계서(2005082) 4" xfId="20468"/>
    <cellStyle name="Ae_20030218144011020-E1C865BF_CC-02 본관기초굴착 예상_연돌 현장타설말뚝(RCD)설계서_0 태안78-연돌-공사설계서(2005082) 5" xfId="20469"/>
    <cellStyle name="Åë_20030218144011020-E1C865BF_CC-02 본관기초굴착 예상_연돌 현장타설말뚝(RCD)설계서_0 태안78-연돌-공사설계서(2005082) 5" xfId="20470"/>
    <cellStyle name="Ae_20030218144011020-E1C865BF_CC-02 본관기초굴착 예상_연돌 현장타설말뚝(RCD)설계서_0 태안78-연돌-공사설계서(2005082) 6" xfId="20471"/>
    <cellStyle name="Åë_20030218144011020-E1C865BF_CC-02 본관기초굴착 예상_연돌 현장타설말뚝(RCD)설계서_0 태안78-연돌-공사설계서(2005082) 6" xfId="20472"/>
    <cellStyle name="Ae_20030218144011020-E1C865BF_CC-02 본관기초굴착 예상_연돌 현장타설말뚝(RCD)설계서_0 태안78-연돌-공사설계서(2005082) 7" xfId="20473"/>
    <cellStyle name="Åë_20030218144011020-E1C865BF_CC-02 본관기초굴착 예상_연돌 현장타설말뚝(RCD)설계서_0 태안78-연돌-공사설계서(2005082) 7" xfId="20474"/>
    <cellStyle name="Ae_20030218144011020-E1C865BF_CC-02 본관기초굴착 예상_연돌 현장타설말뚝(RCD)설계서_0 태안78-연돌-공사설계서(2005082) 8" xfId="20475"/>
    <cellStyle name="Åë_20030218144011020-E1C865BF_CC-02 본관기초굴착 예상_연돌 현장타설말뚝(RCD)설계서_0 태안78-연돌-공사설계서(2005082) 8" xfId="20476"/>
    <cellStyle name="Ae_20030218144011020-E1C865BF_CC-02 본관기초굴착 예상_연돌 현장타설말뚝(RCD)설계서_0 태안78-연돌-공사설계서(2005082) 9" xfId="40523"/>
    <cellStyle name="Åë_20030218144011020-E1C865BF_CC-02 본관기초굴착 예상_연돌 현장타설말뚝(RCD)설계서_0 태안78-연돌-공사설계서(2005082) 9" xfId="40524"/>
    <cellStyle name="Ae_20030218144011020-E1C865BF_CC-02 본관기초굴착 예상_연돌 현장타설말뚝(RCD)설계서_1.0t 공사설계서(1021일)" xfId="15000"/>
    <cellStyle name="Åë_20030218144011020-E1C865BF_CC-02 본관기초굴착 예상_연돌 현장타설말뚝(RCD)설계서_1.0t 공사설계서(1021일)" xfId="15001"/>
    <cellStyle name="Ae_20030218144011020-E1C865BF_CC-02 본관기초굴착 예상_연돌 현장타설말뚝(RCD)설계서_1.0t 공사설계서(1021일) 10" xfId="40525"/>
    <cellStyle name="Åë_20030218144011020-E1C865BF_CC-02 본관기초굴착 예상_연돌 현장타설말뚝(RCD)설계서_1.0t 공사설계서(1021일) 10" xfId="40526"/>
    <cellStyle name="Ae_20030218144011020-E1C865BF_CC-02 본관기초굴착 예상_연돌 현장타설말뚝(RCD)설계서_1.0t 공사설계서(1021일) 11" xfId="40527"/>
    <cellStyle name="Åë_20030218144011020-E1C865BF_CC-02 본관기초굴착 예상_연돌 현장타설말뚝(RCD)설계서_1.0t 공사설계서(1021일) 11" xfId="40528"/>
    <cellStyle name="Ae_20030218144011020-E1C865BF_CC-02 본관기초굴착 예상_연돌 현장타설말뚝(RCD)설계서_1.0t 공사설계서(1021일) 12" xfId="40529"/>
    <cellStyle name="Åë_20030218144011020-E1C865BF_CC-02 본관기초굴착 예상_연돌 현장타설말뚝(RCD)설계서_1.0t 공사설계서(1021일) 12" xfId="40530"/>
    <cellStyle name="Ae_20030218144011020-E1C865BF_CC-02 본관기초굴착 예상_연돌 현장타설말뚝(RCD)설계서_1.0t 공사설계서(1021일) 13" xfId="40531"/>
    <cellStyle name="Åë_20030218144011020-E1C865BF_CC-02 본관기초굴착 예상_연돌 현장타설말뚝(RCD)설계서_1.0t 공사설계서(1021일) 13" xfId="40532"/>
    <cellStyle name="Ae_20030218144011020-E1C865BF_CC-02 본관기초굴착 예상_연돌 현장타설말뚝(RCD)설계서_1.0t 공사설계서(1021일) 14" xfId="40533"/>
    <cellStyle name="Åë_20030218144011020-E1C865BF_CC-02 본관기초굴착 예상_연돌 현장타설말뚝(RCD)설계서_1.0t 공사설계서(1021일) 14" xfId="40534"/>
    <cellStyle name="Ae_20030218144011020-E1C865BF_CC-02 본관기초굴착 예상_연돌 현장타설말뚝(RCD)설계서_1.0t 공사설계서(1021일) 2" xfId="15002"/>
    <cellStyle name="Åë_20030218144011020-E1C865BF_CC-02 본관기초굴착 예상_연돌 현장타설말뚝(RCD)설계서_1.0t 공사설계서(1021일) 2" xfId="15003"/>
    <cellStyle name="Ae_20030218144011020-E1C865BF_CC-02 본관기초굴착 예상_연돌 현장타설말뚝(RCD)설계서_1.0t 공사설계서(1021일) 3" xfId="15004"/>
    <cellStyle name="Åë_20030218144011020-E1C865BF_CC-02 본관기초굴착 예상_연돌 현장타설말뚝(RCD)설계서_1.0t 공사설계서(1021일) 3" xfId="15005"/>
    <cellStyle name="Ae_20030218144011020-E1C865BF_CC-02 본관기초굴착 예상_연돌 현장타설말뚝(RCD)설계서_1.0t 공사설계서(1021일) 4" xfId="20477"/>
    <cellStyle name="Åë_20030218144011020-E1C865BF_CC-02 본관기초굴착 예상_연돌 현장타설말뚝(RCD)설계서_1.0t 공사설계서(1021일) 4" xfId="20478"/>
    <cellStyle name="Ae_20030218144011020-E1C865BF_CC-02 본관기초굴착 예상_연돌 현장타설말뚝(RCD)설계서_1.0t 공사설계서(1021일) 5" xfId="20479"/>
    <cellStyle name="Åë_20030218144011020-E1C865BF_CC-02 본관기초굴착 예상_연돌 현장타설말뚝(RCD)설계서_1.0t 공사설계서(1021일) 5" xfId="20480"/>
    <cellStyle name="Ae_20030218144011020-E1C865BF_CC-02 본관기초굴착 예상_연돌 현장타설말뚝(RCD)설계서_1.0t 공사설계서(1021일) 6" xfId="20481"/>
    <cellStyle name="Åë_20030218144011020-E1C865BF_CC-02 본관기초굴착 예상_연돌 현장타설말뚝(RCD)설계서_1.0t 공사설계서(1021일) 6" xfId="20482"/>
    <cellStyle name="Ae_20030218144011020-E1C865BF_CC-02 본관기초굴착 예상_연돌 현장타설말뚝(RCD)설계서_1.0t 공사설계서(1021일) 7" xfId="20483"/>
    <cellStyle name="Åë_20030218144011020-E1C865BF_CC-02 본관기초굴착 예상_연돌 현장타설말뚝(RCD)설계서_1.0t 공사설계서(1021일) 7" xfId="20484"/>
    <cellStyle name="Ae_20030218144011020-E1C865BF_CC-02 본관기초굴착 예상_연돌 현장타설말뚝(RCD)설계서_1.0t 공사설계서(1021일) 8" xfId="20485"/>
    <cellStyle name="Åë_20030218144011020-E1C865BF_CC-02 본관기초굴착 예상_연돌 현장타설말뚝(RCD)설계서_1.0t 공사설계서(1021일) 8" xfId="20486"/>
    <cellStyle name="Ae_20030218144011020-E1C865BF_CC-02 본관기초굴착 예상_연돌 현장타설말뚝(RCD)설계서_1.0t 공사설계서(1021일) 9" xfId="40535"/>
    <cellStyle name="Åë_20030218144011020-E1C865BF_CC-02 본관기초굴착 예상_연돌 현장타설말뚝(RCD)설계서_1.0t 공사설계서(1021일) 9" xfId="40536"/>
    <cellStyle name="Ae_20030218144011020-E1C865BF_CC-02 본관기초굴착 예상_연돌 현장타설말뚝(RCD)설계서_태안78연돌공사설계서(2005099)C2" xfId="15006"/>
    <cellStyle name="Åë_20030218144011020-E1C865BF_CC-02 본관기초굴착 예상_연돌 현장타설말뚝(RCD)설계서_태안78연돌공사설계서(2005099)C2" xfId="15007"/>
    <cellStyle name="Ae_20030218144011020-E1C865BF_CC-02 본관기초굴착 예상_연돌 현장타설말뚝(RCD)설계서_태안78연돌공사설계서(2005099)C2 10" xfId="40537"/>
    <cellStyle name="Åë_20030218144011020-E1C865BF_CC-02 본관기초굴착 예상_연돌 현장타설말뚝(RCD)설계서_태안78연돌공사설계서(2005099)C2 10" xfId="40538"/>
    <cellStyle name="Ae_20030218144011020-E1C865BF_CC-02 본관기초굴착 예상_연돌 현장타설말뚝(RCD)설계서_태안78연돌공사설계서(2005099)C2 11" xfId="40539"/>
    <cellStyle name="Åë_20030218144011020-E1C865BF_CC-02 본관기초굴착 예상_연돌 현장타설말뚝(RCD)설계서_태안78연돌공사설계서(2005099)C2 11" xfId="40540"/>
    <cellStyle name="Ae_20030218144011020-E1C865BF_CC-02 본관기초굴착 예상_연돌 현장타설말뚝(RCD)설계서_태안78연돌공사설계서(2005099)C2 12" xfId="40541"/>
    <cellStyle name="Åë_20030218144011020-E1C865BF_CC-02 본관기초굴착 예상_연돌 현장타설말뚝(RCD)설계서_태안78연돌공사설계서(2005099)C2 12" xfId="40542"/>
    <cellStyle name="Ae_20030218144011020-E1C865BF_CC-02 본관기초굴착 예상_연돌 현장타설말뚝(RCD)설계서_태안78연돌공사설계서(2005099)C2 13" xfId="40543"/>
    <cellStyle name="Åë_20030218144011020-E1C865BF_CC-02 본관기초굴착 예상_연돌 현장타설말뚝(RCD)설계서_태안78연돌공사설계서(2005099)C2 13" xfId="40544"/>
    <cellStyle name="Ae_20030218144011020-E1C865BF_CC-02 본관기초굴착 예상_연돌 현장타설말뚝(RCD)설계서_태안78연돌공사설계서(2005099)C2 14" xfId="40545"/>
    <cellStyle name="Åë_20030218144011020-E1C865BF_CC-02 본관기초굴착 예상_연돌 현장타설말뚝(RCD)설계서_태안78연돌공사설계서(2005099)C2 14" xfId="40546"/>
    <cellStyle name="Ae_20030218144011020-E1C865BF_CC-02 본관기초굴착 예상_연돌 현장타설말뚝(RCD)설계서_태안78연돌공사설계서(2005099)C2 2" xfId="15008"/>
    <cellStyle name="Åë_20030218144011020-E1C865BF_CC-02 본관기초굴착 예상_연돌 현장타설말뚝(RCD)설계서_태안78연돌공사설계서(2005099)C2 2" xfId="15009"/>
    <cellStyle name="Ae_20030218144011020-E1C865BF_CC-02 본관기초굴착 예상_연돌 현장타설말뚝(RCD)설계서_태안78연돌공사설계서(2005099)C2 3" xfId="15010"/>
    <cellStyle name="Åë_20030218144011020-E1C865BF_CC-02 본관기초굴착 예상_연돌 현장타설말뚝(RCD)설계서_태안78연돌공사설계서(2005099)C2 3" xfId="15011"/>
    <cellStyle name="Ae_20030218144011020-E1C865BF_CC-02 본관기초굴착 예상_연돌 현장타설말뚝(RCD)설계서_태안78연돌공사설계서(2005099)C2 4" xfId="20487"/>
    <cellStyle name="Åë_20030218144011020-E1C865BF_CC-02 본관기초굴착 예상_연돌 현장타설말뚝(RCD)설계서_태안78연돌공사설계서(2005099)C2 4" xfId="20488"/>
    <cellStyle name="Ae_20030218144011020-E1C865BF_CC-02 본관기초굴착 예상_연돌 현장타설말뚝(RCD)설계서_태안78연돌공사설계서(2005099)C2 5" xfId="20489"/>
    <cellStyle name="Åë_20030218144011020-E1C865BF_CC-02 본관기초굴착 예상_연돌 현장타설말뚝(RCD)설계서_태안78연돌공사설계서(2005099)C2 5" xfId="20490"/>
    <cellStyle name="Ae_20030218144011020-E1C865BF_CC-02 본관기초굴착 예상_연돌 현장타설말뚝(RCD)설계서_태안78연돌공사설계서(2005099)C2 6" xfId="20491"/>
    <cellStyle name="Åë_20030218144011020-E1C865BF_CC-02 본관기초굴착 예상_연돌 현장타설말뚝(RCD)설계서_태안78연돌공사설계서(2005099)C2 6" xfId="20492"/>
    <cellStyle name="Ae_20030218144011020-E1C865BF_CC-02 본관기초굴착 예상_연돌 현장타설말뚝(RCD)설계서_태안78연돌공사설계서(2005099)C2 7" xfId="20493"/>
    <cellStyle name="Åë_20030218144011020-E1C865BF_CC-02 본관기초굴착 예상_연돌 현장타설말뚝(RCD)설계서_태안78연돌공사설계서(2005099)C2 7" xfId="20494"/>
    <cellStyle name="Ae_20030218144011020-E1C865BF_CC-02 본관기초굴착 예상_연돌 현장타설말뚝(RCD)설계서_태안78연돌공사설계서(2005099)C2 8" xfId="20495"/>
    <cellStyle name="Åë_20030218144011020-E1C865BF_CC-02 본관기초굴착 예상_연돌 현장타설말뚝(RCD)설계서_태안78연돌공사설계서(2005099)C2 8" xfId="20496"/>
    <cellStyle name="Ae_20030218144011020-E1C865BF_CC-02 본관기초굴착 예상_연돌 현장타설말뚝(RCD)설계서_태안78연돌공사설계서(2005099)C2 9" xfId="40547"/>
    <cellStyle name="Åë_20030218144011020-E1C865BF_CC-02 본관기초굴착 예상_연돌 현장타설말뚝(RCD)설계서_태안78연돌공사설계서(2005099)C2 9" xfId="40548"/>
    <cellStyle name="Ae_20030218144011020-E1C865BF_구내도로 설계변경조서(최종)" xfId="40077"/>
    <cellStyle name="Åë_20030218144011020-E1C865BF_구내도로 설계변경조서(최종)" xfId="40078"/>
    <cellStyle name="Ae_20030218144011020-E1C865BF_그래브준설 수량분개 토적표" xfId="40079"/>
    <cellStyle name="Åë_20030218144011020-E1C865BF_그래브준설 수량분개 토적표" xfId="40080"/>
    <cellStyle name="Ae_20030218144011020-E1C865BF_내역서_단가확정_집계" xfId="14768"/>
    <cellStyle name="Åë_20030218144011020-E1C865BF_내역서_단가확정_집계" xfId="14769"/>
    <cellStyle name="Ae_20030218144011020-E1C865BF_당진78-연돌-개략공사비" xfId="14770"/>
    <cellStyle name="Åë_20030218144011020-E1C865BF_당진78-연돌-개략공사비" xfId="14771"/>
    <cellStyle name="Ae_20030218144011020-E1C865BF_당진78-연돌-개략공사비 10" xfId="40081"/>
    <cellStyle name="Åë_20030218144011020-E1C865BF_당진78-연돌-개략공사비 10" xfId="40082"/>
    <cellStyle name="Ae_20030218144011020-E1C865BF_당진78-연돌-개략공사비 11" xfId="40083"/>
    <cellStyle name="Åë_20030218144011020-E1C865BF_당진78-연돌-개략공사비 11" xfId="40084"/>
    <cellStyle name="Ae_20030218144011020-E1C865BF_당진78-연돌-개략공사비 12" xfId="40085"/>
    <cellStyle name="Åë_20030218144011020-E1C865BF_당진78-연돌-개략공사비 12" xfId="40086"/>
    <cellStyle name="Ae_20030218144011020-E1C865BF_당진78-연돌-개략공사비 13" xfId="40087"/>
    <cellStyle name="Åë_20030218144011020-E1C865BF_당진78-연돌-개략공사비 13" xfId="40088"/>
    <cellStyle name="Ae_20030218144011020-E1C865BF_당진78-연돌-개략공사비 14" xfId="40089"/>
    <cellStyle name="Åë_20030218144011020-E1C865BF_당진78-연돌-개략공사비 14" xfId="40090"/>
    <cellStyle name="Ae_20030218144011020-E1C865BF_당진78-연돌-개략공사비 2" xfId="14772"/>
    <cellStyle name="Åë_20030218144011020-E1C865BF_당진78-연돌-개략공사비 2" xfId="14773"/>
    <cellStyle name="Ae_20030218144011020-E1C865BF_당진78-연돌-개략공사비 3" xfId="14774"/>
    <cellStyle name="Åë_20030218144011020-E1C865BF_당진78-연돌-개략공사비 3" xfId="14775"/>
    <cellStyle name="Ae_20030218144011020-E1C865BF_당진78-연돌-개략공사비 4" xfId="20117"/>
    <cellStyle name="Åë_20030218144011020-E1C865BF_당진78-연돌-개략공사비 4" xfId="20118"/>
    <cellStyle name="Ae_20030218144011020-E1C865BF_당진78-연돌-개략공사비 5" xfId="20119"/>
    <cellStyle name="Åë_20030218144011020-E1C865BF_당진78-연돌-개략공사비 5" xfId="20120"/>
    <cellStyle name="Ae_20030218144011020-E1C865BF_당진78-연돌-개략공사비 6" xfId="20121"/>
    <cellStyle name="Åë_20030218144011020-E1C865BF_당진78-연돌-개략공사비 6" xfId="20122"/>
    <cellStyle name="Ae_20030218144011020-E1C865BF_당진78-연돌-개략공사비 7" xfId="20123"/>
    <cellStyle name="Åë_20030218144011020-E1C865BF_당진78-연돌-개략공사비 7" xfId="20124"/>
    <cellStyle name="Ae_20030218144011020-E1C865BF_당진78-연돌-개략공사비 8" xfId="20125"/>
    <cellStyle name="Åë_20030218144011020-E1C865BF_당진78-연돌-개략공사비 8" xfId="20126"/>
    <cellStyle name="Ae_20030218144011020-E1C865BF_당진78-연돌-개략공사비 9" xfId="40091"/>
    <cellStyle name="Åë_20030218144011020-E1C865BF_당진78-연돌-개략공사비 9" xfId="40092"/>
    <cellStyle name="Ae_20030218144011020-E1C865BF_당진78-연돌-개략공사비_0 태안78-연돌-공사설계서(2005082)" xfId="14776"/>
    <cellStyle name="Åë_20030218144011020-E1C865BF_당진78-연돌-개략공사비_0 태안78-연돌-공사설계서(2005082)" xfId="14777"/>
    <cellStyle name="Ae_20030218144011020-E1C865BF_당진78-연돌-개략공사비_0 태안78-연돌-공사설계서(2005082) 10" xfId="40093"/>
    <cellStyle name="Åë_20030218144011020-E1C865BF_당진78-연돌-개략공사비_0 태안78-연돌-공사설계서(2005082) 10" xfId="40094"/>
    <cellStyle name="Ae_20030218144011020-E1C865BF_당진78-연돌-개략공사비_0 태안78-연돌-공사설계서(2005082) 11" xfId="40095"/>
    <cellStyle name="Åë_20030218144011020-E1C865BF_당진78-연돌-개략공사비_0 태안78-연돌-공사설계서(2005082) 11" xfId="40096"/>
    <cellStyle name="Ae_20030218144011020-E1C865BF_당진78-연돌-개략공사비_0 태안78-연돌-공사설계서(2005082) 12" xfId="40097"/>
    <cellStyle name="Åë_20030218144011020-E1C865BF_당진78-연돌-개략공사비_0 태안78-연돌-공사설계서(2005082) 12" xfId="40098"/>
    <cellStyle name="Ae_20030218144011020-E1C865BF_당진78-연돌-개략공사비_0 태안78-연돌-공사설계서(2005082) 13" xfId="40099"/>
    <cellStyle name="Åë_20030218144011020-E1C865BF_당진78-연돌-개략공사비_0 태안78-연돌-공사설계서(2005082) 13" xfId="40100"/>
    <cellStyle name="Ae_20030218144011020-E1C865BF_당진78-연돌-개략공사비_0 태안78-연돌-공사설계서(2005082) 14" xfId="40101"/>
    <cellStyle name="Åë_20030218144011020-E1C865BF_당진78-연돌-개략공사비_0 태안78-연돌-공사설계서(2005082) 14" xfId="40102"/>
    <cellStyle name="Ae_20030218144011020-E1C865BF_당진78-연돌-개략공사비_0 태안78-연돌-공사설계서(2005082) 2" xfId="14778"/>
    <cellStyle name="Åë_20030218144011020-E1C865BF_당진78-연돌-개략공사비_0 태안78-연돌-공사설계서(2005082) 2" xfId="14779"/>
    <cellStyle name="Ae_20030218144011020-E1C865BF_당진78-연돌-개략공사비_0 태안78-연돌-공사설계서(2005082) 3" xfId="14780"/>
    <cellStyle name="Åë_20030218144011020-E1C865BF_당진78-연돌-개략공사비_0 태안78-연돌-공사설계서(2005082) 3" xfId="14781"/>
    <cellStyle name="Ae_20030218144011020-E1C865BF_당진78-연돌-개략공사비_0 태안78-연돌-공사설계서(2005082) 4" xfId="20127"/>
    <cellStyle name="Åë_20030218144011020-E1C865BF_당진78-연돌-개략공사비_0 태안78-연돌-공사설계서(2005082) 4" xfId="20128"/>
    <cellStyle name="Ae_20030218144011020-E1C865BF_당진78-연돌-개략공사비_0 태안78-연돌-공사설계서(2005082) 5" xfId="20129"/>
    <cellStyle name="Åë_20030218144011020-E1C865BF_당진78-연돌-개략공사비_0 태안78-연돌-공사설계서(2005082) 5" xfId="20130"/>
    <cellStyle name="Ae_20030218144011020-E1C865BF_당진78-연돌-개략공사비_0 태안78-연돌-공사설계서(2005082) 6" xfId="20131"/>
    <cellStyle name="Åë_20030218144011020-E1C865BF_당진78-연돌-개략공사비_0 태안78-연돌-공사설계서(2005082) 6" xfId="20132"/>
    <cellStyle name="Ae_20030218144011020-E1C865BF_당진78-연돌-개략공사비_0 태안78-연돌-공사설계서(2005082) 7" xfId="20133"/>
    <cellStyle name="Åë_20030218144011020-E1C865BF_당진78-연돌-개략공사비_0 태안78-연돌-공사설계서(2005082) 7" xfId="20134"/>
    <cellStyle name="Ae_20030218144011020-E1C865BF_당진78-연돌-개략공사비_0 태안78-연돌-공사설계서(2005082) 8" xfId="20135"/>
    <cellStyle name="Åë_20030218144011020-E1C865BF_당진78-연돌-개략공사비_0 태안78-연돌-공사설계서(2005082) 8" xfId="20136"/>
    <cellStyle name="Ae_20030218144011020-E1C865BF_당진78-연돌-개략공사비_0 태안78-연돌-공사설계서(2005082) 9" xfId="40103"/>
    <cellStyle name="Åë_20030218144011020-E1C865BF_당진78-연돌-개략공사비_0 태안78-연돌-공사설계서(2005082) 9" xfId="40104"/>
    <cellStyle name="Ae_20030218144011020-E1C865BF_당진78-연돌-개략공사비_1.0t 공사설계서(1021일)" xfId="14782"/>
    <cellStyle name="Åë_20030218144011020-E1C865BF_당진78-연돌-개략공사비_1.0t 공사설계서(1021일)" xfId="14783"/>
    <cellStyle name="Ae_20030218144011020-E1C865BF_당진78-연돌-개략공사비_1.0t 공사설계서(1021일) 10" xfId="40105"/>
    <cellStyle name="Åë_20030218144011020-E1C865BF_당진78-연돌-개략공사비_1.0t 공사설계서(1021일) 10" xfId="40106"/>
    <cellStyle name="Ae_20030218144011020-E1C865BF_당진78-연돌-개략공사비_1.0t 공사설계서(1021일) 11" xfId="40107"/>
    <cellStyle name="Åë_20030218144011020-E1C865BF_당진78-연돌-개략공사비_1.0t 공사설계서(1021일) 11" xfId="40108"/>
    <cellStyle name="Ae_20030218144011020-E1C865BF_당진78-연돌-개략공사비_1.0t 공사설계서(1021일) 12" xfId="40109"/>
    <cellStyle name="Åë_20030218144011020-E1C865BF_당진78-연돌-개략공사비_1.0t 공사설계서(1021일) 12" xfId="40110"/>
    <cellStyle name="Ae_20030218144011020-E1C865BF_당진78-연돌-개략공사비_1.0t 공사설계서(1021일) 13" xfId="40111"/>
    <cellStyle name="Åë_20030218144011020-E1C865BF_당진78-연돌-개략공사비_1.0t 공사설계서(1021일) 13" xfId="40112"/>
    <cellStyle name="Ae_20030218144011020-E1C865BF_당진78-연돌-개략공사비_1.0t 공사설계서(1021일) 14" xfId="40113"/>
    <cellStyle name="Åë_20030218144011020-E1C865BF_당진78-연돌-개략공사비_1.0t 공사설계서(1021일) 14" xfId="40114"/>
    <cellStyle name="Ae_20030218144011020-E1C865BF_당진78-연돌-개략공사비_1.0t 공사설계서(1021일) 2" xfId="14784"/>
    <cellStyle name="Åë_20030218144011020-E1C865BF_당진78-연돌-개략공사비_1.0t 공사설계서(1021일) 2" xfId="14785"/>
    <cellStyle name="Ae_20030218144011020-E1C865BF_당진78-연돌-개략공사비_1.0t 공사설계서(1021일) 3" xfId="14786"/>
    <cellStyle name="Åë_20030218144011020-E1C865BF_당진78-연돌-개략공사비_1.0t 공사설계서(1021일) 3" xfId="14787"/>
    <cellStyle name="Ae_20030218144011020-E1C865BF_당진78-연돌-개략공사비_1.0t 공사설계서(1021일) 4" xfId="20137"/>
    <cellStyle name="Åë_20030218144011020-E1C865BF_당진78-연돌-개략공사비_1.0t 공사설계서(1021일) 4" xfId="20138"/>
    <cellStyle name="Ae_20030218144011020-E1C865BF_당진78-연돌-개략공사비_1.0t 공사설계서(1021일) 5" xfId="20139"/>
    <cellStyle name="Åë_20030218144011020-E1C865BF_당진78-연돌-개략공사비_1.0t 공사설계서(1021일) 5" xfId="20140"/>
    <cellStyle name="Ae_20030218144011020-E1C865BF_당진78-연돌-개략공사비_1.0t 공사설계서(1021일) 6" xfId="20141"/>
    <cellStyle name="Åë_20030218144011020-E1C865BF_당진78-연돌-개략공사비_1.0t 공사설계서(1021일) 6" xfId="20142"/>
    <cellStyle name="Ae_20030218144011020-E1C865BF_당진78-연돌-개략공사비_1.0t 공사설계서(1021일) 7" xfId="20143"/>
    <cellStyle name="Åë_20030218144011020-E1C865BF_당진78-연돌-개략공사비_1.0t 공사설계서(1021일) 7" xfId="20144"/>
    <cellStyle name="Ae_20030218144011020-E1C865BF_당진78-연돌-개략공사비_1.0t 공사설계서(1021일) 8" xfId="20145"/>
    <cellStyle name="Åë_20030218144011020-E1C865BF_당진78-연돌-개략공사비_1.0t 공사설계서(1021일) 8" xfId="20146"/>
    <cellStyle name="Ae_20030218144011020-E1C865BF_당진78-연돌-개략공사비_1.0t 공사설계서(1021일) 9" xfId="40115"/>
    <cellStyle name="Åë_20030218144011020-E1C865BF_당진78-연돌-개략공사비_1.0t 공사설계서(1021일) 9" xfId="40116"/>
    <cellStyle name="Ae_20030218144011020-E1C865BF_당진78-연돌-개략공사비_태안78연돌공사설계서(2005099)C2" xfId="14788"/>
    <cellStyle name="Åë_20030218144011020-E1C865BF_당진78-연돌-개략공사비_태안78연돌공사설계서(2005099)C2" xfId="14789"/>
    <cellStyle name="Ae_20030218144011020-E1C865BF_당진78-연돌-개략공사비_태안78연돌공사설계서(2005099)C2 10" xfId="40117"/>
    <cellStyle name="Åë_20030218144011020-E1C865BF_당진78-연돌-개략공사비_태안78연돌공사설계서(2005099)C2 10" xfId="40118"/>
    <cellStyle name="Ae_20030218144011020-E1C865BF_당진78-연돌-개략공사비_태안78연돌공사설계서(2005099)C2 11" xfId="40119"/>
    <cellStyle name="Åë_20030218144011020-E1C865BF_당진78-연돌-개략공사비_태안78연돌공사설계서(2005099)C2 11" xfId="40120"/>
    <cellStyle name="Ae_20030218144011020-E1C865BF_당진78-연돌-개략공사비_태안78연돌공사설계서(2005099)C2 12" xfId="40121"/>
    <cellStyle name="Åë_20030218144011020-E1C865BF_당진78-연돌-개략공사비_태안78연돌공사설계서(2005099)C2 12" xfId="40122"/>
    <cellStyle name="Ae_20030218144011020-E1C865BF_당진78-연돌-개략공사비_태안78연돌공사설계서(2005099)C2 13" xfId="40123"/>
    <cellStyle name="Åë_20030218144011020-E1C865BF_당진78-연돌-개략공사비_태안78연돌공사설계서(2005099)C2 13" xfId="40124"/>
    <cellStyle name="Ae_20030218144011020-E1C865BF_당진78-연돌-개략공사비_태안78연돌공사설계서(2005099)C2 14" xfId="40125"/>
    <cellStyle name="Åë_20030218144011020-E1C865BF_당진78-연돌-개략공사비_태안78연돌공사설계서(2005099)C2 14" xfId="40126"/>
    <cellStyle name="Ae_20030218144011020-E1C865BF_당진78-연돌-개략공사비_태안78연돌공사설계서(2005099)C2 2" xfId="14790"/>
    <cellStyle name="Åë_20030218144011020-E1C865BF_당진78-연돌-개략공사비_태안78연돌공사설계서(2005099)C2 2" xfId="14791"/>
    <cellStyle name="Ae_20030218144011020-E1C865BF_당진78-연돌-개략공사비_태안78연돌공사설계서(2005099)C2 3" xfId="14792"/>
    <cellStyle name="Åë_20030218144011020-E1C865BF_당진78-연돌-개략공사비_태안78연돌공사설계서(2005099)C2 3" xfId="14793"/>
    <cellStyle name="Ae_20030218144011020-E1C865BF_당진78-연돌-개략공사비_태안78연돌공사설계서(2005099)C2 4" xfId="20147"/>
    <cellStyle name="Åë_20030218144011020-E1C865BF_당진78-연돌-개략공사비_태안78연돌공사설계서(2005099)C2 4" xfId="20148"/>
    <cellStyle name="Ae_20030218144011020-E1C865BF_당진78-연돌-개략공사비_태안78연돌공사설계서(2005099)C2 5" xfId="20149"/>
    <cellStyle name="Åë_20030218144011020-E1C865BF_당진78-연돌-개략공사비_태안78연돌공사설계서(2005099)C2 5" xfId="20150"/>
    <cellStyle name="Ae_20030218144011020-E1C865BF_당진78-연돌-개략공사비_태안78연돌공사설계서(2005099)C2 6" xfId="20151"/>
    <cellStyle name="Åë_20030218144011020-E1C865BF_당진78-연돌-개략공사비_태안78연돌공사설계서(2005099)C2 6" xfId="20152"/>
    <cellStyle name="Ae_20030218144011020-E1C865BF_당진78-연돌-개략공사비_태안78연돌공사설계서(2005099)C2 7" xfId="20153"/>
    <cellStyle name="Åë_20030218144011020-E1C865BF_당진78-연돌-개략공사비_태안78연돌공사설계서(2005099)C2 7" xfId="20154"/>
    <cellStyle name="Ae_20030218144011020-E1C865BF_당진78-연돌-개략공사비_태안78연돌공사설계서(2005099)C2 8" xfId="20155"/>
    <cellStyle name="Åë_20030218144011020-E1C865BF_당진78-연돌-개략공사비_태안78연돌공사설계서(2005099)C2 8" xfId="20156"/>
    <cellStyle name="Ae_20030218144011020-E1C865BF_당진78-연돌-개략공사비_태안78연돌공사설계서(2005099)C2 9" xfId="40127"/>
    <cellStyle name="Åë_20030218144011020-E1C865BF_당진78-연돌-개략공사비_태안78연돌공사설계서(2005099)C2 9" xfId="40128"/>
    <cellStyle name="Ae_20030218144011020-E1C865BF_당진9,10-터빈기초 공사내역서" xfId="14794"/>
    <cellStyle name="Åë_20030218144011020-E1C865BF_당진9,10-터빈기초 공사내역서" xfId="14795"/>
    <cellStyle name="Ae_20030218144011020-E1C865BF_본관기초굴착 예상도급" xfId="14796"/>
    <cellStyle name="Åë_20030218144011020-E1C865BF_본관기초굴착 예상도급" xfId="14797"/>
    <cellStyle name="Ae_20030218144011020-E1C865BF_본관기초굴착 예상도급 10" xfId="40129"/>
    <cellStyle name="Åë_20030218144011020-E1C865BF_본관기초굴착 예상도급 10" xfId="40130"/>
    <cellStyle name="Ae_20030218144011020-E1C865BF_본관기초굴착 예상도급 11" xfId="40131"/>
    <cellStyle name="Åë_20030218144011020-E1C865BF_본관기초굴착 예상도급 11" xfId="40132"/>
    <cellStyle name="Ae_20030218144011020-E1C865BF_본관기초굴착 예상도급 12" xfId="40133"/>
    <cellStyle name="Åë_20030218144011020-E1C865BF_본관기초굴착 예상도급 12" xfId="40134"/>
    <cellStyle name="Ae_20030218144011020-E1C865BF_본관기초굴착 예상도급 13" xfId="40135"/>
    <cellStyle name="Åë_20030218144011020-E1C865BF_본관기초굴착 예상도급 13" xfId="40136"/>
    <cellStyle name="Ae_20030218144011020-E1C865BF_본관기초굴착 예상도급 14" xfId="40137"/>
    <cellStyle name="Åë_20030218144011020-E1C865BF_본관기초굴착 예상도급 14" xfId="40138"/>
    <cellStyle name="Ae_20030218144011020-E1C865BF_본관기초굴착 예상도급 2" xfId="14798"/>
    <cellStyle name="Åë_20030218144011020-E1C865BF_본관기초굴착 예상도급 2" xfId="14799"/>
    <cellStyle name="Ae_20030218144011020-E1C865BF_본관기초굴착 예상도급 3" xfId="14800"/>
    <cellStyle name="Åë_20030218144011020-E1C865BF_본관기초굴착 예상도급 3" xfId="14801"/>
    <cellStyle name="Ae_20030218144011020-E1C865BF_본관기초굴착 예상도급 4" xfId="20157"/>
    <cellStyle name="Åë_20030218144011020-E1C865BF_본관기초굴착 예상도급 4" xfId="20158"/>
    <cellStyle name="Ae_20030218144011020-E1C865BF_본관기초굴착 예상도급 5" xfId="20159"/>
    <cellStyle name="Åë_20030218144011020-E1C865BF_본관기초굴착 예상도급 5" xfId="20160"/>
    <cellStyle name="Ae_20030218144011020-E1C865BF_본관기초굴착 예상도급 6" xfId="20161"/>
    <cellStyle name="Åë_20030218144011020-E1C865BF_본관기초굴착 예상도급 6" xfId="20162"/>
    <cellStyle name="Ae_20030218144011020-E1C865BF_본관기초굴착 예상도급 7" xfId="20163"/>
    <cellStyle name="Åë_20030218144011020-E1C865BF_본관기초굴착 예상도급 7" xfId="20164"/>
    <cellStyle name="Ae_20030218144011020-E1C865BF_본관기초굴착 예상도급 8" xfId="20165"/>
    <cellStyle name="Åë_20030218144011020-E1C865BF_본관기초굴착 예상도급 8" xfId="20166"/>
    <cellStyle name="Ae_20030218144011020-E1C865BF_본관기초굴착 예상도급 9" xfId="40139"/>
    <cellStyle name="Åë_20030218144011020-E1C865BF_본관기초굴착 예상도급 9" xfId="40140"/>
    <cellStyle name="Ae_20030218144011020-E1C865BF_본관기초굴착 예상도급_1 당진78-연돌-공사설계서(REV.0 12.14-kopec)" xfId="14802"/>
    <cellStyle name="Åë_20030218144011020-E1C865BF_본관기초굴착 예상도급_1 당진78-연돌-공사설계서(REV.0 12.14-kopec)" xfId="14803"/>
    <cellStyle name="Ae_20030218144011020-E1C865BF_본관기초굴착 예상도급_1 당진78-연돌-공사설계서(REV.0 12.14-kopec) 10" xfId="40141"/>
    <cellStyle name="Åë_20030218144011020-E1C865BF_본관기초굴착 예상도급_1 당진78-연돌-공사설계서(REV.0 12.14-kopec) 10" xfId="40142"/>
    <cellStyle name="Ae_20030218144011020-E1C865BF_본관기초굴착 예상도급_1 당진78-연돌-공사설계서(REV.0 12.14-kopec) 11" xfId="40143"/>
    <cellStyle name="Åë_20030218144011020-E1C865BF_본관기초굴착 예상도급_1 당진78-연돌-공사설계서(REV.0 12.14-kopec) 11" xfId="40144"/>
    <cellStyle name="Ae_20030218144011020-E1C865BF_본관기초굴착 예상도급_1 당진78-연돌-공사설계서(REV.0 12.14-kopec) 12" xfId="40145"/>
    <cellStyle name="Åë_20030218144011020-E1C865BF_본관기초굴착 예상도급_1 당진78-연돌-공사설계서(REV.0 12.14-kopec) 12" xfId="40146"/>
    <cellStyle name="Ae_20030218144011020-E1C865BF_본관기초굴착 예상도급_1 당진78-연돌-공사설계서(REV.0 12.14-kopec) 13" xfId="40147"/>
    <cellStyle name="Åë_20030218144011020-E1C865BF_본관기초굴착 예상도급_1 당진78-연돌-공사설계서(REV.0 12.14-kopec) 13" xfId="40148"/>
    <cellStyle name="Ae_20030218144011020-E1C865BF_본관기초굴착 예상도급_1 당진78-연돌-공사설계서(REV.0 12.14-kopec) 14" xfId="40149"/>
    <cellStyle name="Åë_20030218144011020-E1C865BF_본관기초굴착 예상도급_1 당진78-연돌-공사설계서(REV.0 12.14-kopec) 14" xfId="40150"/>
    <cellStyle name="Ae_20030218144011020-E1C865BF_본관기초굴착 예상도급_1 당진78-연돌-공사설계서(REV.0 12.14-kopec) 2" xfId="14804"/>
    <cellStyle name="Åë_20030218144011020-E1C865BF_본관기초굴착 예상도급_1 당진78-연돌-공사설계서(REV.0 12.14-kopec) 2" xfId="14805"/>
    <cellStyle name="Ae_20030218144011020-E1C865BF_본관기초굴착 예상도급_1 당진78-연돌-공사설계서(REV.0 12.14-kopec) 3" xfId="14806"/>
    <cellStyle name="Åë_20030218144011020-E1C865BF_본관기초굴착 예상도급_1 당진78-연돌-공사설계서(REV.0 12.14-kopec) 3" xfId="14807"/>
    <cellStyle name="Ae_20030218144011020-E1C865BF_본관기초굴착 예상도급_1 당진78-연돌-공사설계서(REV.0 12.14-kopec) 4" xfId="20167"/>
    <cellStyle name="Åë_20030218144011020-E1C865BF_본관기초굴착 예상도급_1 당진78-연돌-공사설계서(REV.0 12.14-kopec) 4" xfId="20168"/>
    <cellStyle name="Ae_20030218144011020-E1C865BF_본관기초굴착 예상도급_1 당진78-연돌-공사설계서(REV.0 12.14-kopec) 5" xfId="20169"/>
    <cellStyle name="Åë_20030218144011020-E1C865BF_본관기초굴착 예상도급_1 당진78-연돌-공사설계서(REV.0 12.14-kopec) 5" xfId="20170"/>
    <cellStyle name="Ae_20030218144011020-E1C865BF_본관기초굴착 예상도급_1 당진78-연돌-공사설계서(REV.0 12.14-kopec) 6" xfId="20171"/>
    <cellStyle name="Åë_20030218144011020-E1C865BF_본관기초굴착 예상도급_1 당진78-연돌-공사설계서(REV.0 12.14-kopec) 6" xfId="20172"/>
    <cellStyle name="Ae_20030218144011020-E1C865BF_본관기초굴착 예상도급_1 당진78-연돌-공사설계서(REV.0 12.14-kopec) 7" xfId="20173"/>
    <cellStyle name="Åë_20030218144011020-E1C865BF_본관기초굴착 예상도급_1 당진78-연돌-공사설계서(REV.0 12.14-kopec) 7" xfId="20174"/>
    <cellStyle name="Ae_20030218144011020-E1C865BF_본관기초굴착 예상도급_1 당진78-연돌-공사설계서(REV.0 12.14-kopec) 8" xfId="20175"/>
    <cellStyle name="Åë_20030218144011020-E1C865BF_본관기초굴착 예상도급_1 당진78-연돌-공사설계서(REV.0 12.14-kopec) 8" xfId="20176"/>
    <cellStyle name="Ae_20030218144011020-E1C865BF_본관기초굴착 예상도급_1 당진78-연돌-공사설계서(REV.0 12.14-kopec) 9" xfId="40151"/>
    <cellStyle name="Åë_20030218144011020-E1C865BF_본관기초굴착 예상도급_1 당진78-연돌-공사설계서(REV.0 12.14-kopec) 9" xfId="40152"/>
    <cellStyle name="Ae_20030218144011020-E1C865BF_본관기초굴착 예상도급_1 당진78-연돌-공사설계서(REV.0 12.14-kopec)_0 태안78-연돌-공사설계서(2005082)" xfId="14808"/>
    <cellStyle name="Åë_20030218144011020-E1C865BF_본관기초굴착 예상도급_1 당진78-연돌-공사설계서(REV.0 12.14-kopec)_0 태안78-연돌-공사설계서(2005082)" xfId="14809"/>
    <cellStyle name="Ae_20030218144011020-E1C865BF_본관기초굴착 예상도급_1 당진78-연돌-공사설계서(REV.0 12.14-kopec)_0 태안78-연돌-공사설계서(2005082) 10" xfId="40153"/>
    <cellStyle name="Åë_20030218144011020-E1C865BF_본관기초굴착 예상도급_1 당진78-연돌-공사설계서(REV.0 12.14-kopec)_0 태안78-연돌-공사설계서(2005082) 10" xfId="40154"/>
    <cellStyle name="Ae_20030218144011020-E1C865BF_본관기초굴착 예상도급_1 당진78-연돌-공사설계서(REV.0 12.14-kopec)_0 태안78-연돌-공사설계서(2005082) 11" xfId="40155"/>
    <cellStyle name="Åë_20030218144011020-E1C865BF_본관기초굴착 예상도급_1 당진78-연돌-공사설계서(REV.0 12.14-kopec)_0 태안78-연돌-공사설계서(2005082) 11" xfId="40156"/>
    <cellStyle name="Ae_20030218144011020-E1C865BF_본관기초굴착 예상도급_1 당진78-연돌-공사설계서(REV.0 12.14-kopec)_0 태안78-연돌-공사설계서(2005082) 12" xfId="40157"/>
    <cellStyle name="Åë_20030218144011020-E1C865BF_본관기초굴착 예상도급_1 당진78-연돌-공사설계서(REV.0 12.14-kopec)_0 태안78-연돌-공사설계서(2005082) 12" xfId="40158"/>
    <cellStyle name="Ae_20030218144011020-E1C865BF_본관기초굴착 예상도급_1 당진78-연돌-공사설계서(REV.0 12.14-kopec)_0 태안78-연돌-공사설계서(2005082) 13" xfId="40159"/>
    <cellStyle name="Åë_20030218144011020-E1C865BF_본관기초굴착 예상도급_1 당진78-연돌-공사설계서(REV.0 12.14-kopec)_0 태안78-연돌-공사설계서(2005082) 13" xfId="40160"/>
    <cellStyle name="Ae_20030218144011020-E1C865BF_본관기초굴착 예상도급_1 당진78-연돌-공사설계서(REV.0 12.14-kopec)_0 태안78-연돌-공사설계서(2005082) 14" xfId="40161"/>
    <cellStyle name="Åë_20030218144011020-E1C865BF_본관기초굴착 예상도급_1 당진78-연돌-공사설계서(REV.0 12.14-kopec)_0 태안78-연돌-공사설계서(2005082) 14" xfId="40162"/>
    <cellStyle name="Ae_20030218144011020-E1C865BF_본관기초굴착 예상도급_1 당진78-연돌-공사설계서(REV.0 12.14-kopec)_0 태안78-연돌-공사설계서(2005082) 2" xfId="14810"/>
    <cellStyle name="Åë_20030218144011020-E1C865BF_본관기초굴착 예상도급_1 당진78-연돌-공사설계서(REV.0 12.14-kopec)_0 태안78-연돌-공사설계서(2005082) 2" xfId="14811"/>
    <cellStyle name="Ae_20030218144011020-E1C865BF_본관기초굴착 예상도급_1 당진78-연돌-공사설계서(REV.0 12.14-kopec)_0 태안78-연돌-공사설계서(2005082) 3" xfId="14812"/>
    <cellStyle name="Åë_20030218144011020-E1C865BF_본관기초굴착 예상도급_1 당진78-연돌-공사설계서(REV.0 12.14-kopec)_0 태안78-연돌-공사설계서(2005082) 3" xfId="14813"/>
    <cellStyle name="Ae_20030218144011020-E1C865BF_본관기초굴착 예상도급_1 당진78-연돌-공사설계서(REV.0 12.14-kopec)_0 태안78-연돌-공사설계서(2005082) 4" xfId="20177"/>
    <cellStyle name="Åë_20030218144011020-E1C865BF_본관기초굴착 예상도급_1 당진78-연돌-공사설계서(REV.0 12.14-kopec)_0 태안78-연돌-공사설계서(2005082) 4" xfId="20178"/>
    <cellStyle name="Ae_20030218144011020-E1C865BF_본관기초굴착 예상도급_1 당진78-연돌-공사설계서(REV.0 12.14-kopec)_0 태안78-연돌-공사설계서(2005082) 5" xfId="20179"/>
    <cellStyle name="Åë_20030218144011020-E1C865BF_본관기초굴착 예상도급_1 당진78-연돌-공사설계서(REV.0 12.14-kopec)_0 태안78-연돌-공사설계서(2005082) 5" xfId="20180"/>
    <cellStyle name="Ae_20030218144011020-E1C865BF_본관기초굴착 예상도급_1 당진78-연돌-공사설계서(REV.0 12.14-kopec)_0 태안78-연돌-공사설계서(2005082) 6" xfId="20181"/>
    <cellStyle name="Åë_20030218144011020-E1C865BF_본관기초굴착 예상도급_1 당진78-연돌-공사설계서(REV.0 12.14-kopec)_0 태안78-연돌-공사설계서(2005082) 6" xfId="20182"/>
    <cellStyle name="Ae_20030218144011020-E1C865BF_본관기초굴착 예상도급_1 당진78-연돌-공사설계서(REV.0 12.14-kopec)_0 태안78-연돌-공사설계서(2005082) 7" xfId="20183"/>
    <cellStyle name="Åë_20030218144011020-E1C865BF_본관기초굴착 예상도급_1 당진78-연돌-공사설계서(REV.0 12.14-kopec)_0 태안78-연돌-공사설계서(2005082) 7" xfId="20184"/>
    <cellStyle name="Ae_20030218144011020-E1C865BF_본관기초굴착 예상도급_1 당진78-연돌-공사설계서(REV.0 12.14-kopec)_0 태안78-연돌-공사설계서(2005082) 8" xfId="20185"/>
    <cellStyle name="Åë_20030218144011020-E1C865BF_본관기초굴착 예상도급_1 당진78-연돌-공사설계서(REV.0 12.14-kopec)_0 태안78-연돌-공사설계서(2005082) 8" xfId="20186"/>
    <cellStyle name="Ae_20030218144011020-E1C865BF_본관기초굴착 예상도급_1 당진78-연돌-공사설계서(REV.0 12.14-kopec)_0 태안78-연돌-공사설계서(2005082) 9" xfId="40163"/>
    <cellStyle name="Åë_20030218144011020-E1C865BF_본관기초굴착 예상도급_1 당진78-연돌-공사설계서(REV.0 12.14-kopec)_0 태안78-연돌-공사설계서(2005082) 9" xfId="40164"/>
    <cellStyle name="Ae_20030218144011020-E1C865BF_본관기초굴착 예상도급_1 당진78-연돌-공사설계서(REV.0 12.14-kopec)_1.0t 공사설계서(1021일)" xfId="14814"/>
    <cellStyle name="Åë_20030218144011020-E1C865BF_본관기초굴착 예상도급_1 당진78-연돌-공사설계서(REV.0 12.14-kopec)_1.0t 공사설계서(1021일)" xfId="14815"/>
    <cellStyle name="Ae_20030218144011020-E1C865BF_본관기초굴착 예상도급_1 당진78-연돌-공사설계서(REV.0 12.14-kopec)_1.0t 공사설계서(1021일) 10" xfId="40165"/>
    <cellStyle name="Åë_20030218144011020-E1C865BF_본관기초굴착 예상도급_1 당진78-연돌-공사설계서(REV.0 12.14-kopec)_1.0t 공사설계서(1021일) 10" xfId="40166"/>
    <cellStyle name="Ae_20030218144011020-E1C865BF_본관기초굴착 예상도급_1 당진78-연돌-공사설계서(REV.0 12.14-kopec)_1.0t 공사설계서(1021일) 11" xfId="40167"/>
    <cellStyle name="Åë_20030218144011020-E1C865BF_본관기초굴착 예상도급_1 당진78-연돌-공사설계서(REV.0 12.14-kopec)_1.0t 공사설계서(1021일) 11" xfId="40168"/>
    <cellStyle name="Ae_20030218144011020-E1C865BF_본관기초굴착 예상도급_1 당진78-연돌-공사설계서(REV.0 12.14-kopec)_1.0t 공사설계서(1021일) 12" xfId="40169"/>
    <cellStyle name="Åë_20030218144011020-E1C865BF_본관기초굴착 예상도급_1 당진78-연돌-공사설계서(REV.0 12.14-kopec)_1.0t 공사설계서(1021일) 12" xfId="40170"/>
    <cellStyle name="Ae_20030218144011020-E1C865BF_본관기초굴착 예상도급_1 당진78-연돌-공사설계서(REV.0 12.14-kopec)_1.0t 공사설계서(1021일) 13" xfId="40171"/>
    <cellStyle name="Åë_20030218144011020-E1C865BF_본관기초굴착 예상도급_1 당진78-연돌-공사설계서(REV.0 12.14-kopec)_1.0t 공사설계서(1021일) 13" xfId="40172"/>
    <cellStyle name="Ae_20030218144011020-E1C865BF_본관기초굴착 예상도급_1 당진78-연돌-공사설계서(REV.0 12.14-kopec)_1.0t 공사설계서(1021일) 14" xfId="40173"/>
    <cellStyle name="Åë_20030218144011020-E1C865BF_본관기초굴착 예상도급_1 당진78-연돌-공사설계서(REV.0 12.14-kopec)_1.0t 공사설계서(1021일) 14" xfId="40174"/>
    <cellStyle name="Ae_20030218144011020-E1C865BF_본관기초굴착 예상도급_1 당진78-연돌-공사설계서(REV.0 12.14-kopec)_1.0t 공사설계서(1021일) 2" xfId="14816"/>
    <cellStyle name="Åë_20030218144011020-E1C865BF_본관기초굴착 예상도급_1 당진78-연돌-공사설계서(REV.0 12.14-kopec)_1.0t 공사설계서(1021일) 2" xfId="14817"/>
    <cellStyle name="Ae_20030218144011020-E1C865BF_본관기초굴착 예상도급_1 당진78-연돌-공사설계서(REV.0 12.14-kopec)_1.0t 공사설계서(1021일) 3" xfId="14818"/>
    <cellStyle name="Åë_20030218144011020-E1C865BF_본관기초굴착 예상도급_1 당진78-연돌-공사설계서(REV.0 12.14-kopec)_1.0t 공사설계서(1021일) 3" xfId="14819"/>
    <cellStyle name="Ae_20030218144011020-E1C865BF_본관기초굴착 예상도급_1 당진78-연돌-공사설계서(REV.0 12.14-kopec)_1.0t 공사설계서(1021일) 4" xfId="20187"/>
    <cellStyle name="Åë_20030218144011020-E1C865BF_본관기초굴착 예상도급_1 당진78-연돌-공사설계서(REV.0 12.14-kopec)_1.0t 공사설계서(1021일) 4" xfId="20188"/>
    <cellStyle name="Ae_20030218144011020-E1C865BF_본관기초굴착 예상도급_1 당진78-연돌-공사설계서(REV.0 12.14-kopec)_1.0t 공사설계서(1021일) 5" xfId="20189"/>
    <cellStyle name="Åë_20030218144011020-E1C865BF_본관기초굴착 예상도급_1 당진78-연돌-공사설계서(REV.0 12.14-kopec)_1.0t 공사설계서(1021일) 5" xfId="20190"/>
    <cellStyle name="Ae_20030218144011020-E1C865BF_본관기초굴착 예상도급_1 당진78-연돌-공사설계서(REV.0 12.14-kopec)_1.0t 공사설계서(1021일) 6" xfId="20191"/>
    <cellStyle name="Åë_20030218144011020-E1C865BF_본관기초굴착 예상도급_1 당진78-연돌-공사설계서(REV.0 12.14-kopec)_1.0t 공사설계서(1021일) 6" xfId="20192"/>
    <cellStyle name="Ae_20030218144011020-E1C865BF_본관기초굴착 예상도급_1 당진78-연돌-공사설계서(REV.0 12.14-kopec)_1.0t 공사설계서(1021일) 7" xfId="20193"/>
    <cellStyle name="Åë_20030218144011020-E1C865BF_본관기초굴착 예상도급_1 당진78-연돌-공사설계서(REV.0 12.14-kopec)_1.0t 공사설계서(1021일) 7" xfId="20194"/>
    <cellStyle name="Ae_20030218144011020-E1C865BF_본관기초굴착 예상도급_1 당진78-연돌-공사설계서(REV.0 12.14-kopec)_1.0t 공사설계서(1021일) 8" xfId="20195"/>
    <cellStyle name="Åë_20030218144011020-E1C865BF_본관기초굴착 예상도급_1 당진78-연돌-공사설계서(REV.0 12.14-kopec)_1.0t 공사설계서(1021일) 8" xfId="20196"/>
    <cellStyle name="Ae_20030218144011020-E1C865BF_본관기초굴착 예상도급_1 당진78-연돌-공사설계서(REV.0 12.14-kopec)_1.0t 공사설계서(1021일) 9" xfId="40175"/>
    <cellStyle name="Åë_20030218144011020-E1C865BF_본관기초굴착 예상도급_1 당진78-연돌-공사설계서(REV.0 12.14-kopec)_1.0t 공사설계서(1021일) 9" xfId="40176"/>
    <cellStyle name="Ae_20030218144011020-E1C865BF_본관기초굴착 예상도급_1 당진78-연돌-공사설계서(REV.0 12.14-kopec)_태안78연돌공사설계서(2005099)C2" xfId="14820"/>
    <cellStyle name="Åë_20030218144011020-E1C865BF_본관기초굴착 예상도급_1 당진78-연돌-공사설계서(REV.0 12.14-kopec)_태안78연돌공사설계서(2005099)C2" xfId="14821"/>
    <cellStyle name="Ae_20030218144011020-E1C865BF_본관기초굴착 예상도급_1 당진78-연돌-공사설계서(REV.0 12.14-kopec)_태안78연돌공사설계서(2005099)C2 10" xfId="40177"/>
    <cellStyle name="Åë_20030218144011020-E1C865BF_본관기초굴착 예상도급_1 당진78-연돌-공사설계서(REV.0 12.14-kopec)_태안78연돌공사설계서(2005099)C2 10" xfId="40178"/>
    <cellStyle name="Ae_20030218144011020-E1C865BF_본관기초굴착 예상도급_1 당진78-연돌-공사설계서(REV.0 12.14-kopec)_태안78연돌공사설계서(2005099)C2 11" xfId="40179"/>
    <cellStyle name="Åë_20030218144011020-E1C865BF_본관기초굴착 예상도급_1 당진78-연돌-공사설계서(REV.0 12.14-kopec)_태안78연돌공사설계서(2005099)C2 11" xfId="40180"/>
    <cellStyle name="Ae_20030218144011020-E1C865BF_본관기초굴착 예상도급_1 당진78-연돌-공사설계서(REV.0 12.14-kopec)_태안78연돌공사설계서(2005099)C2 12" xfId="40181"/>
    <cellStyle name="Åë_20030218144011020-E1C865BF_본관기초굴착 예상도급_1 당진78-연돌-공사설계서(REV.0 12.14-kopec)_태안78연돌공사설계서(2005099)C2 12" xfId="40182"/>
    <cellStyle name="Ae_20030218144011020-E1C865BF_본관기초굴착 예상도급_1 당진78-연돌-공사설계서(REV.0 12.14-kopec)_태안78연돌공사설계서(2005099)C2 13" xfId="40183"/>
    <cellStyle name="Åë_20030218144011020-E1C865BF_본관기초굴착 예상도급_1 당진78-연돌-공사설계서(REV.0 12.14-kopec)_태안78연돌공사설계서(2005099)C2 13" xfId="40184"/>
    <cellStyle name="Ae_20030218144011020-E1C865BF_본관기초굴착 예상도급_1 당진78-연돌-공사설계서(REV.0 12.14-kopec)_태안78연돌공사설계서(2005099)C2 14" xfId="40185"/>
    <cellStyle name="Åë_20030218144011020-E1C865BF_본관기초굴착 예상도급_1 당진78-연돌-공사설계서(REV.0 12.14-kopec)_태안78연돌공사설계서(2005099)C2 14" xfId="40186"/>
    <cellStyle name="Ae_20030218144011020-E1C865BF_본관기초굴착 예상도급_1 당진78-연돌-공사설계서(REV.0 12.14-kopec)_태안78연돌공사설계서(2005099)C2 2" xfId="14822"/>
    <cellStyle name="Åë_20030218144011020-E1C865BF_본관기초굴착 예상도급_1 당진78-연돌-공사설계서(REV.0 12.14-kopec)_태안78연돌공사설계서(2005099)C2 2" xfId="14823"/>
    <cellStyle name="Ae_20030218144011020-E1C865BF_본관기초굴착 예상도급_1 당진78-연돌-공사설계서(REV.0 12.14-kopec)_태안78연돌공사설계서(2005099)C2 3" xfId="14824"/>
    <cellStyle name="Åë_20030218144011020-E1C865BF_본관기초굴착 예상도급_1 당진78-연돌-공사설계서(REV.0 12.14-kopec)_태안78연돌공사설계서(2005099)C2 3" xfId="14825"/>
    <cellStyle name="Ae_20030218144011020-E1C865BF_본관기초굴착 예상도급_1 당진78-연돌-공사설계서(REV.0 12.14-kopec)_태안78연돌공사설계서(2005099)C2 4" xfId="20197"/>
    <cellStyle name="Åë_20030218144011020-E1C865BF_본관기초굴착 예상도급_1 당진78-연돌-공사설계서(REV.0 12.14-kopec)_태안78연돌공사설계서(2005099)C2 4" xfId="20198"/>
    <cellStyle name="Ae_20030218144011020-E1C865BF_본관기초굴착 예상도급_1 당진78-연돌-공사설계서(REV.0 12.14-kopec)_태안78연돌공사설계서(2005099)C2 5" xfId="20199"/>
    <cellStyle name="Åë_20030218144011020-E1C865BF_본관기초굴착 예상도급_1 당진78-연돌-공사설계서(REV.0 12.14-kopec)_태안78연돌공사설계서(2005099)C2 5" xfId="20200"/>
    <cellStyle name="Ae_20030218144011020-E1C865BF_본관기초굴착 예상도급_1 당진78-연돌-공사설계서(REV.0 12.14-kopec)_태안78연돌공사설계서(2005099)C2 6" xfId="20201"/>
    <cellStyle name="Åë_20030218144011020-E1C865BF_본관기초굴착 예상도급_1 당진78-연돌-공사설계서(REV.0 12.14-kopec)_태안78연돌공사설계서(2005099)C2 6" xfId="20202"/>
    <cellStyle name="Ae_20030218144011020-E1C865BF_본관기초굴착 예상도급_1 당진78-연돌-공사설계서(REV.0 12.14-kopec)_태안78연돌공사설계서(2005099)C2 7" xfId="20203"/>
    <cellStyle name="Åë_20030218144011020-E1C865BF_본관기초굴착 예상도급_1 당진78-연돌-공사설계서(REV.0 12.14-kopec)_태안78연돌공사설계서(2005099)C2 7" xfId="20204"/>
    <cellStyle name="Ae_20030218144011020-E1C865BF_본관기초굴착 예상도급_1 당진78-연돌-공사설계서(REV.0 12.14-kopec)_태안78연돌공사설계서(2005099)C2 8" xfId="20205"/>
    <cellStyle name="Åë_20030218144011020-E1C865BF_본관기초굴착 예상도급_1 당진78-연돌-공사설계서(REV.0 12.14-kopec)_태안78연돌공사설계서(2005099)C2 8" xfId="20206"/>
    <cellStyle name="Ae_20030218144011020-E1C865BF_본관기초굴착 예상도급_1 당진78-연돌-공사설계서(REV.0 12.14-kopec)_태안78연돌공사설계서(2005099)C2 9" xfId="40187"/>
    <cellStyle name="Åë_20030218144011020-E1C865BF_본관기초굴착 예상도급_1 당진78-연돌-공사설계서(REV.0 12.14-kopec)_태안78연돌공사설계서(2005099)C2 9" xfId="40188"/>
    <cellStyle name="Ae_20030218144011020-E1C865BF_본관기초굴착 예상도급_1.0t 당진78-연돌-수량산출서(REV.0 12.27-kopec)" xfId="14826"/>
    <cellStyle name="Åë_20030218144011020-E1C865BF_본관기초굴착 예상도급_1.0t 당진78-연돌-수량산출서(REV.0 12.27-kopec)" xfId="14827"/>
    <cellStyle name="Ae_20030218144011020-E1C865BF_본관기초굴착 예상도급_1.0t 당진78-연돌-수량산출서(REV.0 12.27-kopec) 10" xfId="40189"/>
    <cellStyle name="Åë_20030218144011020-E1C865BF_본관기초굴착 예상도급_1.0t 당진78-연돌-수량산출서(REV.0 12.27-kopec) 10" xfId="40190"/>
    <cellStyle name="Ae_20030218144011020-E1C865BF_본관기초굴착 예상도급_1.0t 당진78-연돌-수량산출서(REV.0 12.27-kopec) 11" xfId="40191"/>
    <cellStyle name="Åë_20030218144011020-E1C865BF_본관기초굴착 예상도급_1.0t 당진78-연돌-수량산출서(REV.0 12.27-kopec) 11" xfId="40192"/>
    <cellStyle name="Ae_20030218144011020-E1C865BF_본관기초굴착 예상도급_1.0t 당진78-연돌-수량산출서(REV.0 12.27-kopec) 12" xfId="40193"/>
    <cellStyle name="Åë_20030218144011020-E1C865BF_본관기초굴착 예상도급_1.0t 당진78-연돌-수량산출서(REV.0 12.27-kopec) 12" xfId="40194"/>
    <cellStyle name="Ae_20030218144011020-E1C865BF_본관기초굴착 예상도급_1.0t 당진78-연돌-수량산출서(REV.0 12.27-kopec) 13" xfId="40195"/>
    <cellStyle name="Åë_20030218144011020-E1C865BF_본관기초굴착 예상도급_1.0t 당진78-연돌-수량산출서(REV.0 12.27-kopec) 13" xfId="40196"/>
    <cellStyle name="Ae_20030218144011020-E1C865BF_본관기초굴착 예상도급_1.0t 당진78-연돌-수량산출서(REV.0 12.27-kopec) 14" xfId="40197"/>
    <cellStyle name="Åë_20030218144011020-E1C865BF_본관기초굴착 예상도급_1.0t 당진78-연돌-수량산출서(REV.0 12.27-kopec) 14" xfId="40198"/>
    <cellStyle name="Ae_20030218144011020-E1C865BF_본관기초굴착 예상도급_1.0t 당진78-연돌-수량산출서(REV.0 12.27-kopec) 2" xfId="14828"/>
    <cellStyle name="Åë_20030218144011020-E1C865BF_본관기초굴착 예상도급_1.0t 당진78-연돌-수량산출서(REV.0 12.27-kopec) 2" xfId="14829"/>
    <cellStyle name="Ae_20030218144011020-E1C865BF_본관기초굴착 예상도급_1.0t 당진78-연돌-수량산출서(REV.0 12.27-kopec) 3" xfId="14830"/>
    <cellStyle name="Åë_20030218144011020-E1C865BF_본관기초굴착 예상도급_1.0t 당진78-연돌-수량산출서(REV.0 12.27-kopec) 3" xfId="14831"/>
    <cellStyle name="Ae_20030218144011020-E1C865BF_본관기초굴착 예상도급_1.0t 당진78-연돌-수량산출서(REV.0 12.27-kopec) 4" xfId="20207"/>
    <cellStyle name="Åë_20030218144011020-E1C865BF_본관기초굴착 예상도급_1.0t 당진78-연돌-수량산출서(REV.0 12.27-kopec) 4" xfId="20208"/>
    <cellStyle name="Ae_20030218144011020-E1C865BF_본관기초굴착 예상도급_1.0t 당진78-연돌-수량산출서(REV.0 12.27-kopec) 5" xfId="20209"/>
    <cellStyle name="Åë_20030218144011020-E1C865BF_본관기초굴착 예상도급_1.0t 당진78-연돌-수량산출서(REV.0 12.27-kopec) 5" xfId="20210"/>
    <cellStyle name="Ae_20030218144011020-E1C865BF_본관기초굴착 예상도급_1.0t 당진78-연돌-수량산출서(REV.0 12.27-kopec) 6" xfId="20211"/>
    <cellStyle name="Åë_20030218144011020-E1C865BF_본관기초굴착 예상도급_1.0t 당진78-연돌-수량산출서(REV.0 12.27-kopec) 6" xfId="20212"/>
    <cellStyle name="Ae_20030218144011020-E1C865BF_본관기초굴착 예상도급_1.0t 당진78-연돌-수량산출서(REV.0 12.27-kopec) 7" xfId="20213"/>
    <cellStyle name="Åë_20030218144011020-E1C865BF_본관기초굴착 예상도급_1.0t 당진78-연돌-수량산출서(REV.0 12.27-kopec) 7" xfId="20214"/>
    <cellStyle name="Ae_20030218144011020-E1C865BF_본관기초굴착 예상도급_1.0t 당진78-연돌-수량산출서(REV.0 12.27-kopec) 8" xfId="20215"/>
    <cellStyle name="Åë_20030218144011020-E1C865BF_본관기초굴착 예상도급_1.0t 당진78-연돌-수량산출서(REV.0 12.27-kopec) 8" xfId="20216"/>
    <cellStyle name="Ae_20030218144011020-E1C865BF_본관기초굴착 예상도급_1.0t 당진78-연돌-수량산출서(REV.0 12.27-kopec) 9" xfId="40199"/>
    <cellStyle name="Åë_20030218144011020-E1C865BF_본관기초굴착 예상도급_1.0t 당진78-연돌-수량산출서(REV.0 12.27-kopec) 9" xfId="40200"/>
    <cellStyle name="Ae_20030218144011020-E1C865BF_본관기초굴착 예상도급_1.0t 당진78-연돌-수량산출서(REV.0 12.27-kopec)_1.0t 공사설계서(1021일)" xfId="14832"/>
    <cellStyle name="Åë_20030218144011020-E1C865BF_본관기초굴착 예상도급_1.0t 당진78-연돌-수량산출서(REV.0 12.27-kopec)_1.0t 공사설계서(1021일)" xfId="14833"/>
    <cellStyle name="Ae_20030218144011020-E1C865BF_본관기초굴착 예상도급_1.0t 당진78-연돌-수량산출서(REV.0 12.27-kopec)_1.0t 공사설계서(1021일) 10" xfId="40201"/>
    <cellStyle name="Åë_20030218144011020-E1C865BF_본관기초굴착 예상도급_1.0t 당진78-연돌-수량산출서(REV.0 12.27-kopec)_1.0t 공사설계서(1021일) 10" xfId="40202"/>
    <cellStyle name="Ae_20030218144011020-E1C865BF_본관기초굴착 예상도급_1.0t 당진78-연돌-수량산출서(REV.0 12.27-kopec)_1.0t 공사설계서(1021일) 11" xfId="40203"/>
    <cellStyle name="Åë_20030218144011020-E1C865BF_본관기초굴착 예상도급_1.0t 당진78-연돌-수량산출서(REV.0 12.27-kopec)_1.0t 공사설계서(1021일) 11" xfId="40204"/>
    <cellStyle name="Ae_20030218144011020-E1C865BF_본관기초굴착 예상도급_1.0t 당진78-연돌-수량산출서(REV.0 12.27-kopec)_1.0t 공사설계서(1021일) 12" xfId="40205"/>
    <cellStyle name="Åë_20030218144011020-E1C865BF_본관기초굴착 예상도급_1.0t 당진78-연돌-수량산출서(REV.0 12.27-kopec)_1.0t 공사설계서(1021일) 12" xfId="40206"/>
    <cellStyle name="Ae_20030218144011020-E1C865BF_본관기초굴착 예상도급_1.0t 당진78-연돌-수량산출서(REV.0 12.27-kopec)_1.0t 공사설계서(1021일) 13" xfId="40207"/>
    <cellStyle name="Åë_20030218144011020-E1C865BF_본관기초굴착 예상도급_1.0t 당진78-연돌-수량산출서(REV.0 12.27-kopec)_1.0t 공사설계서(1021일) 13" xfId="40208"/>
    <cellStyle name="Ae_20030218144011020-E1C865BF_본관기초굴착 예상도급_1.0t 당진78-연돌-수량산출서(REV.0 12.27-kopec)_1.0t 공사설계서(1021일) 14" xfId="40209"/>
    <cellStyle name="Åë_20030218144011020-E1C865BF_본관기초굴착 예상도급_1.0t 당진78-연돌-수량산출서(REV.0 12.27-kopec)_1.0t 공사설계서(1021일) 14" xfId="40210"/>
    <cellStyle name="Ae_20030218144011020-E1C865BF_본관기초굴착 예상도급_1.0t 당진78-연돌-수량산출서(REV.0 12.27-kopec)_1.0t 공사설계서(1021일) 2" xfId="14834"/>
    <cellStyle name="Åë_20030218144011020-E1C865BF_본관기초굴착 예상도급_1.0t 당진78-연돌-수량산출서(REV.0 12.27-kopec)_1.0t 공사설계서(1021일) 2" xfId="14835"/>
    <cellStyle name="Ae_20030218144011020-E1C865BF_본관기초굴착 예상도급_1.0t 당진78-연돌-수량산출서(REV.0 12.27-kopec)_1.0t 공사설계서(1021일) 3" xfId="14836"/>
    <cellStyle name="Åë_20030218144011020-E1C865BF_본관기초굴착 예상도급_1.0t 당진78-연돌-수량산출서(REV.0 12.27-kopec)_1.0t 공사설계서(1021일) 3" xfId="14837"/>
    <cellStyle name="Ae_20030218144011020-E1C865BF_본관기초굴착 예상도급_1.0t 당진78-연돌-수량산출서(REV.0 12.27-kopec)_1.0t 공사설계서(1021일) 4" xfId="20217"/>
    <cellStyle name="Åë_20030218144011020-E1C865BF_본관기초굴착 예상도급_1.0t 당진78-연돌-수량산출서(REV.0 12.27-kopec)_1.0t 공사설계서(1021일) 4" xfId="20218"/>
    <cellStyle name="Ae_20030218144011020-E1C865BF_본관기초굴착 예상도급_1.0t 당진78-연돌-수량산출서(REV.0 12.27-kopec)_1.0t 공사설계서(1021일) 5" xfId="20219"/>
    <cellStyle name="Åë_20030218144011020-E1C865BF_본관기초굴착 예상도급_1.0t 당진78-연돌-수량산출서(REV.0 12.27-kopec)_1.0t 공사설계서(1021일) 5" xfId="20220"/>
    <cellStyle name="Ae_20030218144011020-E1C865BF_본관기초굴착 예상도급_1.0t 당진78-연돌-수량산출서(REV.0 12.27-kopec)_1.0t 공사설계서(1021일) 6" xfId="20221"/>
    <cellStyle name="Åë_20030218144011020-E1C865BF_본관기초굴착 예상도급_1.0t 당진78-연돌-수량산출서(REV.0 12.27-kopec)_1.0t 공사설계서(1021일) 6" xfId="20222"/>
    <cellStyle name="Ae_20030218144011020-E1C865BF_본관기초굴착 예상도급_1.0t 당진78-연돌-수량산출서(REV.0 12.27-kopec)_1.0t 공사설계서(1021일) 7" xfId="20223"/>
    <cellStyle name="Åë_20030218144011020-E1C865BF_본관기초굴착 예상도급_1.0t 당진78-연돌-수량산출서(REV.0 12.27-kopec)_1.0t 공사설계서(1021일) 7" xfId="20224"/>
    <cellStyle name="Ae_20030218144011020-E1C865BF_본관기초굴착 예상도급_1.0t 당진78-연돌-수량산출서(REV.0 12.27-kopec)_1.0t 공사설계서(1021일) 8" xfId="20225"/>
    <cellStyle name="Åë_20030218144011020-E1C865BF_본관기초굴착 예상도급_1.0t 당진78-연돌-수량산출서(REV.0 12.27-kopec)_1.0t 공사설계서(1021일) 8" xfId="20226"/>
    <cellStyle name="Ae_20030218144011020-E1C865BF_본관기초굴착 예상도급_1.0t 당진78-연돌-수량산출서(REV.0 12.27-kopec)_1.0t 공사설계서(1021일) 9" xfId="40211"/>
    <cellStyle name="Åë_20030218144011020-E1C865BF_본관기초굴착 예상도급_1.0t 당진78-연돌-수량산출서(REV.0 12.27-kopec)_1.0t 공사설계서(1021일) 9" xfId="40212"/>
    <cellStyle name="Ae_20030218144011020-E1C865BF_본관기초굴착 예상도급_당진78-연돌-개략공사비" xfId="14838"/>
    <cellStyle name="Åë_20030218144011020-E1C865BF_본관기초굴착 예상도급_당진78-연돌-개략공사비" xfId="14839"/>
    <cellStyle name="Ae_20030218144011020-E1C865BF_본관기초굴착 예상도급_당진78-연돌-개략공사비 10" xfId="40213"/>
    <cellStyle name="Åë_20030218144011020-E1C865BF_본관기초굴착 예상도급_당진78-연돌-개략공사비 10" xfId="40214"/>
    <cellStyle name="Ae_20030218144011020-E1C865BF_본관기초굴착 예상도급_당진78-연돌-개략공사비 11" xfId="40215"/>
    <cellStyle name="Åë_20030218144011020-E1C865BF_본관기초굴착 예상도급_당진78-연돌-개략공사비 11" xfId="40216"/>
    <cellStyle name="Ae_20030218144011020-E1C865BF_본관기초굴착 예상도급_당진78-연돌-개략공사비 12" xfId="40217"/>
    <cellStyle name="Åë_20030218144011020-E1C865BF_본관기초굴착 예상도급_당진78-연돌-개략공사비 12" xfId="40218"/>
    <cellStyle name="Ae_20030218144011020-E1C865BF_본관기초굴착 예상도급_당진78-연돌-개략공사비 13" xfId="40219"/>
    <cellStyle name="Åë_20030218144011020-E1C865BF_본관기초굴착 예상도급_당진78-연돌-개략공사비 13" xfId="40220"/>
    <cellStyle name="Ae_20030218144011020-E1C865BF_본관기초굴착 예상도급_당진78-연돌-개략공사비 14" xfId="40221"/>
    <cellStyle name="Åë_20030218144011020-E1C865BF_본관기초굴착 예상도급_당진78-연돌-개략공사비 14" xfId="40222"/>
    <cellStyle name="Ae_20030218144011020-E1C865BF_본관기초굴착 예상도급_당진78-연돌-개략공사비 2" xfId="14840"/>
    <cellStyle name="Åë_20030218144011020-E1C865BF_본관기초굴착 예상도급_당진78-연돌-개략공사비 2" xfId="14841"/>
    <cellStyle name="Ae_20030218144011020-E1C865BF_본관기초굴착 예상도급_당진78-연돌-개략공사비 3" xfId="14842"/>
    <cellStyle name="Åë_20030218144011020-E1C865BF_본관기초굴착 예상도급_당진78-연돌-개략공사비 3" xfId="14843"/>
    <cellStyle name="Ae_20030218144011020-E1C865BF_본관기초굴착 예상도급_당진78-연돌-개략공사비 4" xfId="20227"/>
    <cellStyle name="Åë_20030218144011020-E1C865BF_본관기초굴착 예상도급_당진78-연돌-개략공사비 4" xfId="20228"/>
    <cellStyle name="Ae_20030218144011020-E1C865BF_본관기초굴착 예상도급_당진78-연돌-개략공사비 5" xfId="20229"/>
    <cellStyle name="Åë_20030218144011020-E1C865BF_본관기초굴착 예상도급_당진78-연돌-개략공사비 5" xfId="20230"/>
    <cellStyle name="Ae_20030218144011020-E1C865BF_본관기초굴착 예상도급_당진78-연돌-개략공사비 6" xfId="20231"/>
    <cellStyle name="Åë_20030218144011020-E1C865BF_본관기초굴착 예상도급_당진78-연돌-개략공사비 6" xfId="20232"/>
    <cellStyle name="Ae_20030218144011020-E1C865BF_본관기초굴착 예상도급_당진78-연돌-개략공사비 7" xfId="20233"/>
    <cellStyle name="Åë_20030218144011020-E1C865BF_본관기초굴착 예상도급_당진78-연돌-개략공사비 7" xfId="20234"/>
    <cellStyle name="Ae_20030218144011020-E1C865BF_본관기초굴착 예상도급_당진78-연돌-개략공사비 8" xfId="20235"/>
    <cellStyle name="Åë_20030218144011020-E1C865BF_본관기초굴착 예상도급_당진78-연돌-개략공사비 8" xfId="20236"/>
    <cellStyle name="Ae_20030218144011020-E1C865BF_본관기초굴착 예상도급_당진78-연돌-개략공사비 9" xfId="40223"/>
    <cellStyle name="Åë_20030218144011020-E1C865BF_본관기초굴착 예상도급_당진78-연돌-개략공사비 9" xfId="40224"/>
    <cellStyle name="Ae_20030218144011020-E1C865BF_본관기초굴착 예상도급_당진78-연돌-개략공사비_0 태안78-연돌-공사설계서(2005082)" xfId="14844"/>
    <cellStyle name="Åë_20030218144011020-E1C865BF_본관기초굴착 예상도급_당진78-연돌-개략공사비_0 태안78-연돌-공사설계서(2005082)" xfId="14845"/>
    <cellStyle name="Ae_20030218144011020-E1C865BF_본관기초굴착 예상도급_당진78-연돌-개략공사비_0 태안78-연돌-공사설계서(2005082) 10" xfId="40225"/>
    <cellStyle name="Åë_20030218144011020-E1C865BF_본관기초굴착 예상도급_당진78-연돌-개략공사비_0 태안78-연돌-공사설계서(2005082) 10" xfId="40226"/>
    <cellStyle name="Ae_20030218144011020-E1C865BF_본관기초굴착 예상도급_당진78-연돌-개략공사비_0 태안78-연돌-공사설계서(2005082) 11" xfId="40227"/>
    <cellStyle name="Åë_20030218144011020-E1C865BF_본관기초굴착 예상도급_당진78-연돌-개략공사비_0 태안78-연돌-공사설계서(2005082) 11" xfId="40228"/>
    <cellStyle name="Ae_20030218144011020-E1C865BF_본관기초굴착 예상도급_당진78-연돌-개략공사비_0 태안78-연돌-공사설계서(2005082) 12" xfId="40229"/>
    <cellStyle name="Åë_20030218144011020-E1C865BF_본관기초굴착 예상도급_당진78-연돌-개략공사비_0 태안78-연돌-공사설계서(2005082) 12" xfId="40230"/>
    <cellStyle name="Ae_20030218144011020-E1C865BF_본관기초굴착 예상도급_당진78-연돌-개략공사비_0 태안78-연돌-공사설계서(2005082) 13" xfId="40231"/>
    <cellStyle name="Åë_20030218144011020-E1C865BF_본관기초굴착 예상도급_당진78-연돌-개략공사비_0 태안78-연돌-공사설계서(2005082) 13" xfId="40232"/>
    <cellStyle name="Ae_20030218144011020-E1C865BF_본관기초굴착 예상도급_당진78-연돌-개략공사비_0 태안78-연돌-공사설계서(2005082) 14" xfId="40233"/>
    <cellStyle name="Åë_20030218144011020-E1C865BF_본관기초굴착 예상도급_당진78-연돌-개략공사비_0 태안78-연돌-공사설계서(2005082) 14" xfId="40234"/>
    <cellStyle name="Ae_20030218144011020-E1C865BF_본관기초굴착 예상도급_당진78-연돌-개략공사비_0 태안78-연돌-공사설계서(2005082) 2" xfId="14846"/>
    <cellStyle name="Åë_20030218144011020-E1C865BF_본관기초굴착 예상도급_당진78-연돌-개략공사비_0 태안78-연돌-공사설계서(2005082) 2" xfId="14847"/>
    <cellStyle name="Ae_20030218144011020-E1C865BF_본관기초굴착 예상도급_당진78-연돌-개략공사비_0 태안78-연돌-공사설계서(2005082) 3" xfId="14848"/>
    <cellStyle name="Åë_20030218144011020-E1C865BF_본관기초굴착 예상도급_당진78-연돌-개략공사비_0 태안78-연돌-공사설계서(2005082) 3" xfId="14849"/>
    <cellStyle name="Ae_20030218144011020-E1C865BF_본관기초굴착 예상도급_당진78-연돌-개략공사비_0 태안78-연돌-공사설계서(2005082) 4" xfId="20237"/>
    <cellStyle name="Åë_20030218144011020-E1C865BF_본관기초굴착 예상도급_당진78-연돌-개략공사비_0 태안78-연돌-공사설계서(2005082) 4" xfId="20238"/>
    <cellStyle name="Ae_20030218144011020-E1C865BF_본관기초굴착 예상도급_당진78-연돌-개략공사비_0 태안78-연돌-공사설계서(2005082) 5" xfId="20239"/>
    <cellStyle name="Åë_20030218144011020-E1C865BF_본관기초굴착 예상도급_당진78-연돌-개략공사비_0 태안78-연돌-공사설계서(2005082) 5" xfId="20240"/>
    <cellStyle name="Ae_20030218144011020-E1C865BF_본관기초굴착 예상도급_당진78-연돌-개략공사비_0 태안78-연돌-공사설계서(2005082) 6" xfId="20241"/>
    <cellStyle name="Åë_20030218144011020-E1C865BF_본관기초굴착 예상도급_당진78-연돌-개략공사비_0 태안78-연돌-공사설계서(2005082) 6" xfId="20242"/>
    <cellStyle name="Ae_20030218144011020-E1C865BF_본관기초굴착 예상도급_당진78-연돌-개략공사비_0 태안78-연돌-공사설계서(2005082) 7" xfId="20243"/>
    <cellStyle name="Åë_20030218144011020-E1C865BF_본관기초굴착 예상도급_당진78-연돌-개략공사비_0 태안78-연돌-공사설계서(2005082) 7" xfId="20244"/>
    <cellStyle name="Ae_20030218144011020-E1C865BF_본관기초굴착 예상도급_당진78-연돌-개략공사비_0 태안78-연돌-공사설계서(2005082) 8" xfId="20245"/>
    <cellStyle name="Åë_20030218144011020-E1C865BF_본관기초굴착 예상도급_당진78-연돌-개략공사비_0 태안78-연돌-공사설계서(2005082) 8" xfId="20246"/>
    <cellStyle name="Ae_20030218144011020-E1C865BF_본관기초굴착 예상도급_당진78-연돌-개략공사비_0 태안78-연돌-공사설계서(2005082) 9" xfId="40235"/>
    <cellStyle name="Åë_20030218144011020-E1C865BF_본관기초굴착 예상도급_당진78-연돌-개략공사비_0 태안78-연돌-공사설계서(2005082) 9" xfId="40236"/>
    <cellStyle name="Ae_20030218144011020-E1C865BF_본관기초굴착 예상도급_당진78-연돌-개략공사비_1.0t 공사설계서(1021일)" xfId="14850"/>
    <cellStyle name="Åë_20030218144011020-E1C865BF_본관기초굴착 예상도급_당진78-연돌-개략공사비_1.0t 공사설계서(1021일)" xfId="14851"/>
    <cellStyle name="Ae_20030218144011020-E1C865BF_본관기초굴착 예상도급_당진78-연돌-개략공사비_1.0t 공사설계서(1021일) 10" xfId="40237"/>
    <cellStyle name="Åë_20030218144011020-E1C865BF_본관기초굴착 예상도급_당진78-연돌-개략공사비_1.0t 공사설계서(1021일) 10" xfId="40238"/>
    <cellStyle name="Ae_20030218144011020-E1C865BF_본관기초굴착 예상도급_당진78-연돌-개략공사비_1.0t 공사설계서(1021일) 11" xfId="40239"/>
    <cellStyle name="Åë_20030218144011020-E1C865BF_본관기초굴착 예상도급_당진78-연돌-개략공사비_1.0t 공사설계서(1021일) 11" xfId="40240"/>
    <cellStyle name="Ae_20030218144011020-E1C865BF_본관기초굴착 예상도급_당진78-연돌-개략공사비_1.0t 공사설계서(1021일) 12" xfId="40241"/>
    <cellStyle name="Åë_20030218144011020-E1C865BF_본관기초굴착 예상도급_당진78-연돌-개략공사비_1.0t 공사설계서(1021일) 12" xfId="40242"/>
    <cellStyle name="Ae_20030218144011020-E1C865BF_본관기초굴착 예상도급_당진78-연돌-개략공사비_1.0t 공사설계서(1021일) 13" xfId="40243"/>
    <cellStyle name="Åë_20030218144011020-E1C865BF_본관기초굴착 예상도급_당진78-연돌-개략공사비_1.0t 공사설계서(1021일) 13" xfId="40244"/>
    <cellStyle name="Ae_20030218144011020-E1C865BF_본관기초굴착 예상도급_당진78-연돌-개략공사비_1.0t 공사설계서(1021일) 14" xfId="40245"/>
    <cellStyle name="Åë_20030218144011020-E1C865BF_본관기초굴착 예상도급_당진78-연돌-개략공사비_1.0t 공사설계서(1021일) 14" xfId="40246"/>
    <cellStyle name="Ae_20030218144011020-E1C865BF_본관기초굴착 예상도급_당진78-연돌-개략공사비_1.0t 공사설계서(1021일) 2" xfId="14852"/>
    <cellStyle name="Åë_20030218144011020-E1C865BF_본관기초굴착 예상도급_당진78-연돌-개략공사비_1.0t 공사설계서(1021일) 2" xfId="14853"/>
    <cellStyle name="Ae_20030218144011020-E1C865BF_본관기초굴착 예상도급_당진78-연돌-개략공사비_1.0t 공사설계서(1021일) 3" xfId="14854"/>
    <cellStyle name="Åë_20030218144011020-E1C865BF_본관기초굴착 예상도급_당진78-연돌-개략공사비_1.0t 공사설계서(1021일) 3" xfId="14855"/>
    <cellStyle name="Ae_20030218144011020-E1C865BF_본관기초굴착 예상도급_당진78-연돌-개략공사비_1.0t 공사설계서(1021일) 4" xfId="20247"/>
    <cellStyle name="Åë_20030218144011020-E1C865BF_본관기초굴착 예상도급_당진78-연돌-개략공사비_1.0t 공사설계서(1021일) 4" xfId="20248"/>
    <cellStyle name="Ae_20030218144011020-E1C865BF_본관기초굴착 예상도급_당진78-연돌-개략공사비_1.0t 공사설계서(1021일) 5" xfId="20249"/>
    <cellStyle name="Åë_20030218144011020-E1C865BF_본관기초굴착 예상도급_당진78-연돌-개략공사비_1.0t 공사설계서(1021일) 5" xfId="20250"/>
    <cellStyle name="Ae_20030218144011020-E1C865BF_본관기초굴착 예상도급_당진78-연돌-개략공사비_1.0t 공사설계서(1021일) 6" xfId="20251"/>
    <cellStyle name="Åë_20030218144011020-E1C865BF_본관기초굴착 예상도급_당진78-연돌-개략공사비_1.0t 공사설계서(1021일) 6" xfId="20252"/>
    <cellStyle name="Ae_20030218144011020-E1C865BF_본관기초굴착 예상도급_당진78-연돌-개략공사비_1.0t 공사설계서(1021일) 7" xfId="20253"/>
    <cellStyle name="Åë_20030218144011020-E1C865BF_본관기초굴착 예상도급_당진78-연돌-개략공사비_1.0t 공사설계서(1021일) 7" xfId="20254"/>
    <cellStyle name="Ae_20030218144011020-E1C865BF_본관기초굴착 예상도급_당진78-연돌-개략공사비_1.0t 공사설계서(1021일) 8" xfId="20255"/>
    <cellStyle name="Åë_20030218144011020-E1C865BF_본관기초굴착 예상도급_당진78-연돌-개략공사비_1.0t 공사설계서(1021일) 8" xfId="20256"/>
    <cellStyle name="Ae_20030218144011020-E1C865BF_본관기초굴착 예상도급_당진78-연돌-개략공사비_1.0t 공사설계서(1021일) 9" xfId="40247"/>
    <cellStyle name="Åë_20030218144011020-E1C865BF_본관기초굴착 예상도급_당진78-연돌-개략공사비_1.0t 공사설계서(1021일) 9" xfId="40248"/>
    <cellStyle name="Ae_20030218144011020-E1C865BF_본관기초굴착 예상도급_당진78-연돌-개략공사비_태안78연돌공사설계서(2005099)C2" xfId="14856"/>
    <cellStyle name="Åë_20030218144011020-E1C865BF_본관기초굴착 예상도급_당진78-연돌-개략공사비_태안78연돌공사설계서(2005099)C2" xfId="14857"/>
    <cellStyle name="Ae_20030218144011020-E1C865BF_본관기초굴착 예상도급_당진78-연돌-개략공사비_태안78연돌공사설계서(2005099)C2 10" xfId="40249"/>
    <cellStyle name="Åë_20030218144011020-E1C865BF_본관기초굴착 예상도급_당진78-연돌-개략공사비_태안78연돌공사설계서(2005099)C2 10" xfId="40250"/>
    <cellStyle name="Ae_20030218144011020-E1C865BF_본관기초굴착 예상도급_당진78-연돌-개략공사비_태안78연돌공사설계서(2005099)C2 11" xfId="40251"/>
    <cellStyle name="Åë_20030218144011020-E1C865BF_본관기초굴착 예상도급_당진78-연돌-개략공사비_태안78연돌공사설계서(2005099)C2 11" xfId="40252"/>
    <cellStyle name="Ae_20030218144011020-E1C865BF_본관기초굴착 예상도급_당진78-연돌-개략공사비_태안78연돌공사설계서(2005099)C2 12" xfId="40253"/>
    <cellStyle name="Åë_20030218144011020-E1C865BF_본관기초굴착 예상도급_당진78-연돌-개략공사비_태안78연돌공사설계서(2005099)C2 12" xfId="40254"/>
    <cellStyle name="Ae_20030218144011020-E1C865BF_본관기초굴착 예상도급_당진78-연돌-개략공사비_태안78연돌공사설계서(2005099)C2 13" xfId="40255"/>
    <cellStyle name="Åë_20030218144011020-E1C865BF_본관기초굴착 예상도급_당진78-연돌-개략공사비_태안78연돌공사설계서(2005099)C2 13" xfId="40256"/>
    <cellStyle name="Ae_20030218144011020-E1C865BF_본관기초굴착 예상도급_당진78-연돌-개략공사비_태안78연돌공사설계서(2005099)C2 14" xfId="40257"/>
    <cellStyle name="Åë_20030218144011020-E1C865BF_본관기초굴착 예상도급_당진78-연돌-개략공사비_태안78연돌공사설계서(2005099)C2 14" xfId="40258"/>
    <cellStyle name="Ae_20030218144011020-E1C865BF_본관기초굴착 예상도급_당진78-연돌-개략공사비_태안78연돌공사설계서(2005099)C2 2" xfId="14858"/>
    <cellStyle name="Åë_20030218144011020-E1C865BF_본관기초굴착 예상도급_당진78-연돌-개략공사비_태안78연돌공사설계서(2005099)C2 2" xfId="14859"/>
    <cellStyle name="Ae_20030218144011020-E1C865BF_본관기초굴착 예상도급_당진78-연돌-개략공사비_태안78연돌공사설계서(2005099)C2 3" xfId="14860"/>
    <cellStyle name="Åë_20030218144011020-E1C865BF_본관기초굴착 예상도급_당진78-연돌-개략공사비_태안78연돌공사설계서(2005099)C2 3" xfId="14861"/>
    <cellStyle name="Ae_20030218144011020-E1C865BF_본관기초굴착 예상도급_당진78-연돌-개략공사비_태안78연돌공사설계서(2005099)C2 4" xfId="20257"/>
    <cellStyle name="Åë_20030218144011020-E1C865BF_본관기초굴착 예상도급_당진78-연돌-개략공사비_태안78연돌공사설계서(2005099)C2 4" xfId="20258"/>
    <cellStyle name="Ae_20030218144011020-E1C865BF_본관기초굴착 예상도급_당진78-연돌-개략공사비_태안78연돌공사설계서(2005099)C2 5" xfId="20259"/>
    <cellStyle name="Åë_20030218144011020-E1C865BF_본관기초굴착 예상도급_당진78-연돌-개략공사비_태안78연돌공사설계서(2005099)C2 5" xfId="20260"/>
    <cellStyle name="Ae_20030218144011020-E1C865BF_본관기초굴착 예상도급_당진78-연돌-개략공사비_태안78연돌공사설계서(2005099)C2 6" xfId="20261"/>
    <cellStyle name="Åë_20030218144011020-E1C865BF_본관기초굴착 예상도급_당진78-연돌-개략공사비_태안78연돌공사설계서(2005099)C2 6" xfId="20262"/>
    <cellStyle name="Ae_20030218144011020-E1C865BF_본관기초굴착 예상도급_당진78-연돌-개략공사비_태안78연돌공사설계서(2005099)C2 7" xfId="20263"/>
    <cellStyle name="Åë_20030218144011020-E1C865BF_본관기초굴착 예상도급_당진78-연돌-개략공사비_태안78연돌공사설계서(2005099)C2 7" xfId="20264"/>
    <cellStyle name="Ae_20030218144011020-E1C865BF_본관기초굴착 예상도급_당진78-연돌-개략공사비_태안78연돌공사설계서(2005099)C2 8" xfId="20265"/>
    <cellStyle name="Åë_20030218144011020-E1C865BF_본관기초굴착 예상도급_당진78-연돌-개략공사비_태안78연돌공사설계서(2005099)C2 8" xfId="20266"/>
    <cellStyle name="Ae_20030218144011020-E1C865BF_본관기초굴착 예상도급_당진78-연돌-개략공사비_태안78연돌공사설계서(2005099)C2 9" xfId="40259"/>
    <cellStyle name="Åë_20030218144011020-E1C865BF_본관기초굴착 예상도급_당진78-연돌-개략공사비_태안78연돌공사설계서(2005099)C2 9" xfId="40260"/>
    <cellStyle name="Ae_20030218144011020-E1C865BF_본관기초굴착 예상도급_연돌 현장타설말뚝(RCD)설계서" xfId="14862"/>
    <cellStyle name="Åë_20030218144011020-E1C865BF_본관기초굴착 예상도급_연돌 현장타설말뚝(RCD)설계서" xfId="14863"/>
    <cellStyle name="Ae_20030218144011020-E1C865BF_본관기초굴착 예상도급_연돌 현장타설말뚝(RCD)설계서 10" xfId="40261"/>
    <cellStyle name="Åë_20030218144011020-E1C865BF_본관기초굴착 예상도급_연돌 현장타설말뚝(RCD)설계서 10" xfId="40262"/>
    <cellStyle name="Ae_20030218144011020-E1C865BF_본관기초굴착 예상도급_연돌 현장타설말뚝(RCD)설계서 11" xfId="40263"/>
    <cellStyle name="Åë_20030218144011020-E1C865BF_본관기초굴착 예상도급_연돌 현장타설말뚝(RCD)설계서 11" xfId="40264"/>
    <cellStyle name="Ae_20030218144011020-E1C865BF_본관기초굴착 예상도급_연돌 현장타설말뚝(RCD)설계서 12" xfId="40265"/>
    <cellStyle name="Åë_20030218144011020-E1C865BF_본관기초굴착 예상도급_연돌 현장타설말뚝(RCD)설계서 12" xfId="40266"/>
    <cellStyle name="Ae_20030218144011020-E1C865BF_본관기초굴착 예상도급_연돌 현장타설말뚝(RCD)설계서 13" xfId="40267"/>
    <cellStyle name="Åë_20030218144011020-E1C865BF_본관기초굴착 예상도급_연돌 현장타설말뚝(RCD)설계서 13" xfId="40268"/>
    <cellStyle name="Ae_20030218144011020-E1C865BF_본관기초굴착 예상도급_연돌 현장타설말뚝(RCD)설계서 14" xfId="40269"/>
    <cellStyle name="Åë_20030218144011020-E1C865BF_본관기초굴착 예상도급_연돌 현장타설말뚝(RCD)설계서 14" xfId="40270"/>
    <cellStyle name="Ae_20030218144011020-E1C865BF_본관기초굴착 예상도급_연돌 현장타설말뚝(RCD)설계서 2" xfId="14864"/>
    <cellStyle name="Åë_20030218144011020-E1C865BF_본관기초굴착 예상도급_연돌 현장타설말뚝(RCD)설계서 2" xfId="14865"/>
    <cellStyle name="Ae_20030218144011020-E1C865BF_본관기초굴착 예상도급_연돌 현장타설말뚝(RCD)설계서 3" xfId="14866"/>
    <cellStyle name="Åë_20030218144011020-E1C865BF_본관기초굴착 예상도급_연돌 현장타설말뚝(RCD)설계서 3" xfId="14867"/>
    <cellStyle name="Ae_20030218144011020-E1C865BF_본관기초굴착 예상도급_연돌 현장타설말뚝(RCD)설계서 4" xfId="20267"/>
    <cellStyle name="Åë_20030218144011020-E1C865BF_본관기초굴착 예상도급_연돌 현장타설말뚝(RCD)설계서 4" xfId="20268"/>
    <cellStyle name="Ae_20030218144011020-E1C865BF_본관기초굴착 예상도급_연돌 현장타설말뚝(RCD)설계서 5" xfId="20269"/>
    <cellStyle name="Åë_20030218144011020-E1C865BF_본관기초굴착 예상도급_연돌 현장타설말뚝(RCD)설계서 5" xfId="20270"/>
    <cellStyle name="Ae_20030218144011020-E1C865BF_본관기초굴착 예상도급_연돌 현장타설말뚝(RCD)설계서 6" xfId="20271"/>
    <cellStyle name="Åë_20030218144011020-E1C865BF_본관기초굴착 예상도급_연돌 현장타설말뚝(RCD)설계서 6" xfId="20272"/>
    <cellStyle name="Ae_20030218144011020-E1C865BF_본관기초굴착 예상도급_연돌 현장타설말뚝(RCD)설계서 7" xfId="20273"/>
    <cellStyle name="Åë_20030218144011020-E1C865BF_본관기초굴착 예상도급_연돌 현장타설말뚝(RCD)설계서 7" xfId="20274"/>
    <cellStyle name="Ae_20030218144011020-E1C865BF_본관기초굴착 예상도급_연돌 현장타설말뚝(RCD)설계서 8" xfId="20275"/>
    <cellStyle name="Åë_20030218144011020-E1C865BF_본관기초굴착 예상도급_연돌 현장타설말뚝(RCD)설계서 8" xfId="20276"/>
    <cellStyle name="Ae_20030218144011020-E1C865BF_본관기초굴착 예상도급_연돌 현장타설말뚝(RCD)설계서 9" xfId="40271"/>
    <cellStyle name="Åë_20030218144011020-E1C865BF_본관기초굴착 예상도급_연돌 현장타설말뚝(RCD)설계서 9" xfId="40272"/>
    <cellStyle name="Ae_20030218144011020-E1C865BF_본관기초굴착 예상도급_연돌 현장타설말뚝(RCD)설계서_0 태안78-연돌-공사설계서(2005082)" xfId="14868"/>
    <cellStyle name="Åë_20030218144011020-E1C865BF_본관기초굴착 예상도급_연돌 현장타설말뚝(RCD)설계서_0 태안78-연돌-공사설계서(2005082)" xfId="14869"/>
    <cellStyle name="Ae_20030218144011020-E1C865BF_본관기초굴착 예상도급_연돌 현장타설말뚝(RCD)설계서_0 태안78-연돌-공사설계서(2005082) 10" xfId="40273"/>
    <cellStyle name="Åë_20030218144011020-E1C865BF_본관기초굴착 예상도급_연돌 현장타설말뚝(RCD)설계서_0 태안78-연돌-공사설계서(2005082) 10" xfId="40274"/>
    <cellStyle name="Ae_20030218144011020-E1C865BF_본관기초굴착 예상도급_연돌 현장타설말뚝(RCD)설계서_0 태안78-연돌-공사설계서(2005082) 11" xfId="40275"/>
    <cellStyle name="Åë_20030218144011020-E1C865BF_본관기초굴착 예상도급_연돌 현장타설말뚝(RCD)설계서_0 태안78-연돌-공사설계서(2005082) 11" xfId="40276"/>
    <cellStyle name="Ae_20030218144011020-E1C865BF_본관기초굴착 예상도급_연돌 현장타설말뚝(RCD)설계서_0 태안78-연돌-공사설계서(2005082) 12" xfId="40277"/>
    <cellStyle name="Åë_20030218144011020-E1C865BF_본관기초굴착 예상도급_연돌 현장타설말뚝(RCD)설계서_0 태안78-연돌-공사설계서(2005082) 12" xfId="40278"/>
    <cellStyle name="Ae_20030218144011020-E1C865BF_본관기초굴착 예상도급_연돌 현장타설말뚝(RCD)설계서_0 태안78-연돌-공사설계서(2005082) 13" xfId="40279"/>
    <cellStyle name="Åë_20030218144011020-E1C865BF_본관기초굴착 예상도급_연돌 현장타설말뚝(RCD)설계서_0 태안78-연돌-공사설계서(2005082) 13" xfId="40280"/>
    <cellStyle name="Ae_20030218144011020-E1C865BF_본관기초굴착 예상도급_연돌 현장타설말뚝(RCD)설계서_0 태안78-연돌-공사설계서(2005082) 14" xfId="40281"/>
    <cellStyle name="Åë_20030218144011020-E1C865BF_본관기초굴착 예상도급_연돌 현장타설말뚝(RCD)설계서_0 태안78-연돌-공사설계서(2005082) 14" xfId="40282"/>
    <cellStyle name="Ae_20030218144011020-E1C865BF_본관기초굴착 예상도급_연돌 현장타설말뚝(RCD)설계서_0 태안78-연돌-공사설계서(2005082) 2" xfId="14870"/>
    <cellStyle name="Åë_20030218144011020-E1C865BF_본관기초굴착 예상도급_연돌 현장타설말뚝(RCD)설계서_0 태안78-연돌-공사설계서(2005082) 2" xfId="14871"/>
    <cellStyle name="Ae_20030218144011020-E1C865BF_본관기초굴착 예상도급_연돌 현장타설말뚝(RCD)설계서_0 태안78-연돌-공사설계서(2005082) 3" xfId="14872"/>
    <cellStyle name="Åë_20030218144011020-E1C865BF_본관기초굴착 예상도급_연돌 현장타설말뚝(RCD)설계서_0 태안78-연돌-공사설계서(2005082) 3" xfId="14873"/>
    <cellStyle name="Ae_20030218144011020-E1C865BF_본관기초굴착 예상도급_연돌 현장타설말뚝(RCD)설계서_0 태안78-연돌-공사설계서(2005082) 4" xfId="20277"/>
    <cellStyle name="Åë_20030218144011020-E1C865BF_본관기초굴착 예상도급_연돌 현장타설말뚝(RCD)설계서_0 태안78-연돌-공사설계서(2005082) 4" xfId="20278"/>
    <cellStyle name="Ae_20030218144011020-E1C865BF_본관기초굴착 예상도급_연돌 현장타설말뚝(RCD)설계서_0 태안78-연돌-공사설계서(2005082) 5" xfId="20279"/>
    <cellStyle name="Åë_20030218144011020-E1C865BF_본관기초굴착 예상도급_연돌 현장타설말뚝(RCD)설계서_0 태안78-연돌-공사설계서(2005082) 5" xfId="20280"/>
    <cellStyle name="Ae_20030218144011020-E1C865BF_본관기초굴착 예상도급_연돌 현장타설말뚝(RCD)설계서_0 태안78-연돌-공사설계서(2005082) 6" xfId="20281"/>
    <cellStyle name="Åë_20030218144011020-E1C865BF_본관기초굴착 예상도급_연돌 현장타설말뚝(RCD)설계서_0 태안78-연돌-공사설계서(2005082) 6" xfId="20282"/>
    <cellStyle name="Ae_20030218144011020-E1C865BF_본관기초굴착 예상도급_연돌 현장타설말뚝(RCD)설계서_0 태안78-연돌-공사설계서(2005082) 7" xfId="20283"/>
    <cellStyle name="Åë_20030218144011020-E1C865BF_본관기초굴착 예상도급_연돌 현장타설말뚝(RCD)설계서_0 태안78-연돌-공사설계서(2005082) 7" xfId="20284"/>
    <cellStyle name="Ae_20030218144011020-E1C865BF_본관기초굴착 예상도급_연돌 현장타설말뚝(RCD)설계서_0 태안78-연돌-공사설계서(2005082) 8" xfId="20285"/>
    <cellStyle name="Åë_20030218144011020-E1C865BF_본관기초굴착 예상도급_연돌 현장타설말뚝(RCD)설계서_0 태안78-연돌-공사설계서(2005082) 8" xfId="20286"/>
    <cellStyle name="Ae_20030218144011020-E1C865BF_본관기초굴착 예상도급_연돌 현장타설말뚝(RCD)설계서_0 태안78-연돌-공사설계서(2005082) 9" xfId="40283"/>
    <cellStyle name="Åë_20030218144011020-E1C865BF_본관기초굴착 예상도급_연돌 현장타설말뚝(RCD)설계서_0 태안78-연돌-공사설계서(2005082) 9" xfId="40284"/>
    <cellStyle name="Ae_20030218144011020-E1C865BF_본관기초굴착 예상도급_연돌 현장타설말뚝(RCD)설계서_1.0t 공사설계서(1021일)" xfId="14874"/>
    <cellStyle name="Åë_20030218144011020-E1C865BF_본관기초굴착 예상도급_연돌 현장타설말뚝(RCD)설계서_1.0t 공사설계서(1021일)" xfId="14875"/>
    <cellStyle name="Ae_20030218144011020-E1C865BF_본관기초굴착 예상도급_연돌 현장타설말뚝(RCD)설계서_1.0t 공사설계서(1021일) 10" xfId="40285"/>
    <cellStyle name="Åë_20030218144011020-E1C865BF_본관기초굴착 예상도급_연돌 현장타설말뚝(RCD)설계서_1.0t 공사설계서(1021일) 10" xfId="40286"/>
    <cellStyle name="Ae_20030218144011020-E1C865BF_본관기초굴착 예상도급_연돌 현장타설말뚝(RCD)설계서_1.0t 공사설계서(1021일) 11" xfId="40287"/>
    <cellStyle name="Åë_20030218144011020-E1C865BF_본관기초굴착 예상도급_연돌 현장타설말뚝(RCD)설계서_1.0t 공사설계서(1021일) 11" xfId="40288"/>
    <cellStyle name="Ae_20030218144011020-E1C865BF_본관기초굴착 예상도급_연돌 현장타설말뚝(RCD)설계서_1.0t 공사설계서(1021일) 12" xfId="40289"/>
    <cellStyle name="Åë_20030218144011020-E1C865BF_본관기초굴착 예상도급_연돌 현장타설말뚝(RCD)설계서_1.0t 공사설계서(1021일) 12" xfId="40290"/>
    <cellStyle name="Ae_20030218144011020-E1C865BF_본관기초굴착 예상도급_연돌 현장타설말뚝(RCD)설계서_1.0t 공사설계서(1021일) 13" xfId="40291"/>
    <cellStyle name="Åë_20030218144011020-E1C865BF_본관기초굴착 예상도급_연돌 현장타설말뚝(RCD)설계서_1.0t 공사설계서(1021일) 13" xfId="40292"/>
    <cellStyle name="Ae_20030218144011020-E1C865BF_본관기초굴착 예상도급_연돌 현장타설말뚝(RCD)설계서_1.0t 공사설계서(1021일) 14" xfId="40293"/>
    <cellStyle name="Åë_20030218144011020-E1C865BF_본관기초굴착 예상도급_연돌 현장타설말뚝(RCD)설계서_1.0t 공사설계서(1021일) 14" xfId="40294"/>
    <cellStyle name="Ae_20030218144011020-E1C865BF_본관기초굴착 예상도급_연돌 현장타설말뚝(RCD)설계서_1.0t 공사설계서(1021일) 2" xfId="14876"/>
    <cellStyle name="Åë_20030218144011020-E1C865BF_본관기초굴착 예상도급_연돌 현장타설말뚝(RCD)설계서_1.0t 공사설계서(1021일) 2" xfId="14877"/>
    <cellStyle name="Ae_20030218144011020-E1C865BF_본관기초굴착 예상도급_연돌 현장타설말뚝(RCD)설계서_1.0t 공사설계서(1021일) 3" xfId="14878"/>
    <cellStyle name="Åë_20030218144011020-E1C865BF_본관기초굴착 예상도급_연돌 현장타설말뚝(RCD)설계서_1.0t 공사설계서(1021일) 3" xfId="14879"/>
    <cellStyle name="Ae_20030218144011020-E1C865BF_본관기초굴착 예상도급_연돌 현장타설말뚝(RCD)설계서_1.0t 공사설계서(1021일) 4" xfId="20287"/>
    <cellStyle name="Åë_20030218144011020-E1C865BF_본관기초굴착 예상도급_연돌 현장타설말뚝(RCD)설계서_1.0t 공사설계서(1021일) 4" xfId="20288"/>
    <cellStyle name="Ae_20030218144011020-E1C865BF_본관기초굴착 예상도급_연돌 현장타설말뚝(RCD)설계서_1.0t 공사설계서(1021일) 5" xfId="20289"/>
    <cellStyle name="Åë_20030218144011020-E1C865BF_본관기초굴착 예상도급_연돌 현장타설말뚝(RCD)설계서_1.0t 공사설계서(1021일) 5" xfId="20290"/>
    <cellStyle name="Ae_20030218144011020-E1C865BF_본관기초굴착 예상도급_연돌 현장타설말뚝(RCD)설계서_1.0t 공사설계서(1021일) 6" xfId="20291"/>
    <cellStyle name="Åë_20030218144011020-E1C865BF_본관기초굴착 예상도급_연돌 현장타설말뚝(RCD)설계서_1.0t 공사설계서(1021일) 6" xfId="20292"/>
    <cellStyle name="Ae_20030218144011020-E1C865BF_본관기초굴착 예상도급_연돌 현장타설말뚝(RCD)설계서_1.0t 공사설계서(1021일) 7" xfId="20293"/>
    <cellStyle name="Åë_20030218144011020-E1C865BF_본관기초굴착 예상도급_연돌 현장타설말뚝(RCD)설계서_1.0t 공사설계서(1021일) 7" xfId="20294"/>
    <cellStyle name="Ae_20030218144011020-E1C865BF_본관기초굴착 예상도급_연돌 현장타설말뚝(RCD)설계서_1.0t 공사설계서(1021일) 8" xfId="20295"/>
    <cellStyle name="Åë_20030218144011020-E1C865BF_본관기초굴착 예상도급_연돌 현장타설말뚝(RCD)설계서_1.0t 공사설계서(1021일) 8" xfId="20296"/>
    <cellStyle name="Ae_20030218144011020-E1C865BF_본관기초굴착 예상도급_연돌 현장타설말뚝(RCD)설계서_1.0t 공사설계서(1021일) 9" xfId="40295"/>
    <cellStyle name="Åë_20030218144011020-E1C865BF_본관기초굴착 예상도급_연돌 현장타설말뚝(RCD)설계서_1.0t 공사설계서(1021일) 9" xfId="40296"/>
    <cellStyle name="Ae_20030218144011020-E1C865BF_본관기초굴착 예상도급_연돌 현장타설말뚝(RCD)설계서_태안78연돌공사설계서(2005099)C2" xfId="14880"/>
    <cellStyle name="Åë_20030218144011020-E1C865BF_본관기초굴착 예상도급_연돌 현장타설말뚝(RCD)설계서_태안78연돌공사설계서(2005099)C2" xfId="14881"/>
    <cellStyle name="Ae_20030218144011020-E1C865BF_본관기초굴착 예상도급_연돌 현장타설말뚝(RCD)설계서_태안78연돌공사설계서(2005099)C2 10" xfId="40297"/>
    <cellStyle name="Åë_20030218144011020-E1C865BF_본관기초굴착 예상도급_연돌 현장타설말뚝(RCD)설계서_태안78연돌공사설계서(2005099)C2 10" xfId="40298"/>
    <cellStyle name="Ae_20030218144011020-E1C865BF_본관기초굴착 예상도급_연돌 현장타설말뚝(RCD)설계서_태안78연돌공사설계서(2005099)C2 11" xfId="40299"/>
    <cellStyle name="Åë_20030218144011020-E1C865BF_본관기초굴착 예상도급_연돌 현장타설말뚝(RCD)설계서_태안78연돌공사설계서(2005099)C2 11" xfId="40300"/>
    <cellStyle name="Ae_20030218144011020-E1C865BF_본관기초굴착 예상도급_연돌 현장타설말뚝(RCD)설계서_태안78연돌공사설계서(2005099)C2 12" xfId="40301"/>
    <cellStyle name="Åë_20030218144011020-E1C865BF_본관기초굴착 예상도급_연돌 현장타설말뚝(RCD)설계서_태안78연돌공사설계서(2005099)C2 12" xfId="40302"/>
    <cellStyle name="Ae_20030218144011020-E1C865BF_본관기초굴착 예상도급_연돌 현장타설말뚝(RCD)설계서_태안78연돌공사설계서(2005099)C2 13" xfId="40303"/>
    <cellStyle name="Åë_20030218144011020-E1C865BF_본관기초굴착 예상도급_연돌 현장타설말뚝(RCD)설계서_태안78연돌공사설계서(2005099)C2 13" xfId="40304"/>
    <cellStyle name="Ae_20030218144011020-E1C865BF_본관기초굴착 예상도급_연돌 현장타설말뚝(RCD)설계서_태안78연돌공사설계서(2005099)C2 14" xfId="40305"/>
    <cellStyle name="Åë_20030218144011020-E1C865BF_본관기초굴착 예상도급_연돌 현장타설말뚝(RCD)설계서_태안78연돌공사설계서(2005099)C2 14" xfId="40306"/>
    <cellStyle name="Ae_20030218144011020-E1C865BF_본관기초굴착 예상도급_연돌 현장타설말뚝(RCD)설계서_태안78연돌공사설계서(2005099)C2 2" xfId="14882"/>
    <cellStyle name="Åë_20030218144011020-E1C865BF_본관기초굴착 예상도급_연돌 현장타설말뚝(RCD)설계서_태안78연돌공사설계서(2005099)C2 2" xfId="14883"/>
    <cellStyle name="Ae_20030218144011020-E1C865BF_본관기초굴착 예상도급_연돌 현장타설말뚝(RCD)설계서_태안78연돌공사설계서(2005099)C2 3" xfId="14884"/>
    <cellStyle name="Åë_20030218144011020-E1C865BF_본관기초굴착 예상도급_연돌 현장타설말뚝(RCD)설계서_태안78연돌공사설계서(2005099)C2 3" xfId="14885"/>
    <cellStyle name="Ae_20030218144011020-E1C865BF_본관기초굴착 예상도급_연돌 현장타설말뚝(RCD)설계서_태안78연돌공사설계서(2005099)C2 4" xfId="20297"/>
    <cellStyle name="Åë_20030218144011020-E1C865BF_본관기초굴착 예상도급_연돌 현장타설말뚝(RCD)설계서_태안78연돌공사설계서(2005099)C2 4" xfId="20298"/>
    <cellStyle name="Ae_20030218144011020-E1C865BF_본관기초굴착 예상도급_연돌 현장타설말뚝(RCD)설계서_태안78연돌공사설계서(2005099)C2 5" xfId="20299"/>
    <cellStyle name="Åë_20030218144011020-E1C865BF_본관기초굴착 예상도급_연돌 현장타설말뚝(RCD)설계서_태안78연돌공사설계서(2005099)C2 5" xfId="20300"/>
    <cellStyle name="Ae_20030218144011020-E1C865BF_본관기초굴착 예상도급_연돌 현장타설말뚝(RCD)설계서_태안78연돌공사설계서(2005099)C2 6" xfId="20301"/>
    <cellStyle name="Åë_20030218144011020-E1C865BF_본관기초굴착 예상도급_연돌 현장타설말뚝(RCD)설계서_태안78연돌공사설계서(2005099)C2 6" xfId="20302"/>
    <cellStyle name="Ae_20030218144011020-E1C865BF_본관기초굴착 예상도급_연돌 현장타설말뚝(RCD)설계서_태안78연돌공사설계서(2005099)C2 7" xfId="20303"/>
    <cellStyle name="Åë_20030218144011020-E1C865BF_본관기초굴착 예상도급_연돌 현장타설말뚝(RCD)설계서_태안78연돌공사설계서(2005099)C2 7" xfId="20304"/>
    <cellStyle name="Ae_20030218144011020-E1C865BF_본관기초굴착 예상도급_연돌 현장타설말뚝(RCD)설계서_태안78연돌공사설계서(2005099)C2 8" xfId="20305"/>
    <cellStyle name="Åë_20030218144011020-E1C865BF_본관기초굴착 예상도급_연돌 현장타설말뚝(RCD)설계서_태안78연돌공사설계서(2005099)C2 8" xfId="20306"/>
    <cellStyle name="Ae_20030218144011020-E1C865BF_본관기초굴착 예상도급_연돌 현장타설말뚝(RCD)설계서_태안78연돌공사설계서(2005099)C2 9" xfId="40307"/>
    <cellStyle name="Åë_20030218144011020-E1C865BF_본관기초굴착 예상도급_연돌 현장타설말뚝(RCD)설계서_태안78연돌공사설계서(2005099)C2 9" xfId="40308"/>
    <cellStyle name="Ae_20030218144011020-E1C865BF_본관기초굴착(REV1)" xfId="14888"/>
    <cellStyle name="Åë_20030218144011020-E1C865BF_본관기초굴착(REV1)" xfId="14889"/>
    <cellStyle name="Ae_20030218144011020-E1C865BF_본관기초굴착(남경)" xfId="14886"/>
    <cellStyle name="Åë_20030218144011020-E1C865BF_본관기초굴착(남경)" xfId="14887"/>
    <cellStyle name="Ae_20030218144011020-E1C865BF_부대철콘공내역(당진#7,8)" xfId="14890"/>
    <cellStyle name="Åë_20030218144011020-E1C865BF_부대철콘공내역(당진#7,8)" xfId="14891"/>
    <cellStyle name="Ae_20030218144011020-E1C865BF_부두준설 딱지" xfId="40309"/>
    <cellStyle name="Åë_20030218144011020-E1C865BF_부두준설 딱지" xfId="40310"/>
    <cellStyle name="Ae_20030218144011020-E1C865BF_부두준설 설계서" xfId="40311"/>
    <cellStyle name="Åë_20030218144011020-E1C865BF_부두준설 설계서" xfId="40312"/>
    <cellStyle name="Ae_20030218144011020-E1C865BF_부두준설 설계서-07.10.24" xfId="40313"/>
    <cellStyle name="Åë_20030218144011020-E1C865BF_부두준설 설계서-07.10.24" xfId="40314"/>
    <cellStyle name="Ae_20030218144011020-E1C865BF_부두준설 수량산출서" xfId="40315"/>
    <cellStyle name="Åë_20030218144011020-E1C865BF_부두준설 수량산출서" xfId="40316"/>
    <cellStyle name="Ae_20030218144011020-E1C865BF_설계변경(최종)" xfId="42705"/>
    <cellStyle name="Åë_20030218144011020-E1C865BF_설계변경(최종)" xfId="42706"/>
    <cellStyle name="Ae_20030218144011020-E1C865BF_소나무가이식 하도급대상금액대비" xfId="14892"/>
    <cellStyle name="Åë_20030218144011020-E1C865BF_소나무가이식 하도급대상금액대비" xfId="14893"/>
    <cellStyle name="Ae_20030218144011020-E1C865BF_연돌 현장타설말뚝(RCD)설계서" xfId="14894"/>
    <cellStyle name="Åë_20030218144011020-E1C865BF_연돌 현장타설말뚝(RCD)설계서" xfId="14895"/>
    <cellStyle name="Ae_20030218144011020-E1C865BF_연돌 현장타설말뚝(RCD)설계서 10" xfId="40317"/>
    <cellStyle name="Åë_20030218144011020-E1C865BF_연돌 현장타설말뚝(RCD)설계서 10" xfId="40318"/>
    <cellStyle name="Ae_20030218144011020-E1C865BF_연돌 현장타설말뚝(RCD)설계서 11" xfId="40319"/>
    <cellStyle name="Åë_20030218144011020-E1C865BF_연돌 현장타설말뚝(RCD)설계서 11" xfId="40320"/>
    <cellStyle name="Ae_20030218144011020-E1C865BF_연돌 현장타설말뚝(RCD)설계서 12" xfId="40321"/>
    <cellStyle name="Åë_20030218144011020-E1C865BF_연돌 현장타설말뚝(RCD)설계서 12" xfId="40322"/>
    <cellStyle name="Ae_20030218144011020-E1C865BF_연돌 현장타설말뚝(RCD)설계서 13" xfId="40323"/>
    <cellStyle name="Åë_20030218144011020-E1C865BF_연돌 현장타설말뚝(RCD)설계서 13" xfId="40324"/>
    <cellStyle name="Ae_20030218144011020-E1C865BF_연돌 현장타설말뚝(RCD)설계서 14" xfId="40325"/>
    <cellStyle name="Åë_20030218144011020-E1C865BF_연돌 현장타설말뚝(RCD)설계서 14" xfId="40326"/>
    <cellStyle name="Ae_20030218144011020-E1C865BF_연돌 현장타설말뚝(RCD)설계서 2" xfId="14896"/>
    <cellStyle name="Åë_20030218144011020-E1C865BF_연돌 현장타설말뚝(RCD)설계서 2" xfId="14897"/>
    <cellStyle name="Ae_20030218144011020-E1C865BF_연돌 현장타설말뚝(RCD)설계서 3" xfId="14898"/>
    <cellStyle name="Åë_20030218144011020-E1C865BF_연돌 현장타설말뚝(RCD)설계서 3" xfId="14899"/>
    <cellStyle name="Ae_20030218144011020-E1C865BF_연돌 현장타설말뚝(RCD)설계서 4" xfId="20307"/>
    <cellStyle name="Åë_20030218144011020-E1C865BF_연돌 현장타설말뚝(RCD)설계서 4" xfId="20308"/>
    <cellStyle name="Ae_20030218144011020-E1C865BF_연돌 현장타설말뚝(RCD)설계서 5" xfId="20309"/>
    <cellStyle name="Åë_20030218144011020-E1C865BF_연돌 현장타설말뚝(RCD)설계서 5" xfId="20310"/>
    <cellStyle name="Ae_20030218144011020-E1C865BF_연돌 현장타설말뚝(RCD)설계서 6" xfId="20311"/>
    <cellStyle name="Åë_20030218144011020-E1C865BF_연돌 현장타설말뚝(RCD)설계서 6" xfId="20312"/>
    <cellStyle name="Ae_20030218144011020-E1C865BF_연돌 현장타설말뚝(RCD)설계서 7" xfId="20313"/>
    <cellStyle name="Åë_20030218144011020-E1C865BF_연돌 현장타설말뚝(RCD)설계서 7" xfId="20314"/>
    <cellStyle name="Ae_20030218144011020-E1C865BF_연돌 현장타설말뚝(RCD)설계서 8" xfId="20315"/>
    <cellStyle name="Åë_20030218144011020-E1C865BF_연돌 현장타설말뚝(RCD)설계서 8" xfId="20316"/>
    <cellStyle name="Ae_20030218144011020-E1C865BF_연돌 현장타설말뚝(RCD)설계서 9" xfId="40327"/>
    <cellStyle name="Åë_20030218144011020-E1C865BF_연돌 현장타설말뚝(RCD)설계서 9" xfId="40328"/>
    <cellStyle name="Ae_20030218144011020-E1C865BF_연돌 현장타설말뚝(RCD)설계서_0 태안78-연돌-공사설계서(2005082)" xfId="14900"/>
    <cellStyle name="Åë_20030218144011020-E1C865BF_연돌 현장타설말뚝(RCD)설계서_0 태안78-연돌-공사설계서(2005082)" xfId="14901"/>
    <cellStyle name="Ae_20030218144011020-E1C865BF_연돌 현장타설말뚝(RCD)설계서_0 태안78-연돌-공사설계서(2005082) 10" xfId="40329"/>
    <cellStyle name="Åë_20030218144011020-E1C865BF_연돌 현장타설말뚝(RCD)설계서_0 태안78-연돌-공사설계서(2005082) 10" xfId="40330"/>
    <cellStyle name="Ae_20030218144011020-E1C865BF_연돌 현장타설말뚝(RCD)설계서_0 태안78-연돌-공사설계서(2005082) 11" xfId="40331"/>
    <cellStyle name="Åë_20030218144011020-E1C865BF_연돌 현장타설말뚝(RCD)설계서_0 태안78-연돌-공사설계서(2005082) 11" xfId="40332"/>
    <cellStyle name="Ae_20030218144011020-E1C865BF_연돌 현장타설말뚝(RCD)설계서_0 태안78-연돌-공사설계서(2005082) 12" xfId="40333"/>
    <cellStyle name="Åë_20030218144011020-E1C865BF_연돌 현장타설말뚝(RCD)설계서_0 태안78-연돌-공사설계서(2005082) 12" xfId="40334"/>
    <cellStyle name="Ae_20030218144011020-E1C865BF_연돌 현장타설말뚝(RCD)설계서_0 태안78-연돌-공사설계서(2005082) 13" xfId="40335"/>
    <cellStyle name="Åë_20030218144011020-E1C865BF_연돌 현장타설말뚝(RCD)설계서_0 태안78-연돌-공사설계서(2005082) 13" xfId="40336"/>
    <cellStyle name="Ae_20030218144011020-E1C865BF_연돌 현장타설말뚝(RCD)설계서_0 태안78-연돌-공사설계서(2005082) 14" xfId="40337"/>
    <cellStyle name="Åë_20030218144011020-E1C865BF_연돌 현장타설말뚝(RCD)설계서_0 태안78-연돌-공사설계서(2005082) 14" xfId="40338"/>
    <cellStyle name="Ae_20030218144011020-E1C865BF_연돌 현장타설말뚝(RCD)설계서_0 태안78-연돌-공사설계서(2005082) 2" xfId="14902"/>
    <cellStyle name="Åë_20030218144011020-E1C865BF_연돌 현장타설말뚝(RCD)설계서_0 태안78-연돌-공사설계서(2005082) 2" xfId="14903"/>
    <cellStyle name="Ae_20030218144011020-E1C865BF_연돌 현장타설말뚝(RCD)설계서_0 태안78-연돌-공사설계서(2005082) 3" xfId="14904"/>
    <cellStyle name="Åë_20030218144011020-E1C865BF_연돌 현장타설말뚝(RCD)설계서_0 태안78-연돌-공사설계서(2005082) 3" xfId="14905"/>
    <cellStyle name="Ae_20030218144011020-E1C865BF_연돌 현장타설말뚝(RCD)설계서_0 태안78-연돌-공사설계서(2005082) 4" xfId="20317"/>
    <cellStyle name="Åë_20030218144011020-E1C865BF_연돌 현장타설말뚝(RCD)설계서_0 태안78-연돌-공사설계서(2005082) 4" xfId="20318"/>
    <cellStyle name="Ae_20030218144011020-E1C865BF_연돌 현장타설말뚝(RCD)설계서_0 태안78-연돌-공사설계서(2005082) 5" xfId="20319"/>
    <cellStyle name="Åë_20030218144011020-E1C865BF_연돌 현장타설말뚝(RCD)설계서_0 태안78-연돌-공사설계서(2005082) 5" xfId="20320"/>
    <cellStyle name="Ae_20030218144011020-E1C865BF_연돌 현장타설말뚝(RCD)설계서_0 태안78-연돌-공사설계서(2005082) 6" xfId="20321"/>
    <cellStyle name="Åë_20030218144011020-E1C865BF_연돌 현장타설말뚝(RCD)설계서_0 태안78-연돌-공사설계서(2005082) 6" xfId="20322"/>
    <cellStyle name="Ae_20030218144011020-E1C865BF_연돌 현장타설말뚝(RCD)설계서_0 태안78-연돌-공사설계서(2005082) 7" xfId="20323"/>
    <cellStyle name="Åë_20030218144011020-E1C865BF_연돌 현장타설말뚝(RCD)설계서_0 태안78-연돌-공사설계서(2005082) 7" xfId="20324"/>
    <cellStyle name="Ae_20030218144011020-E1C865BF_연돌 현장타설말뚝(RCD)설계서_0 태안78-연돌-공사설계서(2005082) 8" xfId="20325"/>
    <cellStyle name="Åë_20030218144011020-E1C865BF_연돌 현장타설말뚝(RCD)설계서_0 태안78-연돌-공사설계서(2005082) 8" xfId="20326"/>
    <cellStyle name="Ae_20030218144011020-E1C865BF_연돌 현장타설말뚝(RCD)설계서_0 태안78-연돌-공사설계서(2005082) 9" xfId="40339"/>
    <cellStyle name="Åë_20030218144011020-E1C865BF_연돌 현장타설말뚝(RCD)설계서_0 태안78-연돌-공사설계서(2005082) 9" xfId="40340"/>
    <cellStyle name="Ae_20030218144011020-E1C865BF_연돌 현장타설말뚝(RCD)설계서_1.0t 공사설계서(1021일)" xfId="14906"/>
    <cellStyle name="Åë_20030218144011020-E1C865BF_연돌 현장타설말뚝(RCD)설계서_1.0t 공사설계서(1021일)" xfId="14907"/>
    <cellStyle name="Ae_20030218144011020-E1C865BF_연돌 현장타설말뚝(RCD)설계서_1.0t 공사설계서(1021일) 10" xfId="40341"/>
    <cellStyle name="Åë_20030218144011020-E1C865BF_연돌 현장타설말뚝(RCD)설계서_1.0t 공사설계서(1021일) 10" xfId="40342"/>
    <cellStyle name="Ae_20030218144011020-E1C865BF_연돌 현장타설말뚝(RCD)설계서_1.0t 공사설계서(1021일) 11" xfId="40343"/>
    <cellStyle name="Åë_20030218144011020-E1C865BF_연돌 현장타설말뚝(RCD)설계서_1.0t 공사설계서(1021일) 11" xfId="40344"/>
    <cellStyle name="Ae_20030218144011020-E1C865BF_연돌 현장타설말뚝(RCD)설계서_1.0t 공사설계서(1021일) 12" xfId="40345"/>
    <cellStyle name="Åë_20030218144011020-E1C865BF_연돌 현장타설말뚝(RCD)설계서_1.0t 공사설계서(1021일) 12" xfId="40346"/>
    <cellStyle name="Ae_20030218144011020-E1C865BF_연돌 현장타설말뚝(RCD)설계서_1.0t 공사설계서(1021일) 13" xfId="40347"/>
    <cellStyle name="Åë_20030218144011020-E1C865BF_연돌 현장타설말뚝(RCD)설계서_1.0t 공사설계서(1021일) 13" xfId="40348"/>
    <cellStyle name="Ae_20030218144011020-E1C865BF_연돌 현장타설말뚝(RCD)설계서_1.0t 공사설계서(1021일) 14" xfId="40349"/>
    <cellStyle name="Åë_20030218144011020-E1C865BF_연돌 현장타설말뚝(RCD)설계서_1.0t 공사설계서(1021일) 14" xfId="40350"/>
    <cellStyle name="Ae_20030218144011020-E1C865BF_연돌 현장타설말뚝(RCD)설계서_1.0t 공사설계서(1021일) 2" xfId="14908"/>
    <cellStyle name="Åë_20030218144011020-E1C865BF_연돌 현장타설말뚝(RCD)설계서_1.0t 공사설계서(1021일) 2" xfId="14909"/>
    <cellStyle name="Ae_20030218144011020-E1C865BF_연돌 현장타설말뚝(RCD)설계서_1.0t 공사설계서(1021일) 3" xfId="14910"/>
    <cellStyle name="Åë_20030218144011020-E1C865BF_연돌 현장타설말뚝(RCD)설계서_1.0t 공사설계서(1021일) 3" xfId="14911"/>
    <cellStyle name="Ae_20030218144011020-E1C865BF_연돌 현장타설말뚝(RCD)설계서_1.0t 공사설계서(1021일) 4" xfId="20327"/>
    <cellStyle name="Åë_20030218144011020-E1C865BF_연돌 현장타설말뚝(RCD)설계서_1.0t 공사설계서(1021일) 4" xfId="20328"/>
    <cellStyle name="Ae_20030218144011020-E1C865BF_연돌 현장타설말뚝(RCD)설계서_1.0t 공사설계서(1021일) 5" xfId="20329"/>
    <cellStyle name="Åë_20030218144011020-E1C865BF_연돌 현장타설말뚝(RCD)설계서_1.0t 공사설계서(1021일) 5" xfId="20330"/>
    <cellStyle name="Ae_20030218144011020-E1C865BF_연돌 현장타설말뚝(RCD)설계서_1.0t 공사설계서(1021일) 6" xfId="20331"/>
    <cellStyle name="Åë_20030218144011020-E1C865BF_연돌 현장타설말뚝(RCD)설계서_1.0t 공사설계서(1021일) 6" xfId="20332"/>
    <cellStyle name="Ae_20030218144011020-E1C865BF_연돌 현장타설말뚝(RCD)설계서_1.0t 공사설계서(1021일) 7" xfId="20333"/>
    <cellStyle name="Åë_20030218144011020-E1C865BF_연돌 현장타설말뚝(RCD)설계서_1.0t 공사설계서(1021일) 7" xfId="20334"/>
    <cellStyle name="Ae_20030218144011020-E1C865BF_연돌 현장타설말뚝(RCD)설계서_1.0t 공사설계서(1021일) 8" xfId="20335"/>
    <cellStyle name="Åë_20030218144011020-E1C865BF_연돌 현장타설말뚝(RCD)설계서_1.0t 공사설계서(1021일) 8" xfId="20336"/>
    <cellStyle name="Ae_20030218144011020-E1C865BF_연돌 현장타설말뚝(RCD)설계서_1.0t 공사설계서(1021일) 9" xfId="40351"/>
    <cellStyle name="Åë_20030218144011020-E1C865BF_연돌 현장타설말뚝(RCD)설계서_1.0t 공사설계서(1021일) 9" xfId="40352"/>
    <cellStyle name="Ae_20030218144011020-E1C865BF_연돌 현장타설말뚝(RCD)설계서_태안78연돌공사설계서(2005099)C2" xfId="14912"/>
    <cellStyle name="Åë_20030218144011020-E1C865BF_연돌 현장타설말뚝(RCD)설계서_태안78연돌공사설계서(2005099)C2" xfId="14913"/>
    <cellStyle name="Ae_20030218144011020-E1C865BF_연돌 현장타설말뚝(RCD)설계서_태안78연돌공사설계서(2005099)C2 10" xfId="40353"/>
    <cellStyle name="Åë_20030218144011020-E1C865BF_연돌 현장타설말뚝(RCD)설계서_태안78연돌공사설계서(2005099)C2 10" xfId="40354"/>
    <cellStyle name="Ae_20030218144011020-E1C865BF_연돌 현장타설말뚝(RCD)설계서_태안78연돌공사설계서(2005099)C2 11" xfId="40355"/>
    <cellStyle name="Åë_20030218144011020-E1C865BF_연돌 현장타설말뚝(RCD)설계서_태안78연돌공사설계서(2005099)C2 11" xfId="40356"/>
    <cellStyle name="Ae_20030218144011020-E1C865BF_연돌 현장타설말뚝(RCD)설계서_태안78연돌공사설계서(2005099)C2 12" xfId="40357"/>
    <cellStyle name="Åë_20030218144011020-E1C865BF_연돌 현장타설말뚝(RCD)설계서_태안78연돌공사설계서(2005099)C2 12" xfId="40358"/>
    <cellStyle name="Ae_20030218144011020-E1C865BF_연돌 현장타설말뚝(RCD)설계서_태안78연돌공사설계서(2005099)C2 13" xfId="40359"/>
    <cellStyle name="Åë_20030218144011020-E1C865BF_연돌 현장타설말뚝(RCD)설계서_태안78연돌공사설계서(2005099)C2 13" xfId="40360"/>
    <cellStyle name="Ae_20030218144011020-E1C865BF_연돌 현장타설말뚝(RCD)설계서_태안78연돌공사설계서(2005099)C2 14" xfId="40361"/>
    <cellStyle name="Åë_20030218144011020-E1C865BF_연돌 현장타설말뚝(RCD)설계서_태안78연돌공사설계서(2005099)C2 14" xfId="40362"/>
    <cellStyle name="Ae_20030218144011020-E1C865BF_연돌 현장타설말뚝(RCD)설계서_태안78연돌공사설계서(2005099)C2 2" xfId="14914"/>
    <cellStyle name="Åë_20030218144011020-E1C865BF_연돌 현장타설말뚝(RCD)설계서_태안78연돌공사설계서(2005099)C2 2" xfId="14915"/>
    <cellStyle name="Ae_20030218144011020-E1C865BF_연돌 현장타설말뚝(RCD)설계서_태안78연돌공사설계서(2005099)C2 3" xfId="14916"/>
    <cellStyle name="Åë_20030218144011020-E1C865BF_연돌 현장타설말뚝(RCD)설계서_태안78연돌공사설계서(2005099)C2 3" xfId="14917"/>
    <cellStyle name="Ae_20030218144011020-E1C865BF_연돌 현장타설말뚝(RCD)설계서_태안78연돌공사설계서(2005099)C2 4" xfId="20337"/>
    <cellStyle name="Åë_20030218144011020-E1C865BF_연돌 현장타설말뚝(RCD)설계서_태안78연돌공사설계서(2005099)C2 4" xfId="20338"/>
    <cellStyle name="Ae_20030218144011020-E1C865BF_연돌 현장타설말뚝(RCD)설계서_태안78연돌공사설계서(2005099)C2 5" xfId="20339"/>
    <cellStyle name="Åë_20030218144011020-E1C865BF_연돌 현장타설말뚝(RCD)설계서_태안78연돌공사설계서(2005099)C2 5" xfId="20340"/>
    <cellStyle name="Ae_20030218144011020-E1C865BF_연돌 현장타설말뚝(RCD)설계서_태안78연돌공사설계서(2005099)C2 6" xfId="20341"/>
    <cellStyle name="Åë_20030218144011020-E1C865BF_연돌 현장타설말뚝(RCD)설계서_태안78연돌공사설계서(2005099)C2 6" xfId="20342"/>
    <cellStyle name="Ae_20030218144011020-E1C865BF_연돌 현장타설말뚝(RCD)설계서_태안78연돌공사설계서(2005099)C2 7" xfId="20343"/>
    <cellStyle name="Åë_20030218144011020-E1C865BF_연돌 현장타설말뚝(RCD)설계서_태안78연돌공사설계서(2005099)C2 7" xfId="20344"/>
    <cellStyle name="Ae_20030218144011020-E1C865BF_연돌 현장타설말뚝(RCD)설계서_태안78연돌공사설계서(2005099)C2 8" xfId="20345"/>
    <cellStyle name="Åë_20030218144011020-E1C865BF_연돌 현장타설말뚝(RCD)설계서_태안78연돌공사설계서(2005099)C2 8" xfId="20346"/>
    <cellStyle name="Ae_20030218144011020-E1C865BF_연돌 현장타설말뚝(RCD)설계서_태안78연돌공사설계서(2005099)C2 9" xfId="40363"/>
    <cellStyle name="Åë_20030218144011020-E1C865BF_연돌 현장타설말뚝(RCD)설계서_태안78연돌공사설계서(2005099)C2 9" xfId="40364"/>
    <cellStyle name="Ae_20030218144011020-E1C865BF_염소 주입실 신축공사" xfId="42707"/>
    <cellStyle name="Åë_20030218144011020-E1C865BF_염소 주입실 신축공사" xfId="42708"/>
    <cellStyle name="Ae_20030218144011020-E1C865BF_취수로 설계변경조서" xfId="40365"/>
    <cellStyle name="Åë_20030218144011020-E1C865BF_취수로 설계변경조서" xfId="40366"/>
    <cellStyle name="Ae_20030218144011020-E1C865BF_취수로 설계변경조서(최종)" xfId="40367"/>
    <cellStyle name="Åë_20030218144011020-E1C865BF_취수로 설계변경조서(최종)" xfId="40368"/>
    <cellStyle name="Ae_3,4호기 구내도로수량산출서(F.C)" xfId="40549"/>
    <cellStyle name="Åë_3,4호기 구내도로수량산출서(F.C)" xfId="40550"/>
    <cellStyle name="Ae_3,4호기 구내배수 내역서" xfId="40551"/>
    <cellStyle name="Åë_3,4호기 구내배수 내역서" xfId="40552"/>
    <cellStyle name="Ae_329전기설비기초-비교" xfId="15012"/>
    <cellStyle name="Åë_329전기설비기초-비교" xfId="15013"/>
    <cellStyle name="Ae_329전기설비기초-비교_설계변경(최종)" xfId="42717"/>
    <cellStyle name="Åë_329전기설비기초-비교_설계변경(최종)" xfId="42718"/>
    <cellStyle name="Ae_329전기설비기초-비교_염소 주입실 신축공사" xfId="42719"/>
    <cellStyle name="Åë_329전기설비기초-비교_염소 주입실 신축공사" xfId="42720"/>
    <cellStyle name="Ae_6.지하설계서" xfId="40553"/>
    <cellStyle name="Åë_6.지하설계서" xfId="40554"/>
    <cellStyle name="Ae_6.지하설계서-REV3" xfId="40555"/>
    <cellStyle name="Åë_6.지하설계서-REV3" xfId="40556"/>
    <cellStyle name="Ae_AC-01터빈주제어및보일러기초" xfId="42801"/>
    <cellStyle name="Åë_AC-01터빈주제어및보일러기초" xfId="42802"/>
    <cellStyle name="Ae_AC-01터빈주제어및보일러기초_설계변경(최종)" xfId="42803"/>
    <cellStyle name="Åë_AC-01터빈주제어및보일러기초_설계변경(최종)" xfId="42804"/>
    <cellStyle name="Ae_CC-02 본관기초굴착 예상" xfId="15262"/>
    <cellStyle name="Åë_CC-02 본관기초굴착 예상" xfId="15263"/>
    <cellStyle name="Ae_CC-02 본관기초굴착 예상 10" xfId="40921"/>
    <cellStyle name="Åë_CC-02 본관기초굴착 예상 10" xfId="40922"/>
    <cellStyle name="Ae_CC-02 본관기초굴착 예상 11" xfId="40923"/>
    <cellStyle name="Åë_CC-02 본관기초굴착 예상 11" xfId="40924"/>
    <cellStyle name="Ae_CC-02 본관기초굴착 예상 12" xfId="40925"/>
    <cellStyle name="Åë_CC-02 본관기초굴착 예상 12" xfId="40926"/>
    <cellStyle name="Ae_CC-02 본관기초굴착 예상 13" xfId="40927"/>
    <cellStyle name="Åë_CC-02 본관기초굴착 예상 13" xfId="40928"/>
    <cellStyle name="Ae_CC-02 본관기초굴착 예상 14" xfId="40929"/>
    <cellStyle name="Åë_CC-02 본관기초굴착 예상 14" xfId="40930"/>
    <cellStyle name="Ae_CC-02 본관기초굴착 예상 2" xfId="15264"/>
    <cellStyle name="Åë_CC-02 본관기초굴착 예상 2" xfId="15265"/>
    <cellStyle name="Ae_CC-02 본관기초굴착 예상 3" xfId="15266"/>
    <cellStyle name="Åë_CC-02 본관기초굴착 예상 3" xfId="15267"/>
    <cellStyle name="Ae_CC-02 본관기초굴착 예상 4" xfId="20727"/>
    <cellStyle name="Åë_CC-02 본관기초굴착 예상 4" xfId="20728"/>
    <cellStyle name="Ae_CC-02 본관기초굴착 예상 5" xfId="20729"/>
    <cellStyle name="Åë_CC-02 본관기초굴착 예상 5" xfId="20730"/>
    <cellStyle name="Ae_CC-02 본관기초굴착 예상 6" xfId="20731"/>
    <cellStyle name="Åë_CC-02 본관기초굴착 예상 6" xfId="20732"/>
    <cellStyle name="Ae_CC-02 본관기초굴착 예상 7" xfId="20733"/>
    <cellStyle name="Åë_CC-02 본관기초굴착 예상 7" xfId="20734"/>
    <cellStyle name="Ae_CC-02 본관기초굴착 예상 8" xfId="20735"/>
    <cellStyle name="Åë_CC-02 본관기초굴착 예상 8" xfId="20736"/>
    <cellStyle name="Ae_CC-02 본관기초굴착 예상 9" xfId="40931"/>
    <cellStyle name="Åë_CC-02 본관기초굴착 예상 9" xfId="40932"/>
    <cellStyle name="Ae_CC-02 본관기초굴착 예상_1 당진78-연돌-공사설계서(REV.0 12.14-kopec)" xfId="15268"/>
    <cellStyle name="Åë_CC-02 본관기초굴착 예상_1 당진78-연돌-공사설계서(REV.0 12.14-kopec)" xfId="15269"/>
    <cellStyle name="Ae_CC-02 본관기초굴착 예상_1 당진78-연돌-공사설계서(REV.0 12.14-kopec) 10" xfId="40933"/>
    <cellStyle name="Åë_CC-02 본관기초굴착 예상_1 당진78-연돌-공사설계서(REV.0 12.14-kopec) 10" xfId="40934"/>
    <cellStyle name="Ae_CC-02 본관기초굴착 예상_1 당진78-연돌-공사설계서(REV.0 12.14-kopec) 11" xfId="40935"/>
    <cellStyle name="Åë_CC-02 본관기초굴착 예상_1 당진78-연돌-공사설계서(REV.0 12.14-kopec) 11" xfId="40936"/>
    <cellStyle name="Ae_CC-02 본관기초굴착 예상_1 당진78-연돌-공사설계서(REV.0 12.14-kopec) 12" xfId="40937"/>
    <cellStyle name="Åë_CC-02 본관기초굴착 예상_1 당진78-연돌-공사설계서(REV.0 12.14-kopec) 12" xfId="40938"/>
    <cellStyle name="Ae_CC-02 본관기초굴착 예상_1 당진78-연돌-공사설계서(REV.0 12.14-kopec) 13" xfId="40939"/>
    <cellStyle name="Åë_CC-02 본관기초굴착 예상_1 당진78-연돌-공사설계서(REV.0 12.14-kopec) 13" xfId="40940"/>
    <cellStyle name="Ae_CC-02 본관기초굴착 예상_1 당진78-연돌-공사설계서(REV.0 12.14-kopec) 14" xfId="40941"/>
    <cellStyle name="Åë_CC-02 본관기초굴착 예상_1 당진78-연돌-공사설계서(REV.0 12.14-kopec) 14" xfId="40942"/>
    <cellStyle name="Ae_CC-02 본관기초굴착 예상_1 당진78-연돌-공사설계서(REV.0 12.14-kopec) 2" xfId="15270"/>
    <cellStyle name="Åë_CC-02 본관기초굴착 예상_1 당진78-연돌-공사설계서(REV.0 12.14-kopec) 2" xfId="15271"/>
    <cellStyle name="Ae_CC-02 본관기초굴착 예상_1 당진78-연돌-공사설계서(REV.0 12.14-kopec) 3" xfId="15272"/>
    <cellStyle name="Åë_CC-02 본관기초굴착 예상_1 당진78-연돌-공사설계서(REV.0 12.14-kopec) 3" xfId="15273"/>
    <cellStyle name="Ae_CC-02 본관기초굴착 예상_1 당진78-연돌-공사설계서(REV.0 12.14-kopec) 4" xfId="20737"/>
    <cellStyle name="Åë_CC-02 본관기초굴착 예상_1 당진78-연돌-공사설계서(REV.0 12.14-kopec) 4" xfId="20738"/>
    <cellStyle name="Ae_CC-02 본관기초굴착 예상_1 당진78-연돌-공사설계서(REV.0 12.14-kopec) 5" xfId="20739"/>
    <cellStyle name="Åë_CC-02 본관기초굴착 예상_1 당진78-연돌-공사설계서(REV.0 12.14-kopec) 5" xfId="20740"/>
    <cellStyle name="Ae_CC-02 본관기초굴착 예상_1 당진78-연돌-공사설계서(REV.0 12.14-kopec) 6" xfId="20741"/>
    <cellStyle name="Åë_CC-02 본관기초굴착 예상_1 당진78-연돌-공사설계서(REV.0 12.14-kopec) 6" xfId="20742"/>
    <cellStyle name="Ae_CC-02 본관기초굴착 예상_1 당진78-연돌-공사설계서(REV.0 12.14-kopec) 7" xfId="20743"/>
    <cellStyle name="Åë_CC-02 본관기초굴착 예상_1 당진78-연돌-공사설계서(REV.0 12.14-kopec) 7" xfId="20744"/>
    <cellStyle name="Ae_CC-02 본관기초굴착 예상_1 당진78-연돌-공사설계서(REV.0 12.14-kopec) 8" xfId="20745"/>
    <cellStyle name="Åë_CC-02 본관기초굴착 예상_1 당진78-연돌-공사설계서(REV.0 12.14-kopec) 8" xfId="20746"/>
    <cellStyle name="Ae_CC-02 본관기초굴착 예상_1 당진78-연돌-공사설계서(REV.0 12.14-kopec) 9" xfId="40943"/>
    <cellStyle name="Åë_CC-02 본관기초굴착 예상_1 당진78-연돌-공사설계서(REV.0 12.14-kopec) 9" xfId="40944"/>
    <cellStyle name="Ae_CC-02 본관기초굴착 예상_1 당진78-연돌-공사설계서(REV.0 12.14-kopec)_0 태안78-연돌-공사설계서(2005082)" xfId="15274"/>
    <cellStyle name="Åë_CC-02 본관기초굴착 예상_1 당진78-연돌-공사설계서(REV.0 12.14-kopec)_0 태안78-연돌-공사설계서(2005082)" xfId="15275"/>
    <cellStyle name="Ae_CC-02 본관기초굴착 예상_1 당진78-연돌-공사설계서(REV.0 12.14-kopec)_0 태안78-연돌-공사설계서(2005082) 10" xfId="40945"/>
    <cellStyle name="Åë_CC-02 본관기초굴착 예상_1 당진78-연돌-공사설계서(REV.0 12.14-kopec)_0 태안78-연돌-공사설계서(2005082) 10" xfId="40946"/>
    <cellStyle name="Ae_CC-02 본관기초굴착 예상_1 당진78-연돌-공사설계서(REV.0 12.14-kopec)_0 태안78-연돌-공사설계서(2005082) 11" xfId="40947"/>
    <cellStyle name="Åë_CC-02 본관기초굴착 예상_1 당진78-연돌-공사설계서(REV.0 12.14-kopec)_0 태안78-연돌-공사설계서(2005082) 11" xfId="40948"/>
    <cellStyle name="Ae_CC-02 본관기초굴착 예상_1 당진78-연돌-공사설계서(REV.0 12.14-kopec)_0 태안78-연돌-공사설계서(2005082) 12" xfId="40949"/>
    <cellStyle name="Åë_CC-02 본관기초굴착 예상_1 당진78-연돌-공사설계서(REV.0 12.14-kopec)_0 태안78-연돌-공사설계서(2005082) 12" xfId="40950"/>
    <cellStyle name="Ae_CC-02 본관기초굴착 예상_1 당진78-연돌-공사설계서(REV.0 12.14-kopec)_0 태안78-연돌-공사설계서(2005082) 13" xfId="40951"/>
    <cellStyle name="Åë_CC-02 본관기초굴착 예상_1 당진78-연돌-공사설계서(REV.0 12.14-kopec)_0 태안78-연돌-공사설계서(2005082) 13" xfId="40952"/>
    <cellStyle name="Ae_CC-02 본관기초굴착 예상_1 당진78-연돌-공사설계서(REV.0 12.14-kopec)_0 태안78-연돌-공사설계서(2005082) 14" xfId="40953"/>
    <cellStyle name="Åë_CC-02 본관기초굴착 예상_1 당진78-연돌-공사설계서(REV.0 12.14-kopec)_0 태안78-연돌-공사설계서(2005082) 14" xfId="40954"/>
    <cellStyle name="Ae_CC-02 본관기초굴착 예상_1 당진78-연돌-공사설계서(REV.0 12.14-kopec)_0 태안78-연돌-공사설계서(2005082) 2" xfId="15276"/>
    <cellStyle name="Åë_CC-02 본관기초굴착 예상_1 당진78-연돌-공사설계서(REV.0 12.14-kopec)_0 태안78-연돌-공사설계서(2005082) 2" xfId="15277"/>
    <cellStyle name="Ae_CC-02 본관기초굴착 예상_1 당진78-연돌-공사설계서(REV.0 12.14-kopec)_0 태안78-연돌-공사설계서(2005082) 3" xfId="15278"/>
    <cellStyle name="Åë_CC-02 본관기초굴착 예상_1 당진78-연돌-공사설계서(REV.0 12.14-kopec)_0 태안78-연돌-공사설계서(2005082) 3" xfId="15279"/>
    <cellStyle name="Ae_CC-02 본관기초굴착 예상_1 당진78-연돌-공사설계서(REV.0 12.14-kopec)_0 태안78-연돌-공사설계서(2005082) 4" xfId="20747"/>
    <cellStyle name="Åë_CC-02 본관기초굴착 예상_1 당진78-연돌-공사설계서(REV.0 12.14-kopec)_0 태안78-연돌-공사설계서(2005082) 4" xfId="20748"/>
    <cellStyle name="Ae_CC-02 본관기초굴착 예상_1 당진78-연돌-공사설계서(REV.0 12.14-kopec)_0 태안78-연돌-공사설계서(2005082) 5" xfId="20749"/>
    <cellStyle name="Åë_CC-02 본관기초굴착 예상_1 당진78-연돌-공사설계서(REV.0 12.14-kopec)_0 태안78-연돌-공사설계서(2005082) 5" xfId="20750"/>
    <cellStyle name="Ae_CC-02 본관기초굴착 예상_1 당진78-연돌-공사설계서(REV.0 12.14-kopec)_0 태안78-연돌-공사설계서(2005082) 6" xfId="20751"/>
    <cellStyle name="Åë_CC-02 본관기초굴착 예상_1 당진78-연돌-공사설계서(REV.0 12.14-kopec)_0 태안78-연돌-공사설계서(2005082) 6" xfId="20752"/>
    <cellStyle name="Ae_CC-02 본관기초굴착 예상_1 당진78-연돌-공사설계서(REV.0 12.14-kopec)_0 태안78-연돌-공사설계서(2005082) 7" xfId="20753"/>
    <cellStyle name="Åë_CC-02 본관기초굴착 예상_1 당진78-연돌-공사설계서(REV.0 12.14-kopec)_0 태안78-연돌-공사설계서(2005082) 7" xfId="20754"/>
    <cellStyle name="Ae_CC-02 본관기초굴착 예상_1 당진78-연돌-공사설계서(REV.0 12.14-kopec)_0 태안78-연돌-공사설계서(2005082) 8" xfId="20755"/>
    <cellStyle name="Åë_CC-02 본관기초굴착 예상_1 당진78-연돌-공사설계서(REV.0 12.14-kopec)_0 태안78-연돌-공사설계서(2005082) 8" xfId="20756"/>
    <cellStyle name="Ae_CC-02 본관기초굴착 예상_1 당진78-연돌-공사설계서(REV.0 12.14-kopec)_0 태안78-연돌-공사설계서(2005082) 9" xfId="40955"/>
    <cellStyle name="Åë_CC-02 본관기초굴착 예상_1 당진78-연돌-공사설계서(REV.0 12.14-kopec)_0 태안78-연돌-공사설계서(2005082) 9" xfId="40956"/>
    <cellStyle name="Ae_CC-02 본관기초굴착 예상_1 당진78-연돌-공사설계서(REV.0 12.14-kopec)_1.0t 공사설계서(1021일)" xfId="15280"/>
    <cellStyle name="Åë_CC-02 본관기초굴착 예상_1 당진78-연돌-공사설계서(REV.0 12.14-kopec)_1.0t 공사설계서(1021일)" xfId="15281"/>
    <cellStyle name="Ae_CC-02 본관기초굴착 예상_1 당진78-연돌-공사설계서(REV.0 12.14-kopec)_1.0t 공사설계서(1021일) 10" xfId="40957"/>
    <cellStyle name="Åë_CC-02 본관기초굴착 예상_1 당진78-연돌-공사설계서(REV.0 12.14-kopec)_1.0t 공사설계서(1021일) 10" xfId="40958"/>
    <cellStyle name="Ae_CC-02 본관기초굴착 예상_1 당진78-연돌-공사설계서(REV.0 12.14-kopec)_1.0t 공사설계서(1021일) 11" xfId="40959"/>
    <cellStyle name="Åë_CC-02 본관기초굴착 예상_1 당진78-연돌-공사설계서(REV.0 12.14-kopec)_1.0t 공사설계서(1021일) 11" xfId="40960"/>
    <cellStyle name="Ae_CC-02 본관기초굴착 예상_1 당진78-연돌-공사설계서(REV.0 12.14-kopec)_1.0t 공사설계서(1021일) 12" xfId="40961"/>
    <cellStyle name="Åë_CC-02 본관기초굴착 예상_1 당진78-연돌-공사설계서(REV.0 12.14-kopec)_1.0t 공사설계서(1021일) 12" xfId="40962"/>
    <cellStyle name="Ae_CC-02 본관기초굴착 예상_1 당진78-연돌-공사설계서(REV.0 12.14-kopec)_1.0t 공사설계서(1021일) 13" xfId="40963"/>
    <cellStyle name="Åë_CC-02 본관기초굴착 예상_1 당진78-연돌-공사설계서(REV.0 12.14-kopec)_1.0t 공사설계서(1021일) 13" xfId="40964"/>
    <cellStyle name="Ae_CC-02 본관기초굴착 예상_1 당진78-연돌-공사설계서(REV.0 12.14-kopec)_1.0t 공사설계서(1021일) 14" xfId="40965"/>
    <cellStyle name="Åë_CC-02 본관기초굴착 예상_1 당진78-연돌-공사설계서(REV.0 12.14-kopec)_1.0t 공사설계서(1021일) 14" xfId="40966"/>
    <cellStyle name="Ae_CC-02 본관기초굴착 예상_1 당진78-연돌-공사설계서(REV.0 12.14-kopec)_1.0t 공사설계서(1021일) 2" xfId="15282"/>
    <cellStyle name="Åë_CC-02 본관기초굴착 예상_1 당진78-연돌-공사설계서(REV.0 12.14-kopec)_1.0t 공사설계서(1021일) 2" xfId="15283"/>
    <cellStyle name="Ae_CC-02 본관기초굴착 예상_1 당진78-연돌-공사설계서(REV.0 12.14-kopec)_1.0t 공사설계서(1021일) 3" xfId="15284"/>
    <cellStyle name="Åë_CC-02 본관기초굴착 예상_1 당진78-연돌-공사설계서(REV.0 12.14-kopec)_1.0t 공사설계서(1021일) 3" xfId="15285"/>
    <cellStyle name="Ae_CC-02 본관기초굴착 예상_1 당진78-연돌-공사설계서(REV.0 12.14-kopec)_1.0t 공사설계서(1021일) 4" xfId="20757"/>
    <cellStyle name="Åë_CC-02 본관기초굴착 예상_1 당진78-연돌-공사설계서(REV.0 12.14-kopec)_1.0t 공사설계서(1021일) 4" xfId="20758"/>
    <cellStyle name="Ae_CC-02 본관기초굴착 예상_1 당진78-연돌-공사설계서(REV.0 12.14-kopec)_1.0t 공사설계서(1021일) 5" xfId="20759"/>
    <cellStyle name="Åë_CC-02 본관기초굴착 예상_1 당진78-연돌-공사설계서(REV.0 12.14-kopec)_1.0t 공사설계서(1021일) 5" xfId="20760"/>
    <cellStyle name="Ae_CC-02 본관기초굴착 예상_1 당진78-연돌-공사설계서(REV.0 12.14-kopec)_1.0t 공사설계서(1021일) 6" xfId="20761"/>
    <cellStyle name="Åë_CC-02 본관기초굴착 예상_1 당진78-연돌-공사설계서(REV.0 12.14-kopec)_1.0t 공사설계서(1021일) 6" xfId="20762"/>
    <cellStyle name="Ae_CC-02 본관기초굴착 예상_1 당진78-연돌-공사설계서(REV.0 12.14-kopec)_1.0t 공사설계서(1021일) 7" xfId="20763"/>
    <cellStyle name="Åë_CC-02 본관기초굴착 예상_1 당진78-연돌-공사설계서(REV.0 12.14-kopec)_1.0t 공사설계서(1021일) 7" xfId="20764"/>
    <cellStyle name="Ae_CC-02 본관기초굴착 예상_1 당진78-연돌-공사설계서(REV.0 12.14-kopec)_1.0t 공사설계서(1021일) 8" xfId="20765"/>
    <cellStyle name="Åë_CC-02 본관기초굴착 예상_1 당진78-연돌-공사설계서(REV.0 12.14-kopec)_1.0t 공사설계서(1021일) 8" xfId="20766"/>
    <cellStyle name="Ae_CC-02 본관기초굴착 예상_1 당진78-연돌-공사설계서(REV.0 12.14-kopec)_1.0t 공사설계서(1021일) 9" xfId="40967"/>
    <cellStyle name="Åë_CC-02 본관기초굴착 예상_1 당진78-연돌-공사설계서(REV.0 12.14-kopec)_1.0t 공사설계서(1021일) 9" xfId="40968"/>
    <cellStyle name="Ae_CC-02 본관기초굴착 예상_1 당진78-연돌-공사설계서(REV.0 12.14-kopec)_태안78연돌공사설계서(2005099)C2" xfId="15286"/>
    <cellStyle name="Åë_CC-02 본관기초굴착 예상_1 당진78-연돌-공사설계서(REV.0 12.14-kopec)_태안78연돌공사설계서(2005099)C2" xfId="15287"/>
    <cellStyle name="Ae_CC-02 본관기초굴착 예상_1 당진78-연돌-공사설계서(REV.0 12.14-kopec)_태안78연돌공사설계서(2005099)C2 10" xfId="40969"/>
    <cellStyle name="Åë_CC-02 본관기초굴착 예상_1 당진78-연돌-공사설계서(REV.0 12.14-kopec)_태안78연돌공사설계서(2005099)C2 10" xfId="40970"/>
    <cellStyle name="Ae_CC-02 본관기초굴착 예상_1 당진78-연돌-공사설계서(REV.0 12.14-kopec)_태안78연돌공사설계서(2005099)C2 11" xfId="40971"/>
    <cellStyle name="Åë_CC-02 본관기초굴착 예상_1 당진78-연돌-공사설계서(REV.0 12.14-kopec)_태안78연돌공사설계서(2005099)C2 11" xfId="40972"/>
    <cellStyle name="Ae_CC-02 본관기초굴착 예상_1 당진78-연돌-공사설계서(REV.0 12.14-kopec)_태안78연돌공사설계서(2005099)C2 12" xfId="40973"/>
    <cellStyle name="Åë_CC-02 본관기초굴착 예상_1 당진78-연돌-공사설계서(REV.0 12.14-kopec)_태안78연돌공사설계서(2005099)C2 12" xfId="40974"/>
    <cellStyle name="Ae_CC-02 본관기초굴착 예상_1 당진78-연돌-공사설계서(REV.0 12.14-kopec)_태안78연돌공사설계서(2005099)C2 13" xfId="40975"/>
    <cellStyle name="Åë_CC-02 본관기초굴착 예상_1 당진78-연돌-공사설계서(REV.0 12.14-kopec)_태안78연돌공사설계서(2005099)C2 13" xfId="40976"/>
    <cellStyle name="Ae_CC-02 본관기초굴착 예상_1 당진78-연돌-공사설계서(REV.0 12.14-kopec)_태안78연돌공사설계서(2005099)C2 14" xfId="40977"/>
    <cellStyle name="Åë_CC-02 본관기초굴착 예상_1 당진78-연돌-공사설계서(REV.0 12.14-kopec)_태안78연돌공사설계서(2005099)C2 14" xfId="40978"/>
    <cellStyle name="Ae_CC-02 본관기초굴착 예상_1 당진78-연돌-공사설계서(REV.0 12.14-kopec)_태안78연돌공사설계서(2005099)C2 2" xfId="15288"/>
    <cellStyle name="Åë_CC-02 본관기초굴착 예상_1 당진78-연돌-공사설계서(REV.0 12.14-kopec)_태안78연돌공사설계서(2005099)C2 2" xfId="15289"/>
    <cellStyle name="Ae_CC-02 본관기초굴착 예상_1 당진78-연돌-공사설계서(REV.0 12.14-kopec)_태안78연돌공사설계서(2005099)C2 3" xfId="15290"/>
    <cellStyle name="Åë_CC-02 본관기초굴착 예상_1 당진78-연돌-공사설계서(REV.0 12.14-kopec)_태안78연돌공사설계서(2005099)C2 3" xfId="15291"/>
    <cellStyle name="Ae_CC-02 본관기초굴착 예상_1 당진78-연돌-공사설계서(REV.0 12.14-kopec)_태안78연돌공사설계서(2005099)C2 4" xfId="20767"/>
    <cellStyle name="Åë_CC-02 본관기초굴착 예상_1 당진78-연돌-공사설계서(REV.0 12.14-kopec)_태안78연돌공사설계서(2005099)C2 4" xfId="20768"/>
    <cellStyle name="Ae_CC-02 본관기초굴착 예상_1 당진78-연돌-공사설계서(REV.0 12.14-kopec)_태안78연돌공사설계서(2005099)C2 5" xfId="20769"/>
    <cellStyle name="Åë_CC-02 본관기초굴착 예상_1 당진78-연돌-공사설계서(REV.0 12.14-kopec)_태안78연돌공사설계서(2005099)C2 5" xfId="20770"/>
    <cellStyle name="Ae_CC-02 본관기초굴착 예상_1 당진78-연돌-공사설계서(REV.0 12.14-kopec)_태안78연돌공사설계서(2005099)C2 6" xfId="20771"/>
    <cellStyle name="Åë_CC-02 본관기초굴착 예상_1 당진78-연돌-공사설계서(REV.0 12.14-kopec)_태안78연돌공사설계서(2005099)C2 6" xfId="20772"/>
    <cellStyle name="Ae_CC-02 본관기초굴착 예상_1 당진78-연돌-공사설계서(REV.0 12.14-kopec)_태안78연돌공사설계서(2005099)C2 7" xfId="20773"/>
    <cellStyle name="Åë_CC-02 본관기초굴착 예상_1 당진78-연돌-공사설계서(REV.0 12.14-kopec)_태안78연돌공사설계서(2005099)C2 7" xfId="20774"/>
    <cellStyle name="Ae_CC-02 본관기초굴착 예상_1 당진78-연돌-공사설계서(REV.0 12.14-kopec)_태안78연돌공사설계서(2005099)C2 8" xfId="20775"/>
    <cellStyle name="Åë_CC-02 본관기초굴착 예상_1 당진78-연돌-공사설계서(REV.0 12.14-kopec)_태안78연돌공사설계서(2005099)C2 8" xfId="20776"/>
    <cellStyle name="Ae_CC-02 본관기초굴착 예상_1 당진78-연돌-공사설계서(REV.0 12.14-kopec)_태안78연돌공사설계서(2005099)C2 9" xfId="40979"/>
    <cellStyle name="Åë_CC-02 본관기초굴착 예상_1 당진78-연돌-공사설계서(REV.0 12.14-kopec)_태안78연돌공사설계서(2005099)C2 9" xfId="40980"/>
    <cellStyle name="Ae_CC-02 본관기초굴착 예상_1.0t 당진78-연돌-수량산출서(REV.0 12.27-kopec)" xfId="15292"/>
    <cellStyle name="Åë_CC-02 본관기초굴착 예상_1.0t 당진78-연돌-수량산출서(REV.0 12.27-kopec)" xfId="15293"/>
    <cellStyle name="Ae_CC-02 본관기초굴착 예상_1.0t 당진78-연돌-수량산출서(REV.0 12.27-kopec) 10" xfId="40981"/>
    <cellStyle name="Åë_CC-02 본관기초굴착 예상_1.0t 당진78-연돌-수량산출서(REV.0 12.27-kopec) 10" xfId="40982"/>
    <cellStyle name="Ae_CC-02 본관기초굴착 예상_1.0t 당진78-연돌-수량산출서(REV.0 12.27-kopec) 11" xfId="40983"/>
    <cellStyle name="Åë_CC-02 본관기초굴착 예상_1.0t 당진78-연돌-수량산출서(REV.0 12.27-kopec) 11" xfId="40984"/>
    <cellStyle name="Ae_CC-02 본관기초굴착 예상_1.0t 당진78-연돌-수량산출서(REV.0 12.27-kopec) 12" xfId="40985"/>
    <cellStyle name="Åë_CC-02 본관기초굴착 예상_1.0t 당진78-연돌-수량산출서(REV.0 12.27-kopec) 12" xfId="40986"/>
    <cellStyle name="Ae_CC-02 본관기초굴착 예상_1.0t 당진78-연돌-수량산출서(REV.0 12.27-kopec) 13" xfId="40987"/>
    <cellStyle name="Åë_CC-02 본관기초굴착 예상_1.0t 당진78-연돌-수량산출서(REV.0 12.27-kopec) 13" xfId="40988"/>
    <cellStyle name="Ae_CC-02 본관기초굴착 예상_1.0t 당진78-연돌-수량산출서(REV.0 12.27-kopec) 14" xfId="40989"/>
    <cellStyle name="Åë_CC-02 본관기초굴착 예상_1.0t 당진78-연돌-수량산출서(REV.0 12.27-kopec) 14" xfId="40990"/>
    <cellStyle name="Ae_CC-02 본관기초굴착 예상_1.0t 당진78-연돌-수량산출서(REV.0 12.27-kopec) 2" xfId="15294"/>
    <cellStyle name="Åë_CC-02 본관기초굴착 예상_1.0t 당진78-연돌-수량산출서(REV.0 12.27-kopec) 2" xfId="15295"/>
    <cellStyle name="Ae_CC-02 본관기초굴착 예상_1.0t 당진78-연돌-수량산출서(REV.0 12.27-kopec) 3" xfId="15296"/>
    <cellStyle name="Åë_CC-02 본관기초굴착 예상_1.0t 당진78-연돌-수량산출서(REV.0 12.27-kopec) 3" xfId="15297"/>
    <cellStyle name="Ae_CC-02 본관기초굴착 예상_1.0t 당진78-연돌-수량산출서(REV.0 12.27-kopec) 4" xfId="20777"/>
    <cellStyle name="Åë_CC-02 본관기초굴착 예상_1.0t 당진78-연돌-수량산출서(REV.0 12.27-kopec) 4" xfId="20778"/>
    <cellStyle name="Ae_CC-02 본관기초굴착 예상_1.0t 당진78-연돌-수량산출서(REV.0 12.27-kopec) 5" xfId="20779"/>
    <cellStyle name="Åë_CC-02 본관기초굴착 예상_1.0t 당진78-연돌-수량산출서(REV.0 12.27-kopec) 5" xfId="20780"/>
    <cellStyle name="Ae_CC-02 본관기초굴착 예상_1.0t 당진78-연돌-수량산출서(REV.0 12.27-kopec) 6" xfId="20781"/>
    <cellStyle name="Åë_CC-02 본관기초굴착 예상_1.0t 당진78-연돌-수량산출서(REV.0 12.27-kopec) 6" xfId="20782"/>
    <cellStyle name="Ae_CC-02 본관기초굴착 예상_1.0t 당진78-연돌-수량산출서(REV.0 12.27-kopec) 7" xfId="20783"/>
    <cellStyle name="Åë_CC-02 본관기초굴착 예상_1.0t 당진78-연돌-수량산출서(REV.0 12.27-kopec) 7" xfId="20784"/>
    <cellStyle name="Ae_CC-02 본관기초굴착 예상_1.0t 당진78-연돌-수량산출서(REV.0 12.27-kopec) 8" xfId="20785"/>
    <cellStyle name="Åë_CC-02 본관기초굴착 예상_1.0t 당진78-연돌-수량산출서(REV.0 12.27-kopec) 8" xfId="20786"/>
    <cellStyle name="Ae_CC-02 본관기초굴착 예상_1.0t 당진78-연돌-수량산출서(REV.0 12.27-kopec) 9" xfId="40991"/>
    <cellStyle name="Åë_CC-02 본관기초굴착 예상_1.0t 당진78-연돌-수량산출서(REV.0 12.27-kopec) 9" xfId="40992"/>
    <cellStyle name="Ae_CC-02 본관기초굴착 예상_1.0t 당진78-연돌-수량산출서(REV.0 12.27-kopec)_1.0t 공사설계서(1021일)" xfId="15298"/>
    <cellStyle name="Åë_CC-02 본관기초굴착 예상_1.0t 당진78-연돌-수량산출서(REV.0 12.27-kopec)_1.0t 공사설계서(1021일)" xfId="15299"/>
    <cellStyle name="Ae_CC-02 본관기초굴착 예상_1.0t 당진78-연돌-수량산출서(REV.0 12.27-kopec)_1.0t 공사설계서(1021일) 10" xfId="40993"/>
    <cellStyle name="Åë_CC-02 본관기초굴착 예상_1.0t 당진78-연돌-수량산출서(REV.0 12.27-kopec)_1.0t 공사설계서(1021일) 10" xfId="40994"/>
    <cellStyle name="Ae_CC-02 본관기초굴착 예상_1.0t 당진78-연돌-수량산출서(REV.0 12.27-kopec)_1.0t 공사설계서(1021일) 11" xfId="40995"/>
    <cellStyle name="Åë_CC-02 본관기초굴착 예상_1.0t 당진78-연돌-수량산출서(REV.0 12.27-kopec)_1.0t 공사설계서(1021일) 11" xfId="40996"/>
    <cellStyle name="Ae_CC-02 본관기초굴착 예상_1.0t 당진78-연돌-수량산출서(REV.0 12.27-kopec)_1.0t 공사설계서(1021일) 12" xfId="40997"/>
    <cellStyle name="Åë_CC-02 본관기초굴착 예상_1.0t 당진78-연돌-수량산출서(REV.0 12.27-kopec)_1.0t 공사설계서(1021일) 12" xfId="40998"/>
    <cellStyle name="Ae_CC-02 본관기초굴착 예상_1.0t 당진78-연돌-수량산출서(REV.0 12.27-kopec)_1.0t 공사설계서(1021일) 13" xfId="40999"/>
    <cellStyle name="Åë_CC-02 본관기초굴착 예상_1.0t 당진78-연돌-수량산출서(REV.0 12.27-kopec)_1.0t 공사설계서(1021일) 13" xfId="41000"/>
    <cellStyle name="Ae_CC-02 본관기초굴착 예상_1.0t 당진78-연돌-수량산출서(REV.0 12.27-kopec)_1.0t 공사설계서(1021일) 14" xfId="41001"/>
    <cellStyle name="Åë_CC-02 본관기초굴착 예상_1.0t 당진78-연돌-수량산출서(REV.0 12.27-kopec)_1.0t 공사설계서(1021일) 14" xfId="41002"/>
    <cellStyle name="Ae_CC-02 본관기초굴착 예상_1.0t 당진78-연돌-수량산출서(REV.0 12.27-kopec)_1.0t 공사설계서(1021일) 2" xfId="15300"/>
    <cellStyle name="Åë_CC-02 본관기초굴착 예상_1.0t 당진78-연돌-수량산출서(REV.0 12.27-kopec)_1.0t 공사설계서(1021일) 2" xfId="15301"/>
    <cellStyle name="Ae_CC-02 본관기초굴착 예상_1.0t 당진78-연돌-수량산출서(REV.0 12.27-kopec)_1.0t 공사설계서(1021일) 3" xfId="15302"/>
    <cellStyle name="Åë_CC-02 본관기초굴착 예상_1.0t 당진78-연돌-수량산출서(REV.0 12.27-kopec)_1.0t 공사설계서(1021일) 3" xfId="15303"/>
    <cellStyle name="Ae_CC-02 본관기초굴착 예상_1.0t 당진78-연돌-수량산출서(REV.0 12.27-kopec)_1.0t 공사설계서(1021일) 4" xfId="20787"/>
    <cellStyle name="Åë_CC-02 본관기초굴착 예상_1.0t 당진78-연돌-수량산출서(REV.0 12.27-kopec)_1.0t 공사설계서(1021일) 4" xfId="20788"/>
    <cellStyle name="Ae_CC-02 본관기초굴착 예상_1.0t 당진78-연돌-수량산출서(REV.0 12.27-kopec)_1.0t 공사설계서(1021일) 5" xfId="20789"/>
    <cellStyle name="Åë_CC-02 본관기초굴착 예상_1.0t 당진78-연돌-수량산출서(REV.0 12.27-kopec)_1.0t 공사설계서(1021일) 5" xfId="20790"/>
    <cellStyle name="Ae_CC-02 본관기초굴착 예상_1.0t 당진78-연돌-수량산출서(REV.0 12.27-kopec)_1.0t 공사설계서(1021일) 6" xfId="20791"/>
    <cellStyle name="Åë_CC-02 본관기초굴착 예상_1.0t 당진78-연돌-수량산출서(REV.0 12.27-kopec)_1.0t 공사설계서(1021일) 6" xfId="20792"/>
    <cellStyle name="Ae_CC-02 본관기초굴착 예상_1.0t 당진78-연돌-수량산출서(REV.0 12.27-kopec)_1.0t 공사설계서(1021일) 7" xfId="20793"/>
    <cellStyle name="Åë_CC-02 본관기초굴착 예상_1.0t 당진78-연돌-수량산출서(REV.0 12.27-kopec)_1.0t 공사설계서(1021일) 7" xfId="20794"/>
    <cellStyle name="Ae_CC-02 본관기초굴착 예상_1.0t 당진78-연돌-수량산출서(REV.0 12.27-kopec)_1.0t 공사설계서(1021일) 8" xfId="20795"/>
    <cellStyle name="Åë_CC-02 본관기초굴착 예상_1.0t 당진78-연돌-수량산출서(REV.0 12.27-kopec)_1.0t 공사설계서(1021일) 8" xfId="20796"/>
    <cellStyle name="Ae_CC-02 본관기초굴착 예상_1.0t 당진78-연돌-수량산출서(REV.0 12.27-kopec)_1.0t 공사설계서(1021일) 9" xfId="41003"/>
    <cellStyle name="Åë_CC-02 본관기초굴착 예상_1.0t 당진78-연돌-수량산출서(REV.0 12.27-kopec)_1.0t 공사설계서(1021일) 9" xfId="41004"/>
    <cellStyle name="Ae_CC-02 본관기초굴착 예상_당진78-연돌-개략공사비" xfId="15304"/>
    <cellStyle name="Åë_CC-02 본관기초굴착 예상_당진78-연돌-개략공사비" xfId="15305"/>
    <cellStyle name="Ae_CC-02 본관기초굴착 예상_당진78-연돌-개략공사비 10" xfId="41005"/>
    <cellStyle name="Åë_CC-02 본관기초굴착 예상_당진78-연돌-개략공사비 10" xfId="41006"/>
    <cellStyle name="Ae_CC-02 본관기초굴착 예상_당진78-연돌-개략공사비 11" xfId="41007"/>
    <cellStyle name="Åë_CC-02 본관기초굴착 예상_당진78-연돌-개략공사비 11" xfId="41008"/>
    <cellStyle name="Ae_CC-02 본관기초굴착 예상_당진78-연돌-개략공사비 12" xfId="41009"/>
    <cellStyle name="Åë_CC-02 본관기초굴착 예상_당진78-연돌-개략공사비 12" xfId="41010"/>
    <cellStyle name="Ae_CC-02 본관기초굴착 예상_당진78-연돌-개략공사비 13" xfId="41011"/>
    <cellStyle name="Åë_CC-02 본관기초굴착 예상_당진78-연돌-개략공사비 13" xfId="41012"/>
    <cellStyle name="Ae_CC-02 본관기초굴착 예상_당진78-연돌-개략공사비 14" xfId="41013"/>
    <cellStyle name="Åë_CC-02 본관기초굴착 예상_당진78-연돌-개략공사비 14" xfId="41014"/>
    <cellStyle name="Ae_CC-02 본관기초굴착 예상_당진78-연돌-개략공사비 2" xfId="15306"/>
    <cellStyle name="Åë_CC-02 본관기초굴착 예상_당진78-연돌-개략공사비 2" xfId="15307"/>
    <cellStyle name="Ae_CC-02 본관기초굴착 예상_당진78-연돌-개략공사비 3" xfId="15308"/>
    <cellStyle name="Åë_CC-02 본관기초굴착 예상_당진78-연돌-개략공사비 3" xfId="15309"/>
    <cellStyle name="Ae_CC-02 본관기초굴착 예상_당진78-연돌-개략공사비 4" xfId="20797"/>
    <cellStyle name="Åë_CC-02 본관기초굴착 예상_당진78-연돌-개략공사비 4" xfId="20798"/>
    <cellStyle name="Ae_CC-02 본관기초굴착 예상_당진78-연돌-개략공사비 5" xfId="20799"/>
    <cellStyle name="Åë_CC-02 본관기초굴착 예상_당진78-연돌-개략공사비 5" xfId="20800"/>
    <cellStyle name="Ae_CC-02 본관기초굴착 예상_당진78-연돌-개략공사비 6" xfId="20801"/>
    <cellStyle name="Åë_CC-02 본관기초굴착 예상_당진78-연돌-개략공사비 6" xfId="20802"/>
    <cellStyle name="Ae_CC-02 본관기초굴착 예상_당진78-연돌-개략공사비 7" xfId="20803"/>
    <cellStyle name="Åë_CC-02 본관기초굴착 예상_당진78-연돌-개략공사비 7" xfId="20804"/>
    <cellStyle name="Ae_CC-02 본관기초굴착 예상_당진78-연돌-개략공사비 8" xfId="20805"/>
    <cellStyle name="Åë_CC-02 본관기초굴착 예상_당진78-연돌-개략공사비 8" xfId="20806"/>
    <cellStyle name="Ae_CC-02 본관기초굴착 예상_당진78-연돌-개략공사비 9" xfId="41015"/>
    <cellStyle name="Åë_CC-02 본관기초굴착 예상_당진78-연돌-개략공사비 9" xfId="41016"/>
    <cellStyle name="Ae_CC-02 본관기초굴착 예상_당진78-연돌-개략공사비_0 태안78-연돌-공사설계서(2005082)" xfId="15310"/>
    <cellStyle name="Åë_CC-02 본관기초굴착 예상_당진78-연돌-개략공사비_0 태안78-연돌-공사설계서(2005082)" xfId="15311"/>
    <cellStyle name="Ae_CC-02 본관기초굴착 예상_당진78-연돌-개략공사비_0 태안78-연돌-공사설계서(2005082) 10" xfId="41017"/>
    <cellStyle name="Åë_CC-02 본관기초굴착 예상_당진78-연돌-개략공사비_0 태안78-연돌-공사설계서(2005082) 10" xfId="41018"/>
    <cellStyle name="Ae_CC-02 본관기초굴착 예상_당진78-연돌-개략공사비_0 태안78-연돌-공사설계서(2005082) 11" xfId="41019"/>
    <cellStyle name="Åë_CC-02 본관기초굴착 예상_당진78-연돌-개략공사비_0 태안78-연돌-공사설계서(2005082) 11" xfId="41020"/>
    <cellStyle name="Ae_CC-02 본관기초굴착 예상_당진78-연돌-개략공사비_0 태안78-연돌-공사설계서(2005082) 12" xfId="41021"/>
    <cellStyle name="Åë_CC-02 본관기초굴착 예상_당진78-연돌-개략공사비_0 태안78-연돌-공사설계서(2005082) 12" xfId="41022"/>
    <cellStyle name="Ae_CC-02 본관기초굴착 예상_당진78-연돌-개략공사비_0 태안78-연돌-공사설계서(2005082) 13" xfId="41023"/>
    <cellStyle name="Åë_CC-02 본관기초굴착 예상_당진78-연돌-개략공사비_0 태안78-연돌-공사설계서(2005082) 13" xfId="41024"/>
    <cellStyle name="Ae_CC-02 본관기초굴착 예상_당진78-연돌-개략공사비_0 태안78-연돌-공사설계서(2005082) 14" xfId="41025"/>
    <cellStyle name="Åë_CC-02 본관기초굴착 예상_당진78-연돌-개략공사비_0 태안78-연돌-공사설계서(2005082) 14" xfId="41026"/>
    <cellStyle name="Ae_CC-02 본관기초굴착 예상_당진78-연돌-개략공사비_0 태안78-연돌-공사설계서(2005082) 2" xfId="15312"/>
    <cellStyle name="Åë_CC-02 본관기초굴착 예상_당진78-연돌-개략공사비_0 태안78-연돌-공사설계서(2005082) 2" xfId="15313"/>
    <cellStyle name="Ae_CC-02 본관기초굴착 예상_당진78-연돌-개략공사비_0 태안78-연돌-공사설계서(2005082) 3" xfId="15314"/>
    <cellStyle name="Åë_CC-02 본관기초굴착 예상_당진78-연돌-개략공사비_0 태안78-연돌-공사설계서(2005082) 3" xfId="15315"/>
    <cellStyle name="Ae_CC-02 본관기초굴착 예상_당진78-연돌-개략공사비_0 태안78-연돌-공사설계서(2005082) 4" xfId="20807"/>
    <cellStyle name="Åë_CC-02 본관기초굴착 예상_당진78-연돌-개략공사비_0 태안78-연돌-공사설계서(2005082) 4" xfId="20808"/>
    <cellStyle name="Ae_CC-02 본관기초굴착 예상_당진78-연돌-개략공사비_0 태안78-연돌-공사설계서(2005082) 5" xfId="20809"/>
    <cellStyle name="Åë_CC-02 본관기초굴착 예상_당진78-연돌-개략공사비_0 태안78-연돌-공사설계서(2005082) 5" xfId="20810"/>
    <cellStyle name="Ae_CC-02 본관기초굴착 예상_당진78-연돌-개략공사비_0 태안78-연돌-공사설계서(2005082) 6" xfId="20811"/>
    <cellStyle name="Åë_CC-02 본관기초굴착 예상_당진78-연돌-개략공사비_0 태안78-연돌-공사설계서(2005082) 6" xfId="20812"/>
    <cellStyle name="Ae_CC-02 본관기초굴착 예상_당진78-연돌-개략공사비_0 태안78-연돌-공사설계서(2005082) 7" xfId="20813"/>
    <cellStyle name="Åë_CC-02 본관기초굴착 예상_당진78-연돌-개략공사비_0 태안78-연돌-공사설계서(2005082) 7" xfId="20814"/>
    <cellStyle name="Ae_CC-02 본관기초굴착 예상_당진78-연돌-개략공사비_0 태안78-연돌-공사설계서(2005082) 8" xfId="20815"/>
    <cellStyle name="Åë_CC-02 본관기초굴착 예상_당진78-연돌-개략공사비_0 태안78-연돌-공사설계서(2005082) 8" xfId="20816"/>
    <cellStyle name="Ae_CC-02 본관기초굴착 예상_당진78-연돌-개략공사비_0 태안78-연돌-공사설계서(2005082) 9" xfId="41027"/>
    <cellStyle name="Åë_CC-02 본관기초굴착 예상_당진78-연돌-개략공사비_0 태안78-연돌-공사설계서(2005082) 9" xfId="41028"/>
    <cellStyle name="Ae_CC-02 본관기초굴착 예상_당진78-연돌-개략공사비_1.0t 공사설계서(1021일)" xfId="15316"/>
    <cellStyle name="Åë_CC-02 본관기초굴착 예상_당진78-연돌-개략공사비_1.0t 공사설계서(1021일)" xfId="15317"/>
    <cellStyle name="Ae_CC-02 본관기초굴착 예상_당진78-연돌-개략공사비_1.0t 공사설계서(1021일) 10" xfId="41029"/>
    <cellStyle name="Åë_CC-02 본관기초굴착 예상_당진78-연돌-개략공사비_1.0t 공사설계서(1021일) 10" xfId="41030"/>
    <cellStyle name="Ae_CC-02 본관기초굴착 예상_당진78-연돌-개략공사비_1.0t 공사설계서(1021일) 11" xfId="41031"/>
    <cellStyle name="Åë_CC-02 본관기초굴착 예상_당진78-연돌-개략공사비_1.0t 공사설계서(1021일) 11" xfId="41032"/>
    <cellStyle name="Ae_CC-02 본관기초굴착 예상_당진78-연돌-개략공사비_1.0t 공사설계서(1021일) 12" xfId="41033"/>
    <cellStyle name="Åë_CC-02 본관기초굴착 예상_당진78-연돌-개략공사비_1.0t 공사설계서(1021일) 12" xfId="41034"/>
    <cellStyle name="Ae_CC-02 본관기초굴착 예상_당진78-연돌-개략공사비_1.0t 공사설계서(1021일) 13" xfId="41035"/>
    <cellStyle name="Åë_CC-02 본관기초굴착 예상_당진78-연돌-개략공사비_1.0t 공사설계서(1021일) 13" xfId="41036"/>
    <cellStyle name="Ae_CC-02 본관기초굴착 예상_당진78-연돌-개략공사비_1.0t 공사설계서(1021일) 14" xfId="41037"/>
    <cellStyle name="Åë_CC-02 본관기초굴착 예상_당진78-연돌-개략공사비_1.0t 공사설계서(1021일) 14" xfId="41038"/>
    <cellStyle name="Ae_CC-02 본관기초굴착 예상_당진78-연돌-개략공사비_1.0t 공사설계서(1021일) 2" xfId="15318"/>
    <cellStyle name="Åë_CC-02 본관기초굴착 예상_당진78-연돌-개략공사비_1.0t 공사설계서(1021일) 2" xfId="15319"/>
    <cellStyle name="Ae_CC-02 본관기초굴착 예상_당진78-연돌-개략공사비_1.0t 공사설계서(1021일) 3" xfId="15320"/>
    <cellStyle name="Åë_CC-02 본관기초굴착 예상_당진78-연돌-개략공사비_1.0t 공사설계서(1021일) 3" xfId="15321"/>
    <cellStyle name="Ae_CC-02 본관기초굴착 예상_당진78-연돌-개략공사비_1.0t 공사설계서(1021일) 4" xfId="20817"/>
    <cellStyle name="Åë_CC-02 본관기초굴착 예상_당진78-연돌-개략공사비_1.0t 공사설계서(1021일) 4" xfId="20818"/>
    <cellStyle name="Ae_CC-02 본관기초굴착 예상_당진78-연돌-개략공사비_1.0t 공사설계서(1021일) 5" xfId="20819"/>
    <cellStyle name="Åë_CC-02 본관기초굴착 예상_당진78-연돌-개략공사비_1.0t 공사설계서(1021일) 5" xfId="20820"/>
    <cellStyle name="Ae_CC-02 본관기초굴착 예상_당진78-연돌-개략공사비_1.0t 공사설계서(1021일) 6" xfId="20821"/>
    <cellStyle name="Åë_CC-02 본관기초굴착 예상_당진78-연돌-개략공사비_1.0t 공사설계서(1021일) 6" xfId="20822"/>
    <cellStyle name="Ae_CC-02 본관기초굴착 예상_당진78-연돌-개략공사비_1.0t 공사설계서(1021일) 7" xfId="20823"/>
    <cellStyle name="Åë_CC-02 본관기초굴착 예상_당진78-연돌-개략공사비_1.0t 공사설계서(1021일) 7" xfId="20824"/>
    <cellStyle name="Ae_CC-02 본관기초굴착 예상_당진78-연돌-개략공사비_1.0t 공사설계서(1021일) 8" xfId="20825"/>
    <cellStyle name="Åë_CC-02 본관기초굴착 예상_당진78-연돌-개략공사비_1.0t 공사설계서(1021일) 8" xfId="20826"/>
    <cellStyle name="Ae_CC-02 본관기초굴착 예상_당진78-연돌-개략공사비_1.0t 공사설계서(1021일) 9" xfId="41039"/>
    <cellStyle name="Åë_CC-02 본관기초굴착 예상_당진78-연돌-개략공사비_1.0t 공사설계서(1021일) 9" xfId="41040"/>
    <cellStyle name="Ae_CC-02 본관기초굴착 예상_당진78-연돌-개략공사비_태안78연돌공사설계서(2005099)C2" xfId="15322"/>
    <cellStyle name="Åë_CC-02 본관기초굴착 예상_당진78-연돌-개략공사비_태안78연돌공사설계서(2005099)C2" xfId="15323"/>
    <cellStyle name="Ae_CC-02 본관기초굴착 예상_당진78-연돌-개략공사비_태안78연돌공사설계서(2005099)C2 10" xfId="41041"/>
    <cellStyle name="Åë_CC-02 본관기초굴착 예상_당진78-연돌-개략공사비_태안78연돌공사설계서(2005099)C2 10" xfId="41042"/>
    <cellStyle name="Ae_CC-02 본관기초굴착 예상_당진78-연돌-개략공사비_태안78연돌공사설계서(2005099)C2 11" xfId="41043"/>
    <cellStyle name="Åë_CC-02 본관기초굴착 예상_당진78-연돌-개략공사비_태안78연돌공사설계서(2005099)C2 11" xfId="41044"/>
    <cellStyle name="Ae_CC-02 본관기초굴착 예상_당진78-연돌-개략공사비_태안78연돌공사설계서(2005099)C2 12" xfId="41045"/>
    <cellStyle name="Åë_CC-02 본관기초굴착 예상_당진78-연돌-개략공사비_태안78연돌공사설계서(2005099)C2 12" xfId="41046"/>
    <cellStyle name="Ae_CC-02 본관기초굴착 예상_당진78-연돌-개략공사비_태안78연돌공사설계서(2005099)C2 13" xfId="41047"/>
    <cellStyle name="Åë_CC-02 본관기초굴착 예상_당진78-연돌-개략공사비_태안78연돌공사설계서(2005099)C2 13" xfId="41048"/>
    <cellStyle name="Ae_CC-02 본관기초굴착 예상_당진78-연돌-개략공사비_태안78연돌공사설계서(2005099)C2 14" xfId="41049"/>
    <cellStyle name="Åë_CC-02 본관기초굴착 예상_당진78-연돌-개략공사비_태안78연돌공사설계서(2005099)C2 14" xfId="41050"/>
    <cellStyle name="Ae_CC-02 본관기초굴착 예상_당진78-연돌-개략공사비_태안78연돌공사설계서(2005099)C2 2" xfId="15324"/>
    <cellStyle name="Åë_CC-02 본관기초굴착 예상_당진78-연돌-개략공사비_태안78연돌공사설계서(2005099)C2 2" xfId="15325"/>
    <cellStyle name="Ae_CC-02 본관기초굴착 예상_당진78-연돌-개략공사비_태안78연돌공사설계서(2005099)C2 3" xfId="15326"/>
    <cellStyle name="Åë_CC-02 본관기초굴착 예상_당진78-연돌-개략공사비_태안78연돌공사설계서(2005099)C2 3" xfId="15327"/>
    <cellStyle name="Ae_CC-02 본관기초굴착 예상_당진78-연돌-개략공사비_태안78연돌공사설계서(2005099)C2 4" xfId="20827"/>
    <cellStyle name="Åë_CC-02 본관기초굴착 예상_당진78-연돌-개략공사비_태안78연돌공사설계서(2005099)C2 4" xfId="20828"/>
    <cellStyle name="Ae_CC-02 본관기초굴착 예상_당진78-연돌-개략공사비_태안78연돌공사설계서(2005099)C2 5" xfId="20829"/>
    <cellStyle name="Åë_CC-02 본관기초굴착 예상_당진78-연돌-개략공사비_태안78연돌공사설계서(2005099)C2 5" xfId="20830"/>
    <cellStyle name="Ae_CC-02 본관기초굴착 예상_당진78-연돌-개략공사비_태안78연돌공사설계서(2005099)C2 6" xfId="20831"/>
    <cellStyle name="Åë_CC-02 본관기초굴착 예상_당진78-연돌-개략공사비_태안78연돌공사설계서(2005099)C2 6" xfId="20832"/>
    <cellStyle name="Ae_CC-02 본관기초굴착 예상_당진78-연돌-개략공사비_태안78연돌공사설계서(2005099)C2 7" xfId="20833"/>
    <cellStyle name="Åë_CC-02 본관기초굴착 예상_당진78-연돌-개략공사비_태안78연돌공사설계서(2005099)C2 7" xfId="20834"/>
    <cellStyle name="Ae_CC-02 본관기초굴착 예상_당진78-연돌-개략공사비_태안78연돌공사설계서(2005099)C2 8" xfId="20835"/>
    <cellStyle name="Åë_CC-02 본관기초굴착 예상_당진78-연돌-개략공사비_태안78연돌공사설계서(2005099)C2 8" xfId="20836"/>
    <cellStyle name="Ae_CC-02 본관기초굴착 예상_당진78-연돌-개략공사비_태안78연돌공사설계서(2005099)C2 9" xfId="41051"/>
    <cellStyle name="Åë_CC-02 본관기초굴착 예상_당진78-연돌-개략공사비_태안78연돌공사설계서(2005099)C2 9" xfId="41052"/>
    <cellStyle name="Ae_CC-02 본관기초굴착 예상_연돌 현장타설말뚝(RCD)설계서" xfId="15328"/>
    <cellStyle name="Åë_CC-02 본관기초굴착 예상_연돌 현장타설말뚝(RCD)설계서" xfId="15329"/>
    <cellStyle name="Ae_CC-02 본관기초굴착 예상_연돌 현장타설말뚝(RCD)설계서 10" xfId="41053"/>
    <cellStyle name="Åë_CC-02 본관기초굴착 예상_연돌 현장타설말뚝(RCD)설계서 10" xfId="41054"/>
    <cellStyle name="Ae_CC-02 본관기초굴착 예상_연돌 현장타설말뚝(RCD)설계서 11" xfId="41055"/>
    <cellStyle name="Åë_CC-02 본관기초굴착 예상_연돌 현장타설말뚝(RCD)설계서 11" xfId="41056"/>
    <cellStyle name="Ae_CC-02 본관기초굴착 예상_연돌 현장타설말뚝(RCD)설계서 12" xfId="41057"/>
    <cellStyle name="Åë_CC-02 본관기초굴착 예상_연돌 현장타설말뚝(RCD)설계서 12" xfId="41058"/>
    <cellStyle name="Ae_CC-02 본관기초굴착 예상_연돌 현장타설말뚝(RCD)설계서 13" xfId="41059"/>
    <cellStyle name="Åë_CC-02 본관기초굴착 예상_연돌 현장타설말뚝(RCD)설계서 13" xfId="41060"/>
    <cellStyle name="Ae_CC-02 본관기초굴착 예상_연돌 현장타설말뚝(RCD)설계서 14" xfId="41061"/>
    <cellStyle name="Åë_CC-02 본관기초굴착 예상_연돌 현장타설말뚝(RCD)설계서 14" xfId="41062"/>
    <cellStyle name="Ae_CC-02 본관기초굴착 예상_연돌 현장타설말뚝(RCD)설계서 2" xfId="15330"/>
    <cellStyle name="Åë_CC-02 본관기초굴착 예상_연돌 현장타설말뚝(RCD)설계서 2" xfId="15331"/>
    <cellStyle name="Ae_CC-02 본관기초굴착 예상_연돌 현장타설말뚝(RCD)설계서 3" xfId="15332"/>
    <cellStyle name="Åë_CC-02 본관기초굴착 예상_연돌 현장타설말뚝(RCD)설계서 3" xfId="15333"/>
    <cellStyle name="Ae_CC-02 본관기초굴착 예상_연돌 현장타설말뚝(RCD)설계서 4" xfId="20837"/>
    <cellStyle name="Åë_CC-02 본관기초굴착 예상_연돌 현장타설말뚝(RCD)설계서 4" xfId="20838"/>
    <cellStyle name="Ae_CC-02 본관기초굴착 예상_연돌 현장타설말뚝(RCD)설계서 5" xfId="20839"/>
    <cellStyle name="Åë_CC-02 본관기초굴착 예상_연돌 현장타설말뚝(RCD)설계서 5" xfId="20840"/>
    <cellStyle name="Ae_CC-02 본관기초굴착 예상_연돌 현장타설말뚝(RCD)설계서 6" xfId="20841"/>
    <cellStyle name="Åë_CC-02 본관기초굴착 예상_연돌 현장타설말뚝(RCD)설계서 6" xfId="20842"/>
    <cellStyle name="Ae_CC-02 본관기초굴착 예상_연돌 현장타설말뚝(RCD)설계서 7" xfId="20843"/>
    <cellStyle name="Åë_CC-02 본관기초굴착 예상_연돌 현장타설말뚝(RCD)설계서 7" xfId="20844"/>
    <cellStyle name="Ae_CC-02 본관기초굴착 예상_연돌 현장타설말뚝(RCD)설계서 8" xfId="20845"/>
    <cellStyle name="Åë_CC-02 본관기초굴착 예상_연돌 현장타설말뚝(RCD)설계서 8" xfId="20846"/>
    <cellStyle name="Ae_CC-02 본관기초굴착 예상_연돌 현장타설말뚝(RCD)설계서 9" xfId="41063"/>
    <cellStyle name="Åë_CC-02 본관기초굴착 예상_연돌 현장타설말뚝(RCD)설계서 9" xfId="41064"/>
    <cellStyle name="Ae_CC-02 본관기초굴착 예상_연돌 현장타설말뚝(RCD)설계서_0 태안78-연돌-공사설계서(2005082)" xfId="15334"/>
    <cellStyle name="Åë_CC-02 본관기초굴착 예상_연돌 현장타설말뚝(RCD)설계서_0 태안78-연돌-공사설계서(2005082)" xfId="15335"/>
    <cellStyle name="Ae_CC-02 본관기초굴착 예상_연돌 현장타설말뚝(RCD)설계서_0 태안78-연돌-공사설계서(2005082) 10" xfId="41065"/>
    <cellStyle name="Åë_CC-02 본관기초굴착 예상_연돌 현장타설말뚝(RCD)설계서_0 태안78-연돌-공사설계서(2005082) 10" xfId="41066"/>
    <cellStyle name="Ae_CC-02 본관기초굴착 예상_연돌 현장타설말뚝(RCD)설계서_0 태안78-연돌-공사설계서(2005082) 11" xfId="41067"/>
    <cellStyle name="Åë_CC-02 본관기초굴착 예상_연돌 현장타설말뚝(RCD)설계서_0 태안78-연돌-공사설계서(2005082) 11" xfId="41068"/>
    <cellStyle name="Ae_CC-02 본관기초굴착 예상_연돌 현장타설말뚝(RCD)설계서_0 태안78-연돌-공사설계서(2005082) 12" xfId="41069"/>
    <cellStyle name="Åë_CC-02 본관기초굴착 예상_연돌 현장타설말뚝(RCD)설계서_0 태안78-연돌-공사설계서(2005082) 12" xfId="41070"/>
    <cellStyle name="Ae_CC-02 본관기초굴착 예상_연돌 현장타설말뚝(RCD)설계서_0 태안78-연돌-공사설계서(2005082) 13" xfId="41071"/>
    <cellStyle name="Åë_CC-02 본관기초굴착 예상_연돌 현장타설말뚝(RCD)설계서_0 태안78-연돌-공사설계서(2005082) 13" xfId="41072"/>
    <cellStyle name="Ae_CC-02 본관기초굴착 예상_연돌 현장타설말뚝(RCD)설계서_0 태안78-연돌-공사설계서(2005082) 14" xfId="41073"/>
    <cellStyle name="Åë_CC-02 본관기초굴착 예상_연돌 현장타설말뚝(RCD)설계서_0 태안78-연돌-공사설계서(2005082) 14" xfId="41074"/>
    <cellStyle name="Ae_CC-02 본관기초굴착 예상_연돌 현장타설말뚝(RCD)설계서_0 태안78-연돌-공사설계서(2005082) 2" xfId="15336"/>
    <cellStyle name="Åë_CC-02 본관기초굴착 예상_연돌 현장타설말뚝(RCD)설계서_0 태안78-연돌-공사설계서(2005082) 2" xfId="15337"/>
    <cellStyle name="Ae_CC-02 본관기초굴착 예상_연돌 현장타설말뚝(RCD)설계서_0 태안78-연돌-공사설계서(2005082) 3" xfId="15338"/>
    <cellStyle name="Åë_CC-02 본관기초굴착 예상_연돌 현장타설말뚝(RCD)설계서_0 태안78-연돌-공사설계서(2005082) 3" xfId="15339"/>
    <cellStyle name="Ae_CC-02 본관기초굴착 예상_연돌 현장타설말뚝(RCD)설계서_0 태안78-연돌-공사설계서(2005082) 4" xfId="20847"/>
    <cellStyle name="Åë_CC-02 본관기초굴착 예상_연돌 현장타설말뚝(RCD)설계서_0 태안78-연돌-공사설계서(2005082) 4" xfId="20848"/>
    <cellStyle name="Ae_CC-02 본관기초굴착 예상_연돌 현장타설말뚝(RCD)설계서_0 태안78-연돌-공사설계서(2005082) 5" xfId="20849"/>
    <cellStyle name="Åë_CC-02 본관기초굴착 예상_연돌 현장타설말뚝(RCD)설계서_0 태안78-연돌-공사설계서(2005082) 5" xfId="20850"/>
    <cellStyle name="Ae_CC-02 본관기초굴착 예상_연돌 현장타설말뚝(RCD)설계서_0 태안78-연돌-공사설계서(2005082) 6" xfId="20851"/>
    <cellStyle name="Åë_CC-02 본관기초굴착 예상_연돌 현장타설말뚝(RCD)설계서_0 태안78-연돌-공사설계서(2005082) 6" xfId="20852"/>
    <cellStyle name="Ae_CC-02 본관기초굴착 예상_연돌 현장타설말뚝(RCD)설계서_0 태안78-연돌-공사설계서(2005082) 7" xfId="20853"/>
    <cellStyle name="Åë_CC-02 본관기초굴착 예상_연돌 현장타설말뚝(RCD)설계서_0 태안78-연돌-공사설계서(2005082) 7" xfId="20854"/>
    <cellStyle name="Ae_CC-02 본관기초굴착 예상_연돌 현장타설말뚝(RCD)설계서_0 태안78-연돌-공사설계서(2005082) 8" xfId="20855"/>
    <cellStyle name="Åë_CC-02 본관기초굴착 예상_연돌 현장타설말뚝(RCD)설계서_0 태안78-연돌-공사설계서(2005082) 8" xfId="20856"/>
    <cellStyle name="Ae_CC-02 본관기초굴착 예상_연돌 현장타설말뚝(RCD)설계서_0 태안78-연돌-공사설계서(2005082) 9" xfId="41075"/>
    <cellStyle name="Åë_CC-02 본관기초굴착 예상_연돌 현장타설말뚝(RCD)설계서_0 태안78-연돌-공사설계서(2005082) 9" xfId="41076"/>
    <cellStyle name="Ae_CC-02 본관기초굴착 예상_연돌 현장타설말뚝(RCD)설계서_1.0t 공사설계서(1021일)" xfId="15340"/>
    <cellStyle name="Åë_CC-02 본관기초굴착 예상_연돌 현장타설말뚝(RCD)설계서_1.0t 공사설계서(1021일)" xfId="15341"/>
    <cellStyle name="Ae_CC-02 본관기초굴착 예상_연돌 현장타설말뚝(RCD)설계서_1.0t 공사설계서(1021일) 10" xfId="41077"/>
    <cellStyle name="Åë_CC-02 본관기초굴착 예상_연돌 현장타설말뚝(RCD)설계서_1.0t 공사설계서(1021일) 10" xfId="41078"/>
    <cellStyle name="Ae_CC-02 본관기초굴착 예상_연돌 현장타설말뚝(RCD)설계서_1.0t 공사설계서(1021일) 11" xfId="41079"/>
    <cellStyle name="Åë_CC-02 본관기초굴착 예상_연돌 현장타설말뚝(RCD)설계서_1.0t 공사설계서(1021일) 11" xfId="41080"/>
    <cellStyle name="Ae_CC-02 본관기초굴착 예상_연돌 현장타설말뚝(RCD)설계서_1.0t 공사설계서(1021일) 12" xfId="41081"/>
    <cellStyle name="Åë_CC-02 본관기초굴착 예상_연돌 현장타설말뚝(RCD)설계서_1.0t 공사설계서(1021일) 12" xfId="41082"/>
    <cellStyle name="Ae_CC-02 본관기초굴착 예상_연돌 현장타설말뚝(RCD)설계서_1.0t 공사설계서(1021일) 13" xfId="41083"/>
    <cellStyle name="Åë_CC-02 본관기초굴착 예상_연돌 현장타설말뚝(RCD)설계서_1.0t 공사설계서(1021일) 13" xfId="41084"/>
    <cellStyle name="Ae_CC-02 본관기초굴착 예상_연돌 현장타설말뚝(RCD)설계서_1.0t 공사설계서(1021일) 14" xfId="41085"/>
    <cellStyle name="Åë_CC-02 본관기초굴착 예상_연돌 현장타설말뚝(RCD)설계서_1.0t 공사설계서(1021일) 14" xfId="41086"/>
    <cellStyle name="Ae_CC-02 본관기초굴착 예상_연돌 현장타설말뚝(RCD)설계서_1.0t 공사설계서(1021일) 2" xfId="15342"/>
    <cellStyle name="Åë_CC-02 본관기초굴착 예상_연돌 현장타설말뚝(RCD)설계서_1.0t 공사설계서(1021일) 2" xfId="15343"/>
    <cellStyle name="Ae_CC-02 본관기초굴착 예상_연돌 현장타설말뚝(RCD)설계서_1.0t 공사설계서(1021일) 3" xfId="15344"/>
    <cellStyle name="Åë_CC-02 본관기초굴착 예상_연돌 현장타설말뚝(RCD)설계서_1.0t 공사설계서(1021일) 3" xfId="15345"/>
    <cellStyle name="Ae_CC-02 본관기초굴착 예상_연돌 현장타설말뚝(RCD)설계서_1.0t 공사설계서(1021일) 4" xfId="20857"/>
    <cellStyle name="Åë_CC-02 본관기초굴착 예상_연돌 현장타설말뚝(RCD)설계서_1.0t 공사설계서(1021일) 4" xfId="20858"/>
    <cellStyle name="Ae_CC-02 본관기초굴착 예상_연돌 현장타설말뚝(RCD)설계서_1.0t 공사설계서(1021일) 5" xfId="20859"/>
    <cellStyle name="Åë_CC-02 본관기초굴착 예상_연돌 현장타설말뚝(RCD)설계서_1.0t 공사설계서(1021일) 5" xfId="20860"/>
    <cellStyle name="Ae_CC-02 본관기초굴착 예상_연돌 현장타설말뚝(RCD)설계서_1.0t 공사설계서(1021일) 6" xfId="20861"/>
    <cellStyle name="Åë_CC-02 본관기초굴착 예상_연돌 현장타설말뚝(RCD)설계서_1.0t 공사설계서(1021일) 6" xfId="20862"/>
    <cellStyle name="Ae_CC-02 본관기초굴착 예상_연돌 현장타설말뚝(RCD)설계서_1.0t 공사설계서(1021일) 7" xfId="20863"/>
    <cellStyle name="Åë_CC-02 본관기초굴착 예상_연돌 현장타설말뚝(RCD)설계서_1.0t 공사설계서(1021일) 7" xfId="20864"/>
    <cellStyle name="Ae_CC-02 본관기초굴착 예상_연돌 현장타설말뚝(RCD)설계서_1.0t 공사설계서(1021일) 8" xfId="20865"/>
    <cellStyle name="Åë_CC-02 본관기초굴착 예상_연돌 현장타설말뚝(RCD)설계서_1.0t 공사설계서(1021일) 8" xfId="20866"/>
    <cellStyle name="Ae_CC-02 본관기초굴착 예상_연돌 현장타설말뚝(RCD)설계서_1.0t 공사설계서(1021일) 9" xfId="41087"/>
    <cellStyle name="Åë_CC-02 본관기초굴착 예상_연돌 현장타설말뚝(RCD)설계서_1.0t 공사설계서(1021일) 9" xfId="41088"/>
    <cellStyle name="Ae_CC-02 본관기초굴착 예상_연돌 현장타설말뚝(RCD)설계서_태안78연돌공사설계서(2005099)C2" xfId="15346"/>
    <cellStyle name="Åë_CC-02 본관기초굴착 예상_연돌 현장타설말뚝(RCD)설계서_태안78연돌공사설계서(2005099)C2" xfId="15347"/>
    <cellStyle name="Ae_CC-02 본관기초굴착 예상_연돌 현장타설말뚝(RCD)설계서_태안78연돌공사설계서(2005099)C2 10" xfId="41089"/>
    <cellStyle name="Åë_CC-02 본관기초굴착 예상_연돌 현장타설말뚝(RCD)설계서_태안78연돌공사설계서(2005099)C2 10" xfId="41090"/>
    <cellStyle name="Ae_CC-02 본관기초굴착 예상_연돌 현장타설말뚝(RCD)설계서_태안78연돌공사설계서(2005099)C2 11" xfId="41091"/>
    <cellStyle name="Åë_CC-02 본관기초굴착 예상_연돌 현장타설말뚝(RCD)설계서_태안78연돌공사설계서(2005099)C2 11" xfId="41092"/>
    <cellStyle name="Ae_CC-02 본관기초굴착 예상_연돌 현장타설말뚝(RCD)설계서_태안78연돌공사설계서(2005099)C2 12" xfId="41093"/>
    <cellStyle name="Åë_CC-02 본관기초굴착 예상_연돌 현장타설말뚝(RCD)설계서_태안78연돌공사설계서(2005099)C2 12" xfId="41094"/>
    <cellStyle name="Ae_CC-02 본관기초굴착 예상_연돌 현장타설말뚝(RCD)설계서_태안78연돌공사설계서(2005099)C2 13" xfId="41095"/>
    <cellStyle name="Åë_CC-02 본관기초굴착 예상_연돌 현장타설말뚝(RCD)설계서_태안78연돌공사설계서(2005099)C2 13" xfId="41096"/>
    <cellStyle name="Ae_CC-02 본관기초굴착 예상_연돌 현장타설말뚝(RCD)설계서_태안78연돌공사설계서(2005099)C2 14" xfId="41097"/>
    <cellStyle name="Åë_CC-02 본관기초굴착 예상_연돌 현장타설말뚝(RCD)설계서_태안78연돌공사설계서(2005099)C2 14" xfId="41098"/>
    <cellStyle name="Ae_CC-02 본관기초굴착 예상_연돌 현장타설말뚝(RCD)설계서_태안78연돌공사설계서(2005099)C2 2" xfId="15348"/>
    <cellStyle name="Åë_CC-02 본관기초굴착 예상_연돌 현장타설말뚝(RCD)설계서_태안78연돌공사설계서(2005099)C2 2" xfId="15349"/>
    <cellStyle name="Ae_CC-02 본관기초굴착 예상_연돌 현장타설말뚝(RCD)설계서_태안78연돌공사설계서(2005099)C2 3" xfId="15350"/>
    <cellStyle name="Åë_CC-02 본관기초굴착 예상_연돌 현장타설말뚝(RCD)설계서_태안78연돌공사설계서(2005099)C2 3" xfId="15351"/>
    <cellStyle name="Ae_CC-02 본관기초굴착 예상_연돌 현장타설말뚝(RCD)설계서_태안78연돌공사설계서(2005099)C2 4" xfId="20867"/>
    <cellStyle name="Åë_CC-02 본관기초굴착 예상_연돌 현장타설말뚝(RCD)설계서_태안78연돌공사설계서(2005099)C2 4" xfId="20868"/>
    <cellStyle name="Ae_CC-02 본관기초굴착 예상_연돌 현장타설말뚝(RCD)설계서_태안78연돌공사설계서(2005099)C2 5" xfId="20869"/>
    <cellStyle name="Åë_CC-02 본관기초굴착 예상_연돌 현장타설말뚝(RCD)설계서_태안78연돌공사설계서(2005099)C2 5" xfId="20870"/>
    <cellStyle name="Ae_CC-02 본관기초굴착 예상_연돌 현장타설말뚝(RCD)설계서_태안78연돌공사설계서(2005099)C2 6" xfId="20871"/>
    <cellStyle name="Åë_CC-02 본관기초굴착 예상_연돌 현장타설말뚝(RCD)설계서_태안78연돌공사설계서(2005099)C2 6" xfId="20872"/>
    <cellStyle name="Ae_CC-02 본관기초굴착 예상_연돌 현장타설말뚝(RCD)설계서_태안78연돌공사설계서(2005099)C2 7" xfId="20873"/>
    <cellStyle name="Åë_CC-02 본관기초굴착 예상_연돌 현장타설말뚝(RCD)설계서_태안78연돌공사설계서(2005099)C2 7" xfId="20874"/>
    <cellStyle name="Ae_CC-02 본관기초굴착 예상_연돌 현장타설말뚝(RCD)설계서_태안78연돌공사설계서(2005099)C2 8" xfId="20875"/>
    <cellStyle name="Åë_CC-02 본관기초굴착 예상_연돌 현장타설말뚝(RCD)설계서_태안78연돌공사설계서(2005099)C2 8" xfId="20876"/>
    <cellStyle name="Ae_CC-02 본관기초굴착 예상_연돌 현장타설말뚝(RCD)설계서_태안78연돌공사설계서(2005099)C2 9" xfId="41099"/>
    <cellStyle name="Åë_CC-02 본관기초굴착 예상_연돌 현장타설말뚝(RCD)설계서_태안78연돌공사설계서(2005099)C2 9" xfId="41100"/>
    <cellStyle name="Ae_CC-05 설계서(0428)" xfId="15352"/>
    <cellStyle name="Åë_CC-05 설계서(0428)" xfId="15353"/>
    <cellStyle name="Ae_CC06 석탄취급설비" xfId="15354"/>
    <cellStyle name="Åë_CC06 석탄취급설비" xfId="15355"/>
    <cellStyle name="Ae_CC-06설계서(0418) 검토완" xfId="15356"/>
    <cellStyle name="Åë_CC-06설계서(0418) 검토완" xfId="15357"/>
    <cellStyle name="Ae_CC-10저탄장조성 및 비탄방지설비공사(최종)11.28" xfId="15358"/>
    <cellStyle name="Åë_CC-10저탄장조성 및 비탄방지설비공사(최종)11.28" xfId="15359"/>
    <cellStyle name="Ae_SLP침사지" xfId="15360"/>
    <cellStyle name="Åë_YH34 운탄_구조물 수량" xfId="15361"/>
    <cellStyle name="Ae_YH34 운탄설비 내역서" xfId="15362"/>
    <cellStyle name="Åë_YH34 운탄설비 내역서" xfId="15363"/>
    <cellStyle name="Ae_가압장수량산출서-1" xfId="40557"/>
    <cellStyle name="Åë_가압장수량산출서-1" xfId="40558"/>
    <cellStyle name="Ae_견적대비표" xfId="15014"/>
    <cellStyle name="Åë_견적대비표" xfId="15015"/>
    <cellStyle name="Ae_공업용수가설계내역서-1" xfId="15016"/>
    <cellStyle name="Åë_공업용수가설계내역서-1" xfId="15017"/>
    <cellStyle name="Ae_구내도로 설계변경조서(최종)" xfId="40559"/>
    <cellStyle name="Åë_구내도로 설계변경조서(최종)" xfId="40560"/>
    <cellStyle name="Ae_구내도로 설계서" xfId="40561"/>
    <cellStyle name="Åë_구내도로 설계서" xfId="40562"/>
    <cellStyle name="Ae_구내배수 가설계서(변경1차)" xfId="40563"/>
    <cellStyle name="Åë_구내배수 가설계서(변경1차)" xfId="40564"/>
    <cellStyle name="Ae_냉각수배수로-비교" xfId="15018"/>
    <cellStyle name="Åë_냉각수배수로-비교" xfId="15019"/>
    <cellStyle name="Ae_냉각수배수로-비교_설계변경(최종)" xfId="42721"/>
    <cellStyle name="Åë_냉각수배수로-비교_설계변경(최종)" xfId="42722"/>
    <cellStyle name="Ae_냉각수배수로-비교_염소 주입실 신축공사" xfId="42723"/>
    <cellStyle name="Åë_냉각수배수로-비교_염소 주입실 신축공사" xfId="42724"/>
    <cellStyle name="Ae_냉각수취수펌프구조물-비교" xfId="15020"/>
    <cellStyle name="Åë_냉각수취수펌프구조물-비교" xfId="15021"/>
    <cellStyle name="Ae_냉각수취수펌프구조물-비교_설계변경(최종)" xfId="42725"/>
    <cellStyle name="Åë_냉각수취수펌프구조물-비교_설계변경(최종)" xfId="42726"/>
    <cellStyle name="Ae_냉각수취수펌프구조물-비교_염소 주입실 신축공사" xfId="42727"/>
    <cellStyle name="Åë_냉각수취수펌프구조물-비교_염소 주입실 신축공사" xfId="42728"/>
    <cellStyle name="Ae_당진78-연돌-개략공사비" xfId="15022"/>
    <cellStyle name="Åë_당진78-연돌-개략공사비" xfId="15023"/>
    <cellStyle name="Ae_당진78-연돌-개략공사비 10" xfId="40565"/>
    <cellStyle name="Åë_당진78-연돌-개략공사비 10" xfId="40566"/>
    <cellStyle name="Ae_당진78-연돌-개략공사비 11" xfId="40567"/>
    <cellStyle name="Åë_당진78-연돌-개략공사비 11" xfId="40568"/>
    <cellStyle name="Ae_당진78-연돌-개략공사비 12" xfId="40569"/>
    <cellStyle name="Åë_당진78-연돌-개략공사비 12" xfId="40570"/>
    <cellStyle name="Ae_당진78-연돌-개략공사비 13" xfId="40571"/>
    <cellStyle name="Åë_당진78-연돌-개략공사비 13" xfId="40572"/>
    <cellStyle name="Ae_당진78-연돌-개략공사비 14" xfId="40573"/>
    <cellStyle name="Åë_당진78-연돌-개략공사비 14" xfId="40574"/>
    <cellStyle name="Ae_당진78-연돌-개략공사비 2" xfId="15024"/>
    <cellStyle name="Åë_당진78-연돌-개략공사비 2" xfId="15025"/>
    <cellStyle name="Ae_당진78-연돌-개략공사비 3" xfId="15026"/>
    <cellStyle name="Åë_당진78-연돌-개략공사비 3" xfId="15027"/>
    <cellStyle name="Ae_당진78-연돌-개략공사비 4" xfId="20497"/>
    <cellStyle name="Åë_당진78-연돌-개략공사비 4" xfId="20498"/>
    <cellStyle name="Ae_당진78-연돌-개략공사비 5" xfId="20499"/>
    <cellStyle name="Åë_당진78-연돌-개략공사비 5" xfId="20500"/>
    <cellStyle name="Ae_당진78-연돌-개략공사비 6" xfId="20501"/>
    <cellStyle name="Åë_당진78-연돌-개략공사비 6" xfId="20502"/>
    <cellStyle name="Ae_당진78-연돌-개략공사비 7" xfId="20503"/>
    <cellStyle name="Åë_당진78-연돌-개략공사비 7" xfId="20504"/>
    <cellStyle name="Ae_당진78-연돌-개략공사비 8" xfId="20505"/>
    <cellStyle name="Åë_당진78-연돌-개략공사비 8" xfId="20506"/>
    <cellStyle name="Ae_당진78-연돌-개략공사비 9" xfId="40575"/>
    <cellStyle name="Åë_당진78-연돌-개략공사비 9" xfId="40576"/>
    <cellStyle name="Ae_당진78-연돌-개략공사비_0 태안78-연돌-공사설계서(2005082)" xfId="15028"/>
    <cellStyle name="Åë_당진78-연돌-개략공사비_0 태안78-연돌-공사설계서(2005082)" xfId="15029"/>
    <cellStyle name="Ae_당진78-연돌-개략공사비_0 태안78-연돌-공사설계서(2005082) 10" xfId="40577"/>
    <cellStyle name="Åë_당진78-연돌-개략공사비_0 태안78-연돌-공사설계서(2005082) 10" xfId="40578"/>
    <cellStyle name="Ae_당진78-연돌-개략공사비_0 태안78-연돌-공사설계서(2005082) 11" xfId="40579"/>
    <cellStyle name="Åë_당진78-연돌-개략공사비_0 태안78-연돌-공사설계서(2005082) 11" xfId="40580"/>
    <cellStyle name="Ae_당진78-연돌-개략공사비_0 태안78-연돌-공사설계서(2005082) 12" xfId="40581"/>
    <cellStyle name="Åë_당진78-연돌-개략공사비_0 태안78-연돌-공사설계서(2005082) 12" xfId="40582"/>
    <cellStyle name="Ae_당진78-연돌-개략공사비_0 태안78-연돌-공사설계서(2005082) 13" xfId="40583"/>
    <cellStyle name="Åë_당진78-연돌-개략공사비_0 태안78-연돌-공사설계서(2005082) 13" xfId="40584"/>
    <cellStyle name="Ae_당진78-연돌-개략공사비_0 태안78-연돌-공사설계서(2005082) 14" xfId="40585"/>
    <cellStyle name="Åë_당진78-연돌-개략공사비_0 태안78-연돌-공사설계서(2005082) 14" xfId="40586"/>
    <cellStyle name="Ae_당진78-연돌-개략공사비_0 태안78-연돌-공사설계서(2005082) 2" xfId="15030"/>
    <cellStyle name="Åë_당진78-연돌-개략공사비_0 태안78-연돌-공사설계서(2005082) 2" xfId="15031"/>
    <cellStyle name="Ae_당진78-연돌-개략공사비_0 태안78-연돌-공사설계서(2005082) 3" xfId="15032"/>
    <cellStyle name="Åë_당진78-연돌-개략공사비_0 태안78-연돌-공사설계서(2005082) 3" xfId="15033"/>
    <cellStyle name="Ae_당진78-연돌-개략공사비_0 태안78-연돌-공사설계서(2005082) 4" xfId="20507"/>
    <cellStyle name="Åë_당진78-연돌-개략공사비_0 태안78-연돌-공사설계서(2005082) 4" xfId="20508"/>
    <cellStyle name="Ae_당진78-연돌-개략공사비_0 태안78-연돌-공사설계서(2005082) 5" xfId="20509"/>
    <cellStyle name="Åë_당진78-연돌-개략공사비_0 태안78-연돌-공사설계서(2005082) 5" xfId="20510"/>
    <cellStyle name="Ae_당진78-연돌-개략공사비_0 태안78-연돌-공사설계서(2005082) 6" xfId="20511"/>
    <cellStyle name="Åë_당진78-연돌-개략공사비_0 태안78-연돌-공사설계서(2005082) 6" xfId="20512"/>
    <cellStyle name="Ae_당진78-연돌-개략공사비_0 태안78-연돌-공사설계서(2005082) 7" xfId="20513"/>
    <cellStyle name="Åë_당진78-연돌-개략공사비_0 태안78-연돌-공사설계서(2005082) 7" xfId="20514"/>
    <cellStyle name="Ae_당진78-연돌-개략공사비_0 태안78-연돌-공사설계서(2005082) 8" xfId="20515"/>
    <cellStyle name="Åë_당진78-연돌-개략공사비_0 태안78-연돌-공사설계서(2005082) 8" xfId="20516"/>
    <cellStyle name="Ae_당진78-연돌-개략공사비_0 태안78-연돌-공사설계서(2005082) 9" xfId="40587"/>
    <cellStyle name="Åë_당진78-연돌-개략공사비_0 태안78-연돌-공사설계서(2005082) 9" xfId="40588"/>
    <cellStyle name="Ae_당진78-연돌-개략공사비_1.0t 공사설계서(1021일)" xfId="15034"/>
    <cellStyle name="Åë_당진78-연돌-개략공사비_1.0t 공사설계서(1021일)" xfId="15035"/>
    <cellStyle name="Ae_당진78-연돌-개략공사비_1.0t 공사설계서(1021일) 10" xfId="40589"/>
    <cellStyle name="Åë_당진78-연돌-개략공사비_1.0t 공사설계서(1021일) 10" xfId="40590"/>
    <cellStyle name="Ae_당진78-연돌-개략공사비_1.0t 공사설계서(1021일) 11" xfId="40591"/>
    <cellStyle name="Åë_당진78-연돌-개략공사비_1.0t 공사설계서(1021일) 11" xfId="40592"/>
    <cellStyle name="Ae_당진78-연돌-개략공사비_1.0t 공사설계서(1021일) 12" xfId="40593"/>
    <cellStyle name="Åë_당진78-연돌-개략공사비_1.0t 공사설계서(1021일) 12" xfId="40594"/>
    <cellStyle name="Ae_당진78-연돌-개략공사비_1.0t 공사설계서(1021일) 13" xfId="40595"/>
    <cellStyle name="Åë_당진78-연돌-개략공사비_1.0t 공사설계서(1021일) 13" xfId="40596"/>
    <cellStyle name="Ae_당진78-연돌-개략공사비_1.0t 공사설계서(1021일) 14" xfId="40597"/>
    <cellStyle name="Åë_당진78-연돌-개략공사비_1.0t 공사설계서(1021일) 14" xfId="40598"/>
    <cellStyle name="Ae_당진78-연돌-개략공사비_1.0t 공사설계서(1021일) 2" xfId="15036"/>
    <cellStyle name="Åë_당진78-연돌-개략공사비_1.0t 공사설계서(1021일) 2" xfId="15037"/>
    <cellStyle name="Ae_당진78-연돌-개략공사비_1.0t 공사설계서(1021일) 3" xfId="15038"/>
    <cellStyle name="Åë_당진78-연돌-개략공사비_1.0t 공사설계서(1021일) 3" xfId="15039"/>
    <cellStyle name="Ae_당진78-연돌-개략공사비_1.0t 공사설계서(1021일) 4" xfId="20517"/>
    <cellStyle name="Åë_당진78-연돌-개략공사비_1.0t 공사설계서(1021일) 4" xfId="20518"/>
    <cellStyle name="Ae_당진78-연돌-개략공사비_1.0t 공사설계서(1021일) 5" xfId="20519"/>
    <cellStyle name="Åë_당진78-연돌-개략공사비_1.0t 공사설계서(1021일) 5" xfId="20520"/>
    <cellStyle name="Ae_당진78-연돌-개략공사비_1.0t 공사설계서(1021일) 6" xfId="20521"/>
    <cellStyle name="Åë_당진78-연돌-개략공사비_1.0t 공사설계서(1021일) 6" xfId="20522"/>
    <cellStyle name="Ae_당진78-연돌-개략공사비_1.0t 공사설계서(1021일) 7" xfId="20523"/>
    <cellStyle name="Åë_당진78-연돌-개략공사비_1.0t 공사설계서(1021일) 7" xfId="20524"/>
    <cellStyle name="Ae_당진78-연돌-개략공사비_1.0t 공사설계서(1021일) 8" xfId="20525"/>
    <cellStyle name="Åë_당진78-연돌-개략공사비_1.0t 공사설계서(1021일) 8" xfId="20526"/>
    <cellStyle name="Ae_당진78-연돌-개략공사비_1.0t 공사설계서(1021일) 9" xfId="40599"/>
    <cellStyle name="Åë_당진78-연돌-개략공사비_1.0t 공사설계서(1021일) 9" xfId="40600"/>
    <cellStyle name="Ae_당진78-연돌-개략공사비_태안78연돌공사설계서(2005099)C2" xfId="15040"/>
    <cellStyle name="Åë_당진78-연돌-개략공사비_태안78연돌공사설계서(2005099)C2" xfId="15041"/>
    <cellStyle name="Ae_당진78-연돌-개략공사비_태안78연돌공사설계서(2005099)C2 10" xfId="40601"/>
    <cellStyle name="Åë_당진78-연돌-개략공사비_태안78연돌공사설계서(2005099)C2 10" xfId="40602"/>
    <cellStyle name="Ae_당진78-연돌-개략공사비_태안78연돌공사설계서(2005099)C2 11" xfId="40603"/>
    <cellStyle name="Åë_당진78-연돌-개략공사비_태안78연돌공사설계서(2005099)C2 11" xfId="40604"/>
    <cellStyle name="Ae_당진78-연돌-개략공사비_태안78연돌공사설계서(2005099)C2 12" xfId="40605"/>
    <cellStyle name="Åë_당진78-연돌-개략공사비_태안78연돌공사설계서(2005099)C2 12" xfId="40606"/>
    <cellStyle name="Ae_당진78-연돌-개략공사비_태안78연돌공사설계서(2005099)C2 13" xfId="40607"/>
    <cellStyle name="Åë_당진78-연돌-개략공사비_태안78연돌공사설계서(2005099)C2 13" xfId="40608"/>
    <cellStyle name="Ae_당진78-연돌-개략공사비_태안78연돌공사설계서(2005099)C2 14" xfId="40609"/>
    <cellStyle name="Åë_당진78-연돌-개략공사비_태안78연돌공사설계서(2005099)C2 14" xfId="40610"/>
    <cellStyle name="Ae_당진78-연돌-개략공사비_태안78연돌공사설계서(2005099)C2 2" xfId="15042"/>
    <cellStyle name="Åë_당진78-연돌-개략공사비_태안78연돌공사설계서(2005099)C2 2" xfId="15043"/>
    <cellStyle name="Ae_당진78-연돌-개략공사비_태안78연돌공사설계서(2005099)C2 3" xfId="15044"/>
    <cellStyle name="Åë_당진78-연돌-개략공사비_태안78연돌공사설계서(2005099)C2 3" xfId="15045"/>
    <cellStyle name="Ae_당진78-연돌-개략공사비_태안78연돌공사설계서(2005099)C2 4" xfId="20527"/>
    <cellStyle name="Åë_당진78-연돌-개략공사비_태안78연돌공사설계서(2005099)C2 4" xfId="20528"/>
    <cellStyle name="Ae_당진78-연돌-개략공사비_태안78연돌공사설계서(2005099)C2 5" xfId="20529"/>
    <cellStyle name="Åë_당진78-연돌-개략공사비_태안78연돌공사설계서(2005099)C2 5" xfId="20530"/>
    <cellStyle name="Ae_당진78-연돌-개략공사비_태안78연돌공사설계서(2005099)C2 6" xfId="20531"/>
    <cellStyle name="Åë_당진78-연돌-개략공사비_태안78연돌공사설계서(2005099)C2 6" xfId="20532"/>
    <cellStyle name="Ae_당진78-연돌-개략공사비_태안78연돌공사설계서(2005099)C2 7" xfId="20533"/>
    <cellStyle name="Åë_당진78-연돌-개략공사비_태안78연돌공사설계서(2005099)C2 7" xfId="20534"/>
    <cellStyle name="Ae_당진78-연돌-개략공사비_태안78연돌공사설계서(2005099)C2 8" xfId="20535"/>
    <cellStyle name="Åë_당진78-연돌-개략공사비_태안78연돌공사설계서(2005099)C2 8" xfId="20536"/>
    <cellStyle name="Ae_당진78-연돌-개략공사비_태안78연돌공사설계서(2005099)C2 9" xfId="40611"/>
    <cellStyle name="Åë_당진78-연돌-개략공사비_태안78연돌공사설계서(2005099)C2 9" xfId="40612"/>
    <cellStyle name="Ae_당진9,10-터빈기초 공사내역서" xfId="15046"/>
    <cellStyle name="Åë_당진9,10-터빈기초 공사내역서" xfId="15047"/>
    <cellStyle name="Ae_물가자료표" xfId="15048"/>
    <cellStyle name="Åë_물가자료표" xfId="15049"/>
    <cellStyle name="Ae_별표(쇄석포설)" xfId="15050"/>
    <cellStyle name="Åë_별표(쇄석포설)" xfId="15051"/>
    <cellStyle name="Ae_별표총괄" xfId="15052"/>
    <cellStyle name="Åë_별표총괄" xfId="15053"/>
    <cellStyle name="Ae_본관기초굴착 예상도급" xfId="15054"/>
    <cellStyle name="Åë_본관기초굴착 예상도급" xfId="15055"/>
    <cellStyle name="Ae_본관기초굴착 예상도급 10" xfId="40613"/>
    <cellStyle name="Åë_본관기초굴착 예상도급 10" xfId="40614"/>
    <cellStyle name="Ae_본관기초굴착 예상도급 11" xfId="40615"/>
    <cellStyle name="Åë_본관기초굴착 예상도급 11" xfId="40616"/>
    <cellStyle name="Ae_본관기초굴착 예상도급 12" xfId="40617"/>
    <cellStyle name="Åë_본관기초굴착 예상도급 12" xfId="40618"/>
    <cellStyle name="Ae_본관기초굴착 예상도급 13" xfId="40619"/>
    <cellStyle name="Åë_본관기초굴착 예상도급 13" xfId="40620"/>
    <cellStyle name="Ae_본관기초굴착 예상도급 14" xfId="40621"/>
    <cellStyle name="Åë_본관기초굴착 예상도급 14" xfId="40622"/>
    <cellStyle name="Ae_본관기초굴착 예상도급 2" xfId="15056"/>
    <cellStyle name="Åë_본관기초굴착 예상도급 2" xfId="15057"/>
    <cellStyle name="Ae_본관기초굴착 예상도급 3" xfId="15058"/>
    <cellStyle name="Åë_본관기초굴착 예상도급 3" xfId="15059"/>
    <cellStyle name="Ae_본관기초굴착 예상도급 4" xfId="20537"/>
    <cellStyle name="Åë_본관기초굴착 예상도급 4" xfId="20538"/>
    <cellStyle name="Ae_본관기초굴착 예상도급 5" xfId="20539"/>
    <cellStyle name="Åë_본관기초굴착 예상도급 5" xfId="20540"/>
    <cellStyle name="Ae_본관기초굴착 예상도급 6" xfId="20541"/>
    <cellStyle name="Åë_본관기초굴착 예상도급 6" xfId="20542"/>
    <cellStyle name="Ae_본관기초굴착 예상도급 7" xfId="20543"/>
    <cellStyle name="Åë_본관기초굴착 예상도급 7" xfId="20544"/>
    <cellStyle name="Ae_본관기초굴착 예상도급 8" xfId="20545"/>
    <cellStyle name="Åë_본관기초굴착 예상도급 8" xfId="20546"/>
    <cellStyle name="Ae_본관기초굴착 예상도급 9" xfId="40623"/>
    <cellStyle name="Åë_본관기초굴착 예상도급 9" xfId="40624"/>
    <cellStyle name="Ae_본관기초굴착 예상도급_1 당진78-연돌-공사설계서(REV.0 12.14-kopec)" xfId="15060"/>
    <cellStyle name="Åë_본관기초굴착 예상도급_1 당진78-연돌-공사설계서(REV.0 12.14-kopec)" xfId="15061"/>
    <cellStyle name="Ae_본관기초굴착 예상도급_1 당진78-연돌-공사설계서(REV.0 12.14-kopec) 10" xfId="40625"/>
    <cellStyle name="Åë_본관기초굴착 예상도급_1 당진78-연돌-공사설계서(REV.0 12.14-kopec) 10" xfId="40626"/>
    <cellStyle name="Ae_본관기초굴착 예상도급_1 당진78-연돌-공사설계서(REV.0 12.14-kopec) 11" xfId="40627"/>
    <cellStyle name="Åë_본관기초굴착 예상도급_1 당진78-연돌-공사설계서(REV.0 12.14-kopec) 11" xfId="40628"/>
    <cellStyle name="Ae_본관기초굴착 예상도급_1 당진78-연돌-공사설계서(REV.0 12.14-kopec) 12" xfId="40629"/>
    <cellStyle name="Åë_본관기초굴착 예상도급_1 당진78-연돌-공사설계서(REV.0 12.14-kopec) 12" xfId="40630"/>
    <cellStyle name="Ae_본관기초굴착 예상도급_1 당진78-연돌-공사설계서(REV.0 12.14-kopec) 13" xfId="40631"/>
    <cellStyle name="Åë_본관기초굴착 예상도급_1 당진78-연돌-공사설계서(REV.0 12.14-kopec) 13" xfId="40632"/>
    <cellStyle name="Ae_본관기초굴착 예상도급_1 당진78-연돌-공사설계서(REV.0 12.14-kopec) 14" xfId="40633"/>
    <cellStyle name="Åë_본관기초굴착 예상도급_1 당진78-연돌-공사설계서(REV.0 12.14-kopec) 14" xfId="40634"/>
    <cellStyle name="Ae_본관기초굴착 예상도급_1 당진78-연돌-공사설계서(REV.0 12.14-kopec) 2" xfId="15062"/>
    <cellStyle name="Åë_본관기초굴착 예상도급_1 당진78-연돌-공사설계서(REV.0 12.14-kopec) 2" xfId="15063"/>
    <cellStyle name="Ae_본관기초굴착 예상도급_1 당진78-연돌-공사설계서(REV.0 12.14-kopec) 3" xfId="15064"/>
    <cellStyle name="Åë_본관기초굴착 예상도급_1 당진78-연돌-공사설계서(REV.0 12.14-kopec) 3" xfId="15065"/>
    <cellStyle name="Ae_본관기초굴착 예상도급_1 당진78-연돌-공사설계서(REV.0 12.14-kopec) 4" xfId="20547"/>
    <cellStyle name="Åë_본관기초굴착 예상도급_1 당진78-연돌-공사설계서(REV.0 12.14-kopec) 4" xfId="20548"/>
    <cellStyle name="Ae_본관기초굴착 예상도급_1 당진78-연돌-공사설계서(REV.0 12.14-kopec) 5" xfId="20549"/>
    <cellStyle name="Åë_본관기초굴착 예상도급_1 당진78-연돌-공사설계서(REV.0 12.14-kopec) 5" xfId="20550"/>
    <cellStyle name="Ae_본관기초굴착 예상도급_1 당진78-연돌-공사설계서(REV.0 12.14-kopec) 6" xfId="20551"/>
    <cellStyle name="Åë_본관기초굴착 예상도급_1 당진78-연돌-공사설계서(REV.0 12.14-kopec) 6" xfId="20552"/>
    <cellStyle name="Ae_본관기초굴착 예상도급_1 당진78-연돌-공사설계서(REV.0 12.14-kopec) 7" xfId="20553"/>
    <cellStyle name="Åë_본관기초굴착 예상도급_1 당진78-연돌-공사설계서(REV.0 12.14-kopec) 7" xfId="20554"/>
    <cellStyle name="Ae_본관기초굴착 예상도급_1 당진78-연돌-공사설계서(REV.0 12.14-kopec) 8" xfId="20555"/>
    <cellStyle name="Åë_본관기초굴착 예상도급_1 당진78-연돌-공사설계서(REV.0 12.14-kopec) 8" xfId="20556"/>
    <cellStyle name="Ae_본관기초굴착 예상도급_1 당진78-연돌-공사설계서(REV.0 12.14-kopec) 9" xfId="40635"/>
    <cellStyle name="Åë_본관기초굴착 예상도급_1 당진78-연돌-공사설계서(REV.0 12.14-kopec) 9" xfId="40636"/>
    <cellStyle name="Ae_본관기초굴착 예상도급_1 당진78-연돌-공사설계서(REV.0 12.14-kopec)_0 태안78-연돌-공사설계서(2005082)" xfId="15066"/>
    <cellStyle name="Åë_본관기초굴착 예상도급_1 당진78-연돌-공사설계서(REV.0 12.14-kopec)_0 태안78-연돌-공사설계서(2005082)" xfId="15067"/>
    <cellStyle name="Ae_본관기초굴착 예상도급_1 당진78-연돌-공사설계서(REV.0 12.14-kopec)_0 태안78-연돌-공사설계서(2005082) 10" xfId="40637"/>
    <cellStyle name="Åë_본관기초굴착 예상도급_1 당진78-연돌-공사설계서(REV.0 12.14-kopec)_0 태안78-연돌-공사설계서(2005082) 10" xfId="40638"/>
    <cellStyle name="Ae_본관기초굴착 예상도급_1 당진78-연돌-공사설계서(REV.0 12.14-kopec)_0 태안78-연돌-공사설계서(2005082) 11" xfId="40639"/>
    <cellStyle name="Åë_본관기초굴착 예상도급_1 당진78-연돌-공사설계서(REV.0 12.14-kopec)_0 태안78-연돌-공사설계서(2005082) 11" xfId="40640"/>
    <cellStyle name="Ae_본관기초굴착 예상도급_1 당진78-연돌-공사설계서(REV.0 12.14-kopec)_0 태안78-연돌-공사설계서(2005082) 12" xfId="40641"/>
    <cellStyle name="Åë_본관기초굴착 예상도급_1 당진78-연돌-공사설계서(REV.0 12.14-kopec)_0 태안78-연돌-공사설계서(2005082) 12" xfId="40642"/>
    <cellStyle name="Ae_본관기초굴착 예상도급_1 당진78-연돌-공사설계서(REV.0 12.14-kopec)_0 태안78-연돌-공사설계서(2005082) 13" xfId="40643"/>
    <cellStyle name="Åë_본관기초굴착 예상도급_1 당진78-연돌-공사설계서(REV.0 12.14-kopec)_0 태안78-연돌-공사설계서(2005082) 13" xfId="40644"/>
    <cellStyle name="Ae_본관기초굴착 예상도급_1 당진78-연돌-공사설계서(REV.0 12.14-kopec)_0 태안78-연돌-공사설계서(2005082) 14" xfId="40645"/>
    <cellStyle name="Åë_본관기초굴착 예상도급_1 당진78-연돌-공사설계서(REV.0 12.14-kopec)_0 태안78-연돌-공사설계서(2005082) 14" xfId="40646"/>
    <cellStyle name="Ae_본관기초굴착 예상도급_1 당진78-연돌-공사설계서(REV.0 12.14-kopec)_0 태안78-연돌-공사설계서(2005082) 2" xfId="15068"/>
    <cellStyle name="Åë_본관기초굴착 예상도급_1 당진78-연돌-공사설계서(REV.0 12.14-kopec)_0 태안78-연돌-공사설계서(2005082) 2" xfId="15069"/>
    <cellStyle name="Ae_본관기초굴착 예상도급_1 당진78-연돌-공사설계서(REV.0 12.14-kopec)_0 태안78-연돌-공사설계서(2005082) 3" xfId="15070"/>
    <cellStyle name="Åë_본관기초굴착 예상도급_1 당진78-연돌-공사설계서(REV.0 12.14-kopec)_0 태안78-연돌-공사설계서(2005082) 3" xfId="15071"/>
    <cellStyle name="Ae_본관기초굴착 예상도급_1 당진78-연돌-공사설계서(REV.0 12.14-kopec)_0 태안78-연돌-공사설계서(2005082) 4" xfId="20557"/>
    <cellStyle name="Åë_본관기초굴착 예상도급_1 당진78-연돌-공사설계서(REV.0 12.14-kopec)_0 태안78-연돌-공사설계서(2005082) 4" xfId="20558"/>
    <cellStyle name="Ae_본관기초굴착 예상도급_1 당진78-연돌-공사설계서(REV.0 12.14-kopec)_0 태안78-연돌-공사설계서(2005082) 5" xfId="20559"/>
    <cellStyle name="Åë_본관기초굴착 예상도급_1 당진78-연돌-공사설계서(REV.0 12.14-kopec)_0 태안78-연돌-공사설계서(2005082) 5" xfId="20560"/>
    <cellStyle name="Ae_본관기초굴착 예상도급_1 당진78-연돌-공사설계서(REV.0 12.14-kopec)_0 태안78-연돌-공사설계서(2005082) 6" xfId="20561"/>
    <cellStyle name="Åë_본관기초굴착 예상도급_1 당진78-연돌-공사설계서(REV.0 12.14-kopec)_0 태안78-연돌-공사설계서(2005082) 6" xfId="20562"/>
    <cellStyle name="Ae_본관기초굴착 예상도급_1 당진78-연돌-공사설계서(REV.0 12.14-kopec)_0 태안78-연돌-공사설계서(2005082) 7" xfId="20563"/>
    <cellStyle name="Åë_본관기초굴착 예상도급_1 당진78-연돌-공사설계서(REV.0 12.14-kopec)_0 태안78-연돌-공사설계서(2005082) 7" xfId="20564"/>
    <cellStyle name="Ae_본관기초굴착 예상도급_1 당진78-연돌-공사설계서(REV.0 12.14-kopec)_0 태안78-연돌-공사설계서(2005082) 8" xfId="20565"/>
    <cellStyle name="Åë_본관기초굴착 예상도급_1 당진78-연돌-공사설계서(REV.0 12.14-kopec)_0 태안78-연돌-공사설계서(2005082) 8" xfId="20566"/>
    <cellStyle name="Ae_본관기초굴착 예상도급_1 당진78-연돌-공사설계서(REV.0 12.14-kopec)_0 태안78-연돌-공사설계서(2005082) 9" xfId="40647"/>
    <cellStyle name="Åë_본관기초굴착 예상도급_1 당진78-연돌-공사설계서(REV.0 12.14-kopec)_0 태안78-연돌-공사설계서(2005082) 9" xfId="40648"/>
    <cellStyle name="Ae_본관기초굴착 예상도급_1 당진78-연돌-공사설계서(REV.0 12.14-kopec)_1.0t 공사설계서(1021일)" xfId="15072"/>
    <cellStyle name="Åë_본관기초굴착 예상도급_1 당진78-연돌-공사설계서(REV.0 12.14-kopec)_1.0t 공사설계서(1021일)" xfId="15073"/>
    <cellStyle name="Ae_본관기초굴착 예상도급_1 당진78-연돌-공사설계서(REV.0 12.14-kopec)_1.0t 공사설계서(1021일) 10" xfId="40649"/>
    <cellStyle name="Åë_본관기초굴착 예상도급_1 당진78-연돌-공사설계서(REV.0 12.14-kopec)_1.0t 공사설계서(1021일) 10" xfId="40650"/>
    <cellStyle name="Ae_본관기초굴착 예상도급_1 당진78-연돌-공사설계서(REV.0 12.14-kopec)_1.0t 공사설계서(1021일) 11" xfId="40651"/>
    <cellStyle name="Åë_본관기초굴착 예상도급_1 당진78-연돌-공사설계서(REV.0 12.14-kopec)_1.0t 공사설계서(1021일) 11" xfId="40652"/>
    <cellStyle name="Ae_본관기초굴착 예상도급_1 당진78-연돌-공사설계서(REV.0 12.14-kopec)_1.0t 공사설계서(1021일) 12" xfId="40653"/>
    <cellStyle name="Åë_본관기초굴착 예상도급_1 당진78-연돌-공사설계서(REV.0 12.14-kopec)_1.0t 공사설계서(1021일) 12" xfId="40654"/>
    <cellStyle name="Ae_본관기초굴착 예상도급_1 당진78-연돌-공사설계서(REV.0 12.14-kopec)_1.0t 공사설계서(1021일) 13" xfId="40655"/>
    <cellStyle name="Åë_본관기초굴착 예상도급_1 당진78-연돌-공사설계서(REV.0 12.14-kopec)_1.0t 공사설계서(1021일) 13" xfId="40656"/>
    <cellStyle name="Ae_본관기초굴착 예상도급_1 당진78-연돌-공사설계서(REV.0 12.14-kopec)_1.0t 공사설계서(1021일) 14" xfId="40657"/>
    <cellStyle name="Åë_본관기초굴착 예상도급_1 당진78-연돌-공사설계서(REV.0 12.14-kopec)_1.0t 공사설계서(1021일) 14" xfId="40658"/>
    <cellStyle name="Ae_본관기초굴착 예상도급_1 당진78-연돌-공사설계서(REV.0 12.14-kopec)_1.0t 공사설계서(1021일) 2" xfId="15074"/>
    <cellStyle name="Åë_본관기초굴착 예상도급_1 당진78-연돌-공사설계서(REV.0 12.14-kopec)_1.0t 공사설계서(1021일) 2" xfId="15075"/>
    <cellStyle name="Ae_본관기초굴착 예상도급_1 당진78-연돌-공사설계서(REV.0 12.14-kopec)_1.0t 공사설계서(1021일) 3" xfId="15076"/>
    <cellStyle name="Åë_본관기초굴착 예상도급_1 당진78-연돌-공사설계서(REV.0 12.14-kopec)_1.0t 공사설계서(1021일) 3" xfId="15077"/>
    <cellStyle name="Ae_본관기초굴착 예상도급_1 당진78-연돌-공사설계서(REV.0 12.14-kopec)_1.0t 공사설계서(1021일) 4" xfId="20567"/>
    <cellStyle name="Åë_본관기초굴착 예상도급_1 당진78-연돌-공사설계서(REV.0 12.14-kopec)_1.0t 공사설계서(1021일) 4" xfId="20568"/>
    <cellStyle name="Ae_본관기초굴착 예상도급_1 당진78-연돌-공사설계서(REV.0 12.14-kopec)_1.0t 공사설계서(1021일) 5" xfId="20569"/>
    <cellStyle name="Åë_본관기초굴착 예상도급_1 당진78-연돌-공사설계서(REV.0 12.14-kopec)_1.0t 공사설계서(1021일) 5" xfId="20570"/>
    <cellStyle name="Ae_본관기초굴착 예상도급_1 당진78-연돌-공사설계서(REV.0 12.14-kopec)_1.0t 공사설계서(1021일) 6" xfId="20571"/>
    <cellStyle name="Åë_본관기초굴착 예상도급_1 당진78-연돌-공사설계서(REV.0 12.14-kopec)_1.0t 공사설계서(1021일) 6" xfId="20572"/>
    <cellStyle name="Ae_본관기초굴착 예상도급_1 당진78-연돌-공사설계서(REV.0 12.14-kopec)_1.0t 공사설계서(1021일) 7" xfId="20573"/>
    <cellStyle name="Åë_본관기초굴착 예상도급_1 당진78-연돌-공사설계서(REV.0 12.14-kopec)_1.0t 공사설계서(1021일) 7" xfId="20574"/>
    <cellStyle name="Ae_본관기초굴착 예상도급_1 당진78-연돌-공사설계서(REV.0 12.14-kopec)_1.0t 공사설계서(1021일) 8" xfId="20575"/>
    <cellStyle name="Åë_본관기초굴착 예상도급_1 당진78-연돌-공사설계서(REV.0 12.14-kopec)_1.0t 공사설계서(1021일) 8" xfId="20576"/>
    <cellStyle name="Ae_본관기초굴착 예상도급_1 당진78-연돌-공사설계서(REV.0 12.14-kopec)_1.0t 공사설계서(1021일) 9" xfId="40659"/>
    <cellStyle name="Åë_본관기초굴착 예상도급_1 당진78-연돌-공사설계서(REV.0 12.14-kopec)_1.0t 공사설계서(1021일) 9" xfId="40660"/>
    <cellStyle name="Ae_본관기초굴착 예상도급_1 당진78-연돌-공사설계서(REV.0 12.14-kopec)_태안78연돌공사설계서(2005099)C2" xfId="15078"/>
    <cellStyle name="Åë_본관기초굴착 예상도급_1 당진78-연돌-공사설계서(REV.0 12.14-kopec)_태안78연돌공사설계서(2005099)C2" xfId="15079"/>
    <cellStyle name="Ae_본관기초굴착 예상도급_1 당진78-연돌-공사설계서(REV.0 12.14-kopec)_태안78연돌공사설계서(2005099)C2 10" xfId="40661"/>
    <cellStyle name="Åë_본관기초굴착 예상도급_1 당진78-연돌-공사설계서(REV.0 12.14-kopec)_태안78연돌공사설계서(2005099)C2 10" xfId="40662"/>
    <cellStyle name="Ae_본관기초굴착 예상도급_1 당진78-연돌-공사설계서(REV.0 12.14-kopec)_태안78연돌공사설계서(2005099)C2 11" xfId="40663"/>
    <cellStyle name="Åë_본관기초굴착 예상도급_1 당진78-연돌-공사설계서(REV.0 12.14-kopec)_태안78연돌공사설계서(2005099)C2 11" xfId="40664"/>
    <cellStyle name="Ae_본관기초굴착 예상도급_1 당진78-연돌-공사설계서(REV.0 12.14-kopec)_태안78연돌공사설계서(2005099)C2 12" xfId="40665"/>
    <cellStyle name="Åë_본관기초굴착 예상도급_1 당진78-연돌-공사설계서(REV.0 12.14-kopec)_태안78연돌공사설계서(2005099)C2 12" xfId="40666"/>
    <cellStyle name="Ae_본관기초굴착 예상도급_1 당진78-연돌-공사설계서(REV.0 12.14-kopec)_태안78연돌공사설계서(2005099)C2 13" xfId="40667"/>
    <cellStyle name="Åë_본관기초굴착 예상도급_1 당진78-연돌-공사설계서(REV.0 12.14-kopec)_태안78연돌공사설계서(2005099)C2 13" xfId="40668"/>
    <cellStyle name="Ae_본관기초굴착 예상도급_1 당진78-연돌-공사설계서(REV.0 12.14-kopec)_태안78연돌공사설계서(2005099)C2 14" xfId="40669"/>
    <cellStyle name="Åë_본관기초굴착 예상도급_1 당진78-연돌-공사설계서(REV.0 12.14-kopec)_태안78연돌공사설계서(2005099)C2 14" xfId="40670"/>
    <cellStyle name="Ae_본관기초굴착 예상도급_1 당진78-연돌-공사설계서(REV.0 12.14-kopec)_태안78연돌공사설계서(2005099)C2 2" xfId="15080"/>
    <cellStyle name="Åë_본관기초굴착 예상도급_1 당진78-연돌-공사설계서(REV.0 12.14-kopec)_태안78연돌공사설계서(2005099)C2 2" xfId="15081"/>
    <cellStyle name="Ae_본관기초굴착 예상도급_1 당진78-연돌-공사설계서(REV.0 12.14-kopec)_태안78연돌공사설계서(2005099)C2 3" xfId="15082"/>
    <cellStyle name="Åë_본관기초굴착 예상도급_1 당진78-연돌-공사설계서(REV.0 12.14-kopec)_태안78연돌공사설계서(2005099)C2 3" xfId="15083"/>
    <cellStyle name="Ae_본관기초굴착 예상도급_1 당진78-연돌-공사설계서(REV.0 12.14-kopec)_태안78연돌공사설계서(2005099)C2 4" xfId="20577"/>
    <cellStyle name="Åë_본관기초굴착 예상도급_1 당진78-연돌-공사설계서(REV.0 12.14-kopec)_태안78연돌공사설계서(2005099)C2 4" xfId="20578"/>
    <cellStyle name="Ae_본관기초굴착 예상도급_1 당진78-연돌-공사설계서(REV.0 12.14-kopec)_태안78연돌공사설계서(2005099)C2 5" xfId="20579"/>
    <cellStyle name="Åë_본관기초굴착 예상도급_1 당진78-연돌-공사설계서(REV.0 12.14-kopec)_태안78연돌공사설계서(2005099)C2 5" xfId="20580"/>
    <cellStyle name="Ae_본관기초굴착 예상도급_1 당진78-연돌-공사설계서(REV.0 12.14-kopec)_태안78연돌공사설계서(2005099)C2 6" xfId="20581"/>
    <cellStyle name="Åë_본관기초굴착 예상도급_1 당진78-연돌-공사설계서(REV.0 12.14-kopec)_태안78연돌공사설계서(2005099)C2 6" xfId="20582"/>
    <cellStyle name="Ae_본관기초굴착 예상도급_1 당진78-연돌-공사설계서(REV.0 12.14-kopec)_태안78연돌공사설계서(2005099)C2 7" xfId="20583"/>
    <cellStyle name="Åë_본관기초굴착 예상도급_1 당진78-연돌-공사설계서(REV.0 12.14-kopec)_태안78연돌공사설계서(2005099)C2 7" xfId="20584"/>
    <cellStyle name="Ae_본관기초굴착 예상도급_1 당진78-연돌-공사설계서(REV.0 12.14-kopec)_태안78연돌공사설계서(2005099)C2 8" xfId="20585"/>
    <cellStyle name="Åë_본관기초굴착 예상도급_1 당진78-연돌-공사설계서(REV.0 12.14-kopec)_태안78연돌공사설계서(2005099)C2 8" xfId="20586"/>
    <cellStyle name="Ae_본관기초굴착 예상도급_1 당진78-연돌-공사설계서(REV.0 12.14-kopec)_태안78연돌공사설계서(2005099)C2 9" xfId="40671"/>
    <cellStyle name="Åë_본관기초굴착 예상도급_1 당진78-연돌-공사설계서(REV.0 12.14-kopec)_태안78연돌공사설계서(2005099)C2 9" xfId="40672"/>
    <cellStyle name="Ae_본관기초굴착 예상도급_1.0t 당진78-연돌-수량산출서(REV.0 12.27-kopec)" xfId="15084"/>
    <cellStyle name="Åë_본관기초굴착 예상도급_1.0t 당진78-연돌-수량산출서(REV.0 12.27-kopec)" xfId="15085"/>
    <cellStyle name="Ae_본관기초굴착 예상도급_1.0t 당진78-연돌-수량산출서(REV.0 12.27-kopec) 10" xfId="40673"/>
    <cellStyle name="Åë_본관기초굴착 예상도급_1.0t 당진78-연돌-수량산출서(REV.0 12.27-kopec) 10" xfId="40674"/>
    <cellStyle name="Ae_본관기초굴착 예상도급_1.0t 당진78-연돌-수량산출서(REV.0 12.27-kopec) 11" xfId="40675"/>
    <cellStyle name="Åë_본관기초굴착 예상도급_1.0t 당진78-연돌-수량산출서(REV.0 12.27-kopec) 11" xfId="40676"/>
    <cellStyle name="Ae_본관기초굴착 예상도급_1.0t 당진78-연돌-수량산출서(REV.0 12.27-kopec) 12" xfId="40677"/>
    <cellStyle name="Åë_본관기초굴착 예상도급_1.0t 당진78-연돌-수량산출서(REV.0 12.27-kopec) 12" xfId="40678"/>
    <cellStyle name="Ae_본관기초굴착 예상도급_1.0t 당진78-연돌-수량산출서(REV.0 12.27-kopec) 13" xfId="40679"/>
    <cellStyle name="Åë_본관기초굴착 예상도급_1.0t 당진78-연돌-수량산출서(REV.0 12.27-kopec) 13" xfId="40680"/>
    <cellStyle name="Ae_본관기초굴착 예상도급_1.0t 당진78-연돌-수량산출서(REV.0 12.27-kopec) 14" xfId="40681"/>
    <cellStyle name="Åë_본관기초굴착 예상도급_1.0t 당진78-연돌-수량산출서(REV.0 12.27-kopec) 14" xfId="40682"/>
    <cellStyle name="Ae_본관기초굴착 예상도급_1.0t 당진78-연돌-수량산출서(REV.0 12.27-kopec) 2" xfId="15086"/>
    <cellStyle name="Åë_본관기초굴착 예상도급_1.0t 당진78-연돌-수량산출서(REV.0 12.27-kopec) 2" xfId="15087"/>
    <cellStyle name="Ae_본관기초굴착 예상도급_1.0t 당진78-연돌-수량산출서(REV.0 12.27-kopec) 3" xfId="15088"/>
    <cellStyle name="Åë_본관기초굴착 예상도급_1.0t 당진78-연돌-수량산출서(REV.0 12.27-kopec) 3" xfId="15089"/>
    <cellStyle name="Ae_본관기초굴착 예상도급_1.0t 당진78-연돌-수량산출서(REV.0 12.27-kopec) 4" xfId="20587"/>
    <cellStyle name="Åë_본관기초굴착 예상도급_1.0t 당진78-연돌-수량산출서(REV.0 12.27-kopec) 4" xfId="20588"/>
    <cellStyle name="Ae_본관기초굴착 예상도급_1.0t 당진78-연돌-수량산출서(REV.0 12.27-kopec) 5" xfId="20589"/>
    <cellStyle name="Åë_본관기초굴착 예상도급_1.0t 당진78-연돌-수량산출서(REV.0 12.27-kopec) 5" xfId="20590"/>
    <cellStyle name="Ae_본관기초굴착 예상도급_1.0t 당진78-연돌-수량산출서(REV.0 12.27-kopec) 6" xfId="20591"/>
    <cellStyle name="Åë_본관기초굴착 예상도급_1.0t 당진78-연돌-수량산출서(REV.0 12.27-kopec) 6" xfId="20592"/>
    <cellStyle name="Ae_본관기초굴착 예상도급_1.0t 당진78-연돌-수량산출서(REV.0 12.27-kopec) 7" xfId="20593"/>
    <cellStyle name="Åë_본관기초굴착 예상도급_1.0t 당진78-연돌-수량산출서(REV.0 12.27-kopec) 7" xfId="20594"/>
    <cellStyle name="Ae_본관기초굴착 예상도급_1.0t 당진78-연돌-수량산출서(REV.0 12.27-kopec) 8" xfId="20595"/>
    <cellStyle name="Åë_본관기초굴착 예상도급_1.0t 당진78-연돌-수량산출서(REV.0 12.27-kopec) 8" xfId="20596"/>
    <cellStyle name="Ae_본관기초굴착 예상도급_1.0t 당진78-연돌-수량산출서(REV.0 12.27-kopec) 9" xfId="40683"/>
    <cellStyle name="Åë_본관기초굴착 예상도급_1.0t 당진78-연돌-수량산출서(REV.0 12.27-kopec) 9" xfId="40684"/>
    <cellStyle name="Ae_본관기초굴착 예상도급_1.0t 당진78-연돌-수량산출서(REV.0 12.27-kopec)_1.0t 공사설계서(1021일)" xfId="15090"/>
    <cellStyle name="Åë_본관기초굴착 예상도급_1.0t 당진78-연돌-수량산출서(REV.0 12.27-kopec)_1.0t 공사설계서(1021일)" xfId="15091"/>
    <cellStyle name="Ae_본관기초굴착 예상도급_1.0t 당진78-연돌-수량산출서(REV.0 12.27-kopec)_1.0t 공사설계서(1021일) 10" xfId="40685"/>
    <cellStyle name="Åë_본관기초굴착 예상도급_1.0t 당진78-연돌-수량산출서(REV.0 12.27-kopec)_1.0t 공사설계서(1021일) 10" xfId="40686"/>
    <cellStyle name="Ae_본관기초굴착 예상도급_1.0t 당진78-연돌-수량산출서(REV.0 12.27-kopec)_1.0t 공사설계서(1021일) 11" xfId="40687"/>
    <cellStyle name="Åë_본관기초굴착 예상도급_1.0t 당진78-연돌-수량산출서(REV.0 12.27-kopec)_1.0t 공사설계서(1021일) 11" xfId="40688"/>
    <cellStyle name="Ae_본관기초굴착 예상도급_1.0t 당진78-연돌-수량산출서(REV.0 12.27-kopec)_1.0t 공사설계서(1021일) 12" xfId="40689"/>
    <cellStyle name="Åë_본관기초굴착 예상도급_1.0t 당진78-연돌-수량산출서(REV.0 12.27-kopec)_1.0t 공사설계서(1021일) 12" xfId="40690"/>
    <cellStyle name="Ae_본관기초굴착 예상도급_1.0t 당진78-연돌-수량산출서(REV.0 12.27-kopec)_1.0t 공사설계서(1021일) 13" xfId="40691"/>
    <cellStyle name="Åë_본관기초굴착 예상도급_1.0t 당진78-연돌-수량산출서(REV.0 12.27-kopec)_1.0t 공사설계서(1021일) 13" xfId="40692"/>
    <cellStyle name="Ae_본관기초굴착 예상도급_1.0t 당진78-연돌-수량산출서(REV.0 12.27-kopec)_1.0t 공사설계서(1021일) 14" xfId="40693"/>
    <cellStyle name="Åë_본관기초굴착 예상도급_1.0t 당진78-연돌-수량산출서(REV.0 12.27-kopec)_1.0t 공사설계서(1021일) 14" xfId="40694"/>
    <cellStyle name="Ae_본관기초굴착 예상도급_1.0t 당진78-연돌-수량산출서(REV.0 12.27-kopec)_1.0t 공사설계서(1021일) 2" xfId="15092"/>
    <cellStyle name="Åë_본관기초굴착 예상도급_1.0t 당진78-연돌-수량산출서(REV.0 12.27-kopec)_1.0t 공사설계서(1021일) 2" xfId="15093"/>
    <cellStyle name="Ae_본관기초굴착 예상도급_1.0t 당진78-연돌-수량산출서(REV.0 12.27-kopec)_1.0t 공사설계서(1021일) 3" xfId="15094"/>
    <cellStyle name="Åë_본관기초굴착 예상도급_1.0t 당진78-연돌-수량산출서(REV.0 12.27-kopec)_1.0t 공사설계서(1021일) 3" xfId="15095"/>
    <cellStyle name="Ae_본관기초굴착 예상도급_1.0t 당진78-연돌-수량산출서(REV.0 12.27-kopec)_1.0t 공사설계서(1021일) 4" xfId="20597"/>
    <cellStyle name="Åë_본관기초굴착 예상도급_1.0t 당진78-연돌-수량산출서(REV.0 12.27-kopec)_1.0t 공사설계서(1021일) 4" xfId="20598"/>
    <cellStyle name="Ae_본관기초굴착 예상도급_1.0t 당진78-연돌-수량산출서(REV.0 12.27-kopec)_1.0t 공사설계서(1021일) 5" xfId="20599"/>
    <cellStyle name="Åë_본관기초굴착 예상도급_1.0t 당진78-연돌-수량산출서(REV.0 12.27-kopec)_1.0t 공사설계서(1021일) 5" xfId="20600"/>
    <cellStyle name="Ae_본관기초굴착 예상도급_1.0t 당진78-연돌-수량산출서(REV.0 12.27-kopec)_1.0t 공사설계서(1021일) 6" xfId="20601"/>
    <cellStyle name="Åë_본관기초굴착 예상도급_1.0t 당진78-연돌-수량산출서(REV.0 12.27-kopec)_1.0t 공사설계서(1021일) 6" xfId="20602"/>
    <cellStyle name="Ae_본관기초굴착 예상도급_1.0t 당진78-연돌-수량산출서(REV.0 12.27-kopec)_1.0t 공사설계서(1021일) 7" xfId="20603"/>
    <cellStyle name="Åë_본관기초굴착 예상도급_1.0t 당진78-연돌-수량산출서(REV.0 12.27-kopec)_1.0t 공사설계서(1021일) 7" xfId="20604"/>
    <cellStyle name="Ae_본관기초굴착 예상도급_1.0t 당진78-연돌-수량산출서(REV.0 12.27-kopec)_1.0t 공사설계서(1021일) 8" xfId="20605"/>
    <cellStyle name="Åë_본관기초굴착 예상도급_1.0t 당진78-연돌-수량산출서(REV.0 12.27-kopec)_1.0t 공사설계서(1021일) 8" xfId="20606"/>
    <cellStyle name="Ae_본관기초굴착 예상도급_1.0t 당진78-연돌-수량산출서(REV.0 12.27-kopec)_1.0t 공사설계서(1021일) 9" xfId="40695"/>
    <cellStyle name="Åë_본관기초굴착 예상도급_1.0t 당진78-연돌-수량산출서(REV.0 12.27-kopec)_1.0t 공사설계서(1021일) 9" xfId="40696"/>
    <cellStyle name="Ae_본관기초굴착 예상도급_당진78-연돌-개략공사비" xfId="15096"/>
    <cellStyle name="Åë_본관기초굴착 예상도급_당진78-연돌-개략공사비" xfId="15097"/>
    <cellStyle name="Ae_본관기초굴착 예상도급_당진78-연돌-개략공사비 10" xfId="40697"/>
    <cellStyle name="Åë_본관기초굴착 예상도급_당진78-연돌-개략공사비 10" xfId="40698"/>
    <cellStyle name="Ae_본관기초굴착 예상도급_당진78-연돌-개략공사비 11" xfId="40699"/>
    <cellStyle name="Åë_본관기초굴착 예상도급_당진78-연돌-개략공사비 11" xfId="40700"/>
    <cellStyle name="Ae_본관기초굴착 예상도급_당진78-연돌-개략공사비 12" xfId="40701"/>
    <cellStyle name="Åë_본관기초굴착 예상도급_당진78-연돌-개략공사비 12" xfId="40702"/>
    <cellStyle name="Ae_본관기초굴착 예상도급_당진78-연돌-개략공사비 13" xfId="40703"/>
    <cellStyle name="Åë_본관기초굴착 예상도급_당진78-연돌-개략공사비 13" xfId="40704"/>
    <cellStyle name="Ae_본관기초굴착 예상도급_당진78-연돌-개략공사비 14" xfId="40705"/>
    <cellStyle name="Åë_본관기초굴착 예상도급_당진78-연돌-개략공사비 14" xfId="40706"/>
    <cellStyle name="Ae_본관기초굴착 예상도급_당진78-연돌-개략공사비 2" xfId="15098"/>
    <cellStyle name="Åë_본관기초굴착 예상도급_당진78-연돌-개략공사비 2" xfId="15099"/>
    <cellStyle name="Ae_본관기초굴착 예상도급_당진78-연돌-개략공사비 3" xfId="15100"/>
    <cellStyle name="Åë_본관기초굴착 예상도급_당진78-연돌-개략공사비 3" xfId="15101"/>
    <cellStyle name="Ae_본관기초굴착 예상도급_당진78-연돌-개략공사비 4" xfId="20607"/>
    <cellStyle name="Åë_본관기초굴착 예상도급_당진78-연돌-개략공사비 4" xfId="20608"/>
    <cellStyle name="Ae_본관기초굴착 예상도급_당진78-연돌-개략공사비 5" xfId="20609"/>
    <cellStyle name="Åë_본관기초굴착 예상도급_당진78-연돌-개략공사비 5" xfId="20610"/>
    <cellStyle name="Ae_본관기초굴착 예상도급_당진78-연돌-개략공사비 6" xfId="20611"/>
    <cellStyle name="Åë_본관기초굴착 예상도급_당진78-연돌-개략공사비 6" xfId="20612"/>
    <cellStyle name="Ae_본관기초굴착 예상도급_당진78-연돌-개략공사비 7" xfId="20613"/>
    <cellStyle name="Åë_본관기초굴착 예상도급_당진78-연돌-개략공사비 7" xfId="20614"/>
    <cellStyle name="Ae_본관기초굴착 예상도급_당진78-연돌-개략공사비 8" xfId="20615"/>
    <cellStyle name="Åë_본관기초굴착 예상도급_당진78-연돌-개략공사비 8" xfId="20616"/>
    <cellStyle name="Ae_본관기초굴착 예상도급_당진78-연돌-개략공사비 9" xfId="40707"/>
    <cellStyle name="Åë_본관기초굴착 예상도급_당진78-연돌-개략공사비 9" xfId="40708"/>
    <cellStyle name="Ae_본관기초굴착 예상도급_당진78-연돌-개략공사비_0 태안78-연돌-공사설계서(2005082)" xfId="15102"/>
    <cellStyle name="Åë_본관기초굴착 예상도급_당진78-연돌-개략공사비_0 태안78-연돌-공사설계서(2005082)" xfId="15103"/>
    <cellStyle name="Ae_본관기초굴착 예상도급_당진78-연돌-개략공사비_0 태안78-연돌-공사설계서(2005082) 10" xfId="40709"/>
    <cellStyle name="Åë_본관기초굴착 예상도급_당진78-연돌-개략공사비_0 태안78-연돌-공사설계서(2005082) 10" xfId="40710"/>
    <cellStyle name="Ae_본관기초굴착 예상도급_당진78-연돌-개략공사비_0 태안78-연돌-공사설계서(2005082) 11" xfId="40711"/>
    <cellStyle name="Åë_본관기초굴착 예상도급_당진78-연돌-개략공사비_0 태안78-연돌-공사설계서(2005082) 11" xfId="40712"/>
    <cellStyle name="Ae_본관기초굴착 예상도급_당진78-연돌-개략공사비_0 태안78-연돌-공사설계서(2005082) 12" xfId="40713"/>
    <cellStyle name="Åë_본관기초굴착 예상도급_당진78-연돌-개략공사비_0 태안78-연돌-공사설계서(2005082) 12" xfId="40714"/>
    <cellStyle name="Ae_본관기초굴착 예상도급_당진78-연돌-개략공사비_0 태안78-연돌-공사설계서(2005082) 13" xfId="40715"/>
    <cellStyle name="Åë_본관기초굴착 예상도급_당진78-연돌-개략공사비_0 태안78-연돌-공사설계서(2005082) 13" xfId="40716"/>
    <cellStyle name="Ae_본관기초굴착 예상도급_당진78-연돌-개략공사비_0 태안78-연돌-공사설계서(2005082) 14" xfId="40717"/>
    <cellStyle name="Åë_본관기초굴착 예상도급_당진78-연돌-개략공사비_0 태안78-연돌-공사설계서(2005082) 14" xfId="40718"/>
    <cellStyle name="Ae_본관기초굴착 예상도급_당진78-연돌-개략공사비_0 태안78-연돌-공사설계서(2005082) 2" xfId="15104"/>
    <cellStyle name="Åë_본관기초굴착 예상도급_당진78-연돌-개략공사비_0 태안78-연돌-공사설계서(2005082) 2" xfId="15105"/>
    <cellStyle name="Ae_본관기초굴착 예상도급_당진78-연돌-개략공사비_0 태안78-연돌-공사설계서(2005082) 3" xfId="15106"/>
    <cellStyle name="Åë_본관기초굴착 예상도급_당진78-연돌-개략공사비_0 태안78-연돌-공사설계서(2005082) 3" xfId="15107"/>
    <cellStyle name="Ae_본관기초굴착 예상도급_당진78-연돌-개략공사비_0 태안78-연돌-공사설계서(2005082) 4" xfId="20617"/>
    <cellStyle name="Åë_본관기초굴착 예상도급_당진78-연돌-개략공사비_0 태안78-연돌-공사설계서(2005082) 4" xfId="20618"/>
    <cellStyle name="Ae_본관기초굴착 예상도급_당진78-연돌-개략공사비_0 태안78-연돌-공사설계서(2005082) 5" xfId="20619"/>
    <cellStyle name="Åë_본관기초굴착 예상도급_당진78-연돌-개략공사비_0 태안78-연돌-공사설계서(2005082) 5" xfId="20620"/>
    <cellStyle name="Ae_본관기초굴착 예상도급_당진78-연돌-개략공사비_0 태안78-연돌-공사설계서(2005082) 6" xfId="20621"/>
    <cellStyle name="Åë_본관기초굴착 예상도급_당진78-연돌-개략공사비_0 태안78-연돌-공사설계서(2005082) 6" xfId="20622"/>
    <cellStyle name="Ae_본관기초굴착 예상도급_당진78-연돌-개략공사비_0 태안78-연돌-공사설계서(2005082) 7" xfId="20623"/>
    <cellStyle name="Åë_본관기초굴착 예상도급_당진78-연돌-개략공사비_0 태안78-연돌-공사설계서(2005082) 7" xfId="20624"/>
    <cellStyle name="Ae_본관기초굴착 예상도급_당진78-연돌-개략공사비_0 태안78-연돌-공사설계서(2005082) 8" xfId="20625"/>
    <cellStyle name="Åë_본관기초굴착 예상도급_당진78-연돌-개략공사비_0 태안78-연돌-공사설계서(2005082) 8" xfId="20626"/>
    <cellStyle name="Ae_본관기초굴착 예상도급_당진78-연돌-개략공사비_0 태안78-연돌-공사설계서(2005082) 9" xfId="40719"/>
    <cellStyle name="Åë_본관기초굴착 예상도급_당진78-연돌-개략공사비_0 태안78-연돌-공사설계서(2005082) 9" xfId="40720"/>
    <cellStyle name="Ae_본관기초굴착 예상도급_당진78-연돌-개략공사비_1.0t 공사설계서(1021일)" xfId="15108"/>
    <cellStyle name="Åë_본관기초굴착 예상도급_당진78-연돌-개략공사비_1.0t 공사설계서(1021일)" xfId="15109"/>
    <cellStyle name="Ae_본관기초굴착 예상도급_당진78-연돌-개략공사비_1.0t 공사설계서(1021일) 10" xfId="40721"/>
    <cellStyle name="Åë_본관기초굴착 예상도급_당진78-연돌-개략공사비_1.0t 공사설계서(1021일) 10" xfId="40722"/>
    <cellStyle name="Ae_본관기초굴착 예상도급_당진78-연돌-개략공사비_1.0t 공사설계서(1021일) 11" xfId="40723"/>
    <cellStyle name="Åë_본관기초굴착 예상도급_당진78-연돌-개략공사비_1.0t 공사설계서(1021일) 11" xfId="40724"/>
    <cellStyle name="Ae_본관기초굴착 예상도급_당진78-연돌-개략공사비_1.0t 공사설계서(1021일) 12" xfId="40725"/>
    <cellStyle name="Åë_본관기초굴착 예상도급_당진78-연돌-개략공사비_1.0t 공사설계서(1021일) 12" xfId="40726"/>
    <cellStyle name="Ae_본관기초굴착 예상도급_당진78-연돌-개략공사비_1.0t 공사설계서(1021일) 13" xfId="40727"/>
    <cellStyle name="Åë_본관기초굴착 예상도급_당진78-연돌-개략공사비_1.0t 공사설계서(1021일) 13" xfId="40728"/>
    <cellStyle name="Ae_본관기초굴착 예상도급_당진78-연돌-개략공사비_1.0t 공사설계서(1021일) 14" xfId="40729"/>
    <cellStyle name="Åë_본관기초굴착 예상도급_당진78-연돌-개략공사비_1.0t 공사설계서(1021일) 14" xfId="40730"/>
    <cellStyle name="Ae_본관기초굴착 예상도급_당진78-연돌-개략공사비_1.0t 공사설계서(1021일) 2" xfId="15110"/>
    <cellStyle name="Åë_본관기초굴착 예상도급_당진78-연돌-개략공사비_1.0t 공사설계서(1021일) 2" xfId="15111"/>
    <cellStyle name="Ae_본관기초굴착 예상도급_당진78-연돌-개략공사비_1.0t 공사설계서(1021일) 3" xfId="15112"/>
    <cellStyle name="Åë_본관기초굴착 예상도급_당진78-연돌-개략공사비_1.0t 공사설계서(1021일) 3" xfId="15113"/>
    <cellStyle name="Ae_본관기초굴착 예상도급_당진78-연돌-개략공사비_1.0t 공사설계서(1021일) 4" xfId="20627"/>
    <cellStyle name="Åë_본관기초굴착 예상도급_당진78-연돌-개략공사비_1.0t 공사설계서(1021일) 4" xfId="20628"/>
    <cellStyle name="Ae_본관기초굴착 예상도급_당진78-연돌-개략공사비_1.0t 공사설계서(1021일) 5" xfId="20629"/>
    <cellStyle name="Åë_본관기초굴착 예상도급_당진78-연돌-개략공사비_1.0t 공사설계서(1021일) 5" xfId="20630"/>
    <cellStyle name="Ae_본관기초굴착 예상도급_당진78-연돌-개략공사비_1.0t 공사설계서(1021일) 6" xfId="20631"/>
    <cellStyle name="Åë_본관기초굴착 예상도급_당진78-연돌-개략공사비_1.0t 공사설계서(1021일) 6" xfId="20632"/>
    <cellStyle name="Ae_본관기초굴착 예상도급_당진78-연돌-개략공사비_1.0t 공사설계서(1021일) 7" xfId="20633"/>
    <cellStyle name="Åë_본관기초굴착 예상도급_당진78-연돌-개략공사비_1.0t 공사설계서(1021일) 7" xfId="20634"/>
    <cellStyle name="Ae_본관기초굴착 예상도급_당진78-연돌-개략공사비_1.0t 공사설계서(1021일) 8" xfId="20635"/>
    <cellStyle name="Åë_본관기초굴착 예상도급_당진78-연돌-개략공사비_1.0t 공사설계서(1021일) 8" xfId="20636"/>
    <cellStyle name="Ae_본관기초굴착 예상도급_당진78-연돌-개략공사비_1.0t 공사설계서(1021일) 9" xfId="40731"/>
    <cellStyle name="Åë_본관기초굴착 예상도급_당진78-연돌-개략공사비_1.0t 공사설계서(1021일) 9" xfId="40732"/>
    <cellStyle name="Ae_본관기초굴착 예상도급_당진78-연돌-개략공사비_태안78연돌공사설계서(2005099)C2" xfId="15114"/>
    <cellStyle name="Åë_본관기초굴착 예상도급_당진78-연돌-개략공사비_태안78연돌공사설계서(2005099)C2" xfId="15115"/>
    <cellStyle name="Ae_본관기초굴착 예상도급_당진78-연돌-개략공사비_태안78연돌공사설계서(2005099)C2 10" xfId="40733"/>
    <cellStyle name="Åë_본관기초굴착 예상도급_당진78-연돌-개략공사비_태안78연돌공사설계서(2005099)C2 10" xfId="40734"/>
    <cellStyle name="Ae_본관기초굴착 예상도급_당진78-연돌-개략공사비_태안78연돌공사설계서(2005099)C2 11" xfId="40735"/>
    <cellStyle name="Åë_본관기초굴착 예상도급_당진78-연돌-개략공사비_태안78연돌공사설계서(2005099)C2 11" xfId="40736"/>
    <cellStyle name="Ae_본관기초굴착 예상도급_당진78-연돌-개략공사비_태안78연돌공사설계서(2005099)C2 12" xfId="40737"/>
    <cellStyle name="Åë_본관기초굴착 예상도급_당진78-연돌-개략공사비_태안78연돌공사설계서(2005099)C2 12" xfId="40738"/>
    <cellStyle name="Ae_본관기초굴착 예상도급_당진78-연돌-개략공사비_태안78연돌공사설계서(2005099)C2 13" xfId="40739"/>
    <cellStyle name="Åë_본관기초굴착 예상도급_당진78-연돌-개략공사비_태안78연돌공사설계서(2005099)C2 13" xfId="40740"/>
    <cellStyle name="Ae_본관기초굴착 예상도급_당진78-연돌-개략공사비_태안78연돌공사설계서(2005099)C2 14" xfId="40741"/>
    <cellStyle name="Åë_본관기초굴착 예상도급_당진78-연돌-개략공사비_태안78연돌공사설계서(2005099)C2 14" xfId="40742"/>
    <cellStyle name="Ae_본관기초굴착 예상도급_당진78-연돌-개략공사비_태안78연돌공사설계서(2005099)C2 2" xfId="15116"/>
    <cellStyle name="Åë_본관기초굴착 예상도급_당진78-연돌-개략공사비_태안78연돌공사설계서(2005099)C2 2" xfId="15117"/>
    <cellStyle name="Ae_본관기초굴착 예상도급_당진78-연돌-개략공사비_태안78연돌공사설계서(2005099)C2 3" xfId="15118"/>
    <cellStyle name="Åë_본관기초굴착 예상도급_당진78-연돌-개략공사비_태안78연돌공사설계서(2005099)C2 3" xfId="15119"/>
    <cellStyle name="Ae_본관기초굴착 예상도급_당진78-연돌-개략공사비_태안78연돌공사설계서(2005099)C2 4" xfId="20637"/>
    <cellStyle name="Åë_본관기초굴착 예상도급_당진78-연돌-개략공사비_태안78연돌공사설계서(2005099)C2 4" xfId="20638"/>
    <cellStyle name="Ae_본관기초굴착 예상도급_당진78-연돌-개략공사비_태안78연돌공사설계서(2005099)C2 5" xfId="20639"/>
    <cellStyle name="Åë_본관기초굴착 예상도급_당진78-연돌-개략공사비_태안78연돌공사설계서(2005099)C2 5" xfId="20640"/>
    <cellStyle name="Ae_본관기초굴착 예상도급_당진78-연돌-개략공사비_태안78연돌공사설계서(2005099)C2 6" xfId="20641"/>
    <cellStyle name="Åë_본관기초굴착 예상도급_당진78-연돌-개략공사비_태안78연돌공사설계서(2005099)C2 6" xfId="20642"/>
    <cellStyle name="Ae_본관기초굴착 예상도급_당진78-연돌-개략공사비_태안78연돌공사설계서(2005099)C2 7" xfId="20643"/>
    <cellStyle name="Åë_본관기초굴착 예상도급_당진78-연돌-개략공사비_태안78연돌공사설계서(2005099)C2 7" xfId="20644"/>
    <cellStyle name="Ae_본관기초굴착 예상도급_당진78-연돌-개략공사비_태안78연돌공사설계서(2005099)C2 8" xfId="20645"/>
    <cellStyle name="Åë_본관기초굴착 예상도급_당진78-연돌-개략공사비_태안78연돌공사설계서(2005099)C2 8" xfId="20646"/>
    <cellStyle name="Ae_본관기초굴착 예상도급_당진78-연돌-개략공사비_태안78연돌공사설계서(2005099)C2 9" xfId="40743"/>
    <cellStyle name="Åë_본관기초굴착 예상도급_당진78-연돌-개략공사비_태안78연돌공사설계서(2005099)C2 9" xfId="40744"/>
    <cellStyle name="Ae_본관기초굴착 예상도급_연돌 현장타설말뚝(RCD)설계서" xfId="15120"/>
    <cellStyle name="Åë_본관기초굴착 예상도급_연돌 현장타설말뚝(RCD)설계서" xfId="15121"/>
    <cellStyle name="Ae_본관기초굴착 예상도급_연돌 현장타설말뚝(RCD)설계서 10" xfId="40745"/>
    <cellStyle name="Åë_본관기초굴착 예상도급_연돌 현장타설말뚝(RCD)설계서 10" xfId="40746"/>
    <cellStyle name="Ae_본관기초굴착 예상도급_연돌 현장타설말뚝(RCD)설계서 11" xfId="40747"/>
    <cellStyle name="Åë_본관기초굴착 예상도급_연돌 현장타설말뚝(RCD)설계서 11" xfId="40748"/>
    <cellStyle name="Ae_본관기초굴착 예상도급_연돌 현장타설말뚝(RCD)설계서 12" xfId="40749"/>
    <cellStyle name="Åë_본관기초굴착 예상도급_연돌 현장타설말뚝(RCD)설계서 12" xfId="40750"/>
    <cellStyle name="Ae_본관기초굴착 예상도급_연돌 현장타설말뚝(RCD)설계서 13" xfId="40751"/>
    <cellStyle name="Åë_본관기초굴착 예상도급_연돌 현장타설말뚝(RCD)설계서 13" xfId="40752"/>
    <cellStyle name="Ae_본관기초굴착 예상도급_연돌 현장타설말뚝(RCD)설계서 14" xfId="40753"/>
    <cellStyle name="Åë_본관기초굴착 예상도급_연돌 현장타설말뚝(RCD)설계서 14" xfId="40754"/>
    <cellStyle name="Ae_본관기초굴착 예상도급_연돌 현장타설말뚝(RCD)설계서 2" xfId="15122"/>
    <cellStyle name="Åë_본관기초굴착 예상도급_연돌 현장타설말뚝(RCD)설계서 2" xfId="15123"/>
    <cellStyle name="Ae_본관기초굴착 예상도급_연돌 현장타설말뚝(RCD)설계서 3" xfId="15124"/>
    <cellStyle name="Åë_본관기초굴착 예상도급_연돌 현장타설말뚝(RCD)설계서 3" xfId="15125"/>
    <cellStyle name="Ae_본관기초굴착 예상도급_연돌 현장타설말뚝(RCD)설계서 4" xfId="20647"/>
    <cellStyle name="Åë_본관기초굴착 예상도급_연돌 현장타설말뚝(RCD)설계서 4" xfId="20648"/>
    <cellStyle name="Ae_본관기초굴착 예상도급_연돌 현장타설말뚝(RCD)설계서 5" xfId="20649"/>
    <cellStyle name="Åë_본관기초굴착 예상도급_연돌 현장타설말뚝(RCD)설계서 5" xfId="20650"/>
    <cellStyle name="Ae_본관기초굴착 예상도급_연돌 현장타설말뚝(RCD)설계서 6" xfId="20651"/>
    <cellStyle name="Åë_본관기초굴착 예상도급_연돌 현장타설말뚝(RCD)설계서 6" xfId="20652"/>
    <cellStyle name="Ae_본관기초굴착 예상도급_연돌 현장타설말뚝(RCD)설계서 7" xfId="20653"/>
    <cellStyle name="Åë_본관기초굴착 예상도급_연돌 현장타설말뚝(RCD)설계서 7" xfId="20654"/>
    <cellStyle name="Ae_본관기초굴착 예상도급_연돌 현장타설말뚝(RCD)설계서 8" xfId="20655"/>
    <cellStyle name="Åë_본관기초굴착 예상도급_연돌 현장타설말뚝(RCD)설계서 8" xfId="20656"/>
    <cellStyle name="Ae_본관기초굴착 예상도급_연돌 현장타설말뚝(RCD)설계서 9" xfId="40755"/>
    <cellStyle name="Åë_본관기초굴착 예상도급_연돌 현장타설말뚝(RCD)설계서 9" xfId="40756"/>
    <cellStyle name="Ae_본관기초굴착 예상도급_연돌 현장타설말뚝(RCD)설계서_0 태안78-연돌-공사설계서(2005082)" xfId="15126"/>
    <cellStyle name="Åë_본관기초굴착 예상도급_연돌 현장타설말뚝(RCD)설계서_0 태안78-연돌-공사설계서(2005082)" xfId="15127"/>
    <cellStyle name="Ae_본관기초굴착 예상도급_연돌 현장타설말뚝(RCD)설계서_0 태안78-연돌-공사설계서(2005082) 10" xfId="40757"/>
    <cellStyle name="Åë_본관기초굴착 예상도급_연돌 현장타설말뚝(RCD)설계서_0 태안78-연돌-공사설계서(2005082) 10" xfId="40758"/>
    <cellStyle name="Ae_본관기초굴착 예상도급_연돌 현장타설말뚝(RCD)설계서_0 태안78-연돌-공사설계서(2005082) 11" xfId="40759"/>
    <cellStyle name="Åë_본관기초굴착 예상도급_연돌 현장타설말뚝(RCD)설계서_0 태안78-연돌-공사설계서(2005082) 11" xfId="40760"/>
    <cellStyle name="Ae_본관기초굴착 예상도급_연돌 현장타설말뚝(RCD)설계서_0 태안78-연돌-공사설계서(2005082) 12" xfId="40761"/>
    <cellStyle name="Åë_본관기초굴착 예상도급_연돌 현장타설말뚝(RCD)설계서_0 태안78-연돌-공사설계서(2005082) 12" xfId="40762"/>
    <cellStyle name="Ae_본관기초굴착 예상도급_연돌 현장타설말뚝(RCD)설계서_0 태안78-연돌-공사설계서(2005082) 13" xfId="40763"/>
    <cellStyle name="Åë_본관기초굴착 예상도급_연돌 현장타설말뚝(RCD)설계서_0 태안78-연돌-공사설계서(2005082) 13" xfId="40764"/>
    <cellStyle name="Ae_본관기초굴착 예상도급_연돌 현장타설말뚝(RCD)설계서_0 태안78-연돌-공사설계서(2005082) 14" xfId="40765"/>
    <cellStyle name="Åë_본관기초굴착 예상도급_연돌 현장타설말뚝(RCD)설계서_0 태안78-연돌-공사설계서(2005082) 14" xfId="40766"/>
    <cellStyle name="Ae_본관기초굴착 예상도급_연돌 현장타설말뚝(RCD)설계서_0 태안78-연돌-공사설계서(2005082) 2" xfId="15128"/>
    <cellStyle name="Åë_본관기초굴착 예상도급_연돌 현장타설말뚝(RCD)설계서_0 태안78-연돌-공사설계서(2005082) 2" xfId="15129"/>
    <cellStyle name="Ae_본관기초굴착 예상도급_연돌 현장타설말뚝(RCD)설계서_0 태안78-연돌-공사설계서(2005082) 3" xfId="15130"/>
    <cellStyle name="Åë_본관기초굴착 예상도급_연돌 현장타설말뚝(RCD)설계서_0 태안78-연돌-공사설계서(2005082) 3" xfId="15131"/>
    <cellStyle name="Ae_본관기초굴착 예상도급_연돌 현장타설말뚝(RCD)설계서_0 태안78-연돌-공사설계서(2005082) 4" xfId="20657"/>
    <cellStyle name="Åë_본관기초굴착 예상도급_연돌 현장타설말뚝(RCD)설계서_0 태안78-연돌-공사설계서(2005082) 4" xfId="20658"/>
    <cellStyle name="Ae_본관기초굴착 예상도급_연돌 현장타설말뚝(RCD)설계서_0 태안78-연돌-공사설계서(2005082) 5" xfId="20659"/>
    <cellStyle name="Åë_본관기초굴착 예상도급_연돌 현장타설말뚝(RCD)설계서_0 태안78-연돌-공사설계서(2005082) 5" xfId="20660"/>
    <cellStyle name="Ae_본관기초굴착 예상도급_연돌 현장타설말뚝(RCD)설계서_0 태안78-연돌-공사설계서(2005082) 6" xfId="20661"/>
    <cellStyle name="Åë_본관기초굴착 예상도급_연돌 현장타설말뚝(RCD)설계서_0 태안78-연돌-공사설계서(2005082) 6" xfId="20662"/>
    <cellStyle name="Ae_본관기초굴착 예상도급_연돌 현장타설말뚝(RCD)설계서_0 태안78-연돌-공사설계서(2005082) 7" xfId="20663"/>
    <cellStyle name="Åë_본관기초굴착 예상도급_연돌 현장타설말뚝(RCD)설계서_0 태안78-연돌-공사설계서(2005082) 7" xfId="20664"/>
    <cellStyle name="Ae_본관기초굴착 예상도급_연돌 현장타설말뚝(RCD)설계서_0 태안78-연돌-공사설계서(2005082) 8" xfId="20665"/>
    <cellStyle name="Åë_본관기초굴착 예상도급_연돌 현장타설말뚝(RCD)설계서_0 태안78-연돌-공사설계서(2005082) 8" xfId="20666"/>
    <cellStyle name="Ae_본관기초굴착 예상도급_연돌 현장타설말뚝(RCD)설계서_0 태안78-연돌-공사설계서(2005082) 9" xfId="40767"/>
    <cellStyle name="Åë_본관기초굴착 예상도급_연돌 현장타설말뚝(RCD)설계서_0 태안78-연돌-공사설계서(2005082) 9" xfId="40768"/>
    <cellStyle name="Ae_본관기초굴착 예상도급_연돌 현장타설말뚝(RCD)설계서_1.0t 공사설계서(1021일)" xfId="15132"/>
    <cellStyle name="Åë_본관기초굴착 예상도급_연돌 현장타설말뚝(RCD)설계서_1.0t 공사설계서(1021일)" xfId="15133"/>
    <cellStyle name="Ae_본관기초굴착 예상도급_연돌 현장타설말뚝(RCD)설계서_1.0t 공사설계서(1021일) 10" xfId="40769"/>
    <cellStyle name="Åë_본관기초굴착 예상도급_연돌 현장타설말뚝(RCD)설계서_1.0t 공사설계서(1021일) 10" xfId="40770"/>
    <cellStyle name="Ae_본관기초굴착 예상도급_연돌 현장타설말뚝(RCD)설계서_1.0t 공사설계서(1021일) 11" xfId="40771"/>
    <cellStyle name="Åë_본관기초굴착 예상도급_연돌 현장타설말뚝(RCD)설계서_1.0t 공사설계서(1021일) 11" xfId="40772"/>
    <cellStyle name="Ae_본관기초굴착 예상도급_연돌 현장타설말뚝(RCD)설계서_1.0t 공사설계서(1021일) 12" xfId="40773"/>
    <cellStyle name="Åë_본관기초굴착 예상도급_연돌 현장타설말뚝(RCD)설계서_1.0t 공사설계서(1021일) 12" xfId="40774"/>
    <cellStyle name="Ae_본관기초굴착 예상도급_연돌 현장타설말뚝(RCD)설계서_1.0t 공사설계서(1021일) 13" xfId="40775"/>
    <cellStyle name="Åë_본관기초굴착 예상도급_연돌 현장타설말뚝(RCD)설계서_1.0t 공사설계서(1021일) 13" xfId="40776"/>
    <cellStyle name="Ae_본관기초굴착 예상도급_연돌 현장타설말뚝(RCD)설계서_1.0t 공사설계서(1021일) 14" xfId="40777"/>
    <cellStyle name="Åë_본관기초굴착 예상도급_연돌 현장타설말뚝(RCD)설계서_1.0t 공사설계서(1021일) 14" xfId="40778"/>
    <cellStyle name="Ae_본관기초굴착 예상도급_연돌 현장타설말뚝(RCD)설계서_1.0t 공사설계서(1021일) 2" xfId="15134"/>
    <cellStyle name="Åë_본관기초굴착 예상도급_연돌 현장타설말뚝(RCD)설계서_1.0t 공사설계서(1021일) 2" xfId="15135"/>
    <cellStyle name="Ae_본관기초굴착 예상도급_연돌 현장타설말뚝(RCD)설계서_1.0t 공사설계서(1021일) 3" xfId="15136"/>
    <cellStyle name="Åë_본관기초굴착 예상도급_연돌 현장타설말뚝(RCD)설계서_1.0t 공사설계서(1021일) 3" xfId="15137"/>
    <cellStyle name="Ae_본관기초굴착 예상도급_연돌 현장타설말뚝(RCD)설계서_1.0t 공사설계서(1021일) 4" xfId="20667"/>
    <cellStyle name="Åë_본관기초굴착 예상도급_연돌 현장타설말뚝(RCD)설계서_1.0t 공사설계서(1021일) 4" xfId="20668"/>
    <cellStyle name="Ae_본관기초굴착 예상도급_연돌 현장타설말뚝(RCD)설계서_1.0t 공사설계서(1021일) 5" xfId="20669"/>
    <cellStyle name="Åë_본관기초굴착 예상도급_연돌 현장타설말뚝(RCD)설계서_1.0t 공사설계서(1021일) 5" xfId="20670"/>
    <cellStyle name="Ae_본관기초굴착 예상도급_연돌 현장타설말뚝(RCD)설계서_1.0t 공사설계서(1021일) 6" xfId="20671"/>
    <cellStyle name="Åë_본관기초굴착 예상도급_연돌 현장타설말뚝(RCD)설계서_1.0t 공사설계서(1021일) 6" xfId="20672"/>
    <cellStyle name="Ae_본관기초굴착 예상도급_연돌 현장타설말뚝(RCD)설계서_1.0t 공사설계서(1021일) 7" xfId="20673"/>
    <cellStyle name="Åë_본관기초굴착 예상도급_연돌 현장타설말뚝(RCD)설계서_1.0t 공사설계서(1021일) 7" xfId="20674"/>
    <cellStyle name="Ae_본관기초굴착 예상도급_연돌 현장타설말뚝(RCD)설계서_1.0t 공사설계서(1021일) 8" xfId="20675"/>
    <cellStyle name="Åë_본관기초굴착 예상도급_연돌 현장타설말뚝(RCD)설계서_1.0t 공사설계서(1021일) 8" xfId="20676"/>
    <cellStyle name="Ae_본관기초굴착 예상도급_연돌 현장타설말뚝(RCD)설계서_1.0t 공사설계서(1021일) 9" xfId="40779"/>
    <cellStyle name="Åë_본관기초굴착 예상도급_연돌 현장타설말뚝(RCD)설계서_1.0t 공사설계서(1021일) 9" xfId="40780"/>
    <cellStyle name="Ae_본관기초굴착 예상도급_연돌 현장타설말뚝(RCD)설계서_태안78연돌공사설계서(2005099)C2" xfId="15138"/>
    <cellStyle name="Åë_본관기초굴착 예상도급_연돌 현장타설말뚝(RCD)설계서_태안78연돌공사설계서(2005099)C2" xfId="15139"/>
    <cellStyle name="Ae_본관기초굴착 예상도급_연돌 현장타설말뚝(RCD)설계서_태안78연돌공사설계서(2005099)C2 10" xfId="40781"/>
    <cellStyle name="Åë_본관기초굴착 예상도급_연돌 현장타설말뚝(RCD)설계서_태안78연돌공사설계서(2005099)C2 10" xfId="40782"/>
    <cellStyle name="Ae_본관기초굴착 예상도급_연돌 현장타설말뚝(RCD)설계서_태안78연돌공사설계서(2005099)C2 11" xfId="40783"/>
    <cellStyle name="Åë_본관기초굴착 예상도급_연돌 현장타설말뚝(RCD)설계서_태안78연돌공사설계서(2005099)C2 11" xfId="40784"/>
    <cellStyle name="Ae_본관기초굴착 예상도급_연돌 현장타설말뚝(RCD)설계서_태안78연돌공사설계서(2005099)C2 12" xfId="40785"/>
    <cellStyle name="Åë_본관기초굴착 예상도급_연돌 현장타설말뚝(RCD)설계서_태안78연돌공사설계서(2005099)C2 12" xfId="40786"/>
    <cellStyle name="Ae_본관기초굴착 예상도급_연돌 현장타설말뚝(RCD)설계서_태안78연돌공사설계서(2005099)C2 13" xfId="40787"/>
    <cellStyle name="Åë_본관기초굴착 예상도급_연돌 현장타설말뚝(RCD)설계서_태안78연돌공사설계서(2005099)C2 13" xfId="40788"/>
    <cellStyle name="Ae_본관기초굴착 예상도급_연돌 현장타설말뚝(RCD)설계서_태안78연돌공사설계서(2005099)C2 14" xfId="40789"/>
    <cellStyle name="Åë_본관기초굴착 예상도급_연돌 현장타설말뚝(RCD)설계서_태안78연돌공사설계서(2005099)C2 14" xfId="40790"/>
    <cellStyle name="Ae_본관기초굴착 예상도급_연돌 현장타설말뚝(RCD)설계서_태안78연돌공사설계서(2005099)C2 2" xfId="15140"/>
    <cellStyle name="Åë_본관기초굴착 예상도급_연돌 현장타설말뚝(RCD)설계서_태안78연돌공사설계서(2005099)C2 2" xfId="15141"/>
    <cellStyle name="Ae_본관기초굴착 예상도급_연돌 현장타설말뚝(RCD)설계서_태안78연돌공사설계서(2005099)C2 3" xfId="15142"/>
    <cellStyle name="Åë_본관기초굴착 예상도급_연돌 현장타설말뚝(RCD)설계서_태안78연돌공사설계서(2005099)C2 3" xfId="15143"/>
    <cellStyle name="Ae_본관기초굴착 예상도급_연돌 현장타설말뚝(RCD)설계서_태안78연돌공사설계서(2005099)C2 4" xfId="20677"/>
    <cellStyle name="Åë_본관기초굴착 예상도급_연돌 현장타설말뚝(RCD)설계서_태안78연돌공사설계서(2005099)C2 4" xfId="20678"/>
    <cellStyle name="Ae_본관기초굴착 예상도급_연돌 현장타설말뚝(RCD)설계서_태안78연돌공사설계서(2005099)C2 5" xfId="20679"/>
    <cellStyle name="Åë_본관기초굴착 예상도급_연돌 현장타설말뚝(RCD)설계서_태안78연돌공사설계서(2005099)C2 5" xfId="20680"/>
    <cellStyle name="Ae_본관기초굴착 예상도급_연돌 현장타설말뚝(RCD)설계서_태안78연돌공사설계서(2005099)C2 6" xfId="20681"/>
    <cellStyle name="Åë_본관기초굴착 예상도급_연돌 현장타설말뚝(RCD)설계서_태안78연돌공사설계서(2005099)C2 6" xfId="20682"/>
    <cellStyle name="Ae_본관기초굴착 예상도급_연돌 현장타설말뚝(RCD)설계서_태안78연돌공사설계서(2005099)C2 7" xfId="20683"/>
    <cellStyle name="Åë_본관기초굴착 예상도급_연돌 현장타설말뚝(RCD)설계서_태안78연돌공사설계서(2005099)C2 7" xfId="20684"/>
    <cellStyle name="Ae_본관기초굴착 예상도급_연돌 현장타설말뚝(RCD)설계서_태안78연돌공사설계서(2005099)C2 8" xfId="20685"/>
    <cellStyle name="Åë_본관기초굴착 예상도급_연돌 현장타설말뚝(RCD)설계서_태안78연돌공사설계서(2005099)C2 8" xfId="20686"/>
    <cellStyle name="Ae_본관기초굴착 예상도급_연돌 현장타설말뚝(RCD)설계서_태안78연돌공사설계서(2005099)C2 9" xfId="40791"/>
    <cellStyle name="Åë_본관기초굴착 예상도급_연돌 현장타설말뚝(RCD)설계서_태안78연돌공사설계서(2005099)C2 9" xfId="40792"/>
    <cellStyle name="Ae_본관기초굴착(REV1)" xfId="15146"/>
    <cellStyle name="Åë_본관기초굴착(REV1)" xfId="15147"/>
    <cellStyle name="Ae_본관기초굴착(남경)" xfId="15144"/>
    <cellStyle name="Åë_본관기초굴착(남경)" xfId="15145"/>
    <cellStyle name="Ae_부대철골공내역(가실행#7,8)" xfId="15148"/>
    <cellStyle name="Åë_부대철콘공내역(당진#7,8)" xfId="15149"/>
    <cellStyle name="Ae_부두준설 딱지" xfId="40793"/>
    <cellStyle name="Åë_부두준설 딱지" xfId="40794"/>
    <cellStyle name="Ae_부두준설 설계서-07.10.24" xfId="40795"/>
    <cellStyle name="Åë_부두준설 설계서-07.10.24" xfId="40796"/>
    <cellStyle name="Ae_부표" xfId="15150"/>
    <cellStyle name="Åë_부표" xfId="15151"/>
    <cellStyle name="Ae_사급재료비및운반비" xfId="15152"/>
    <cellStyle name="Åë_사급재료비및운반비" xfId="15153"/>
    <cellStyle name="Ae_사급재료비및운반비_(참고1) 현황도 딱지" xfId="40797"/>
    <cellStyle name="Åë_사급재료비및운반비_(참고1) 현황도 딱지" xfId="40798"/>
    <cellStyle name="Ae_사급재료비및운반비_AC-01터빈주제어및보일러기초" xfId="42749"/>
    <cellStyle name="Åë_사급재료비및운반비_AC-01터빈주제어및보일러기초" xfId="42750"/>
    <cellStyle name="Ae_사급재료비및운반비_AC-01터빈주제어및보일러기초_설계변경(최종)" xfId="42751"/>
    <cellStyle name="Åë_사급재료비및운반비_AC-01터빈주제어및보일러기초_설계변경(최종)" xfId="42752"/>
    <cellStyle name="Ae_사급재료비및운반비_AC-05옥내기기기초" xfId="15172"/>
    <cellStyle name="Åë_사급재료비및운반비_AC-05옥내기기기초" xfId="15173"/>
    <cellStyle name="Ae_사급재료비및운반비_AC-05옥내기기기초_내역서_단가확정_집계" xfId="15174"/>
    <cellStyle name="Åë_사급재료비및운반비_AC-05옥내기기기초_내역서_단가확정_집계" xfId="15175"/>
    <cellStyle name="Ae_사급재료비및운반비_AC-05옥내기기기초_설계변경(최종)" xfId="42753"/>
    <cellStyle name="Åë_사급재료비및운반비_AC-05옥내기기기초_설계변경(최종)" xfId="42754"/>
    <cellStyle name="Ae_사급재료비및운반비_AC-05옥내기기기초_염소 주입실 신축공사" xfId="42755"/>
    <cellStyle name="Åë_사급재료비및운반비_AC-05옥내기기기초_염소 주입실 신축공사" xfId="42756"/>
    <cellStyle name="Ae_사급재료비및운반비_AC-07용수환경건물" xfId="42757"/>
    <cellStyle name="Åë_사급재료비및운반비_AC-07용수환경건물" xfId="42758"/>
    <cellStyle name="Ae_사급재료비및운반비_AC-07용수환경건물_설계변경(최종)" xfId="42759"/>
    <cellStyle name="Åë_사급재료비및운반비_AC-07용수환경건물_설계변경(최종)" xfId="42760"/>
    <cellStyle name="Ae_사급재료비및운반비_그래브준설 수량분개 토적표" xfId="40799"/>
    <cellStyle name="Åë_사급재료비및운반비_그래브준설 수량분개 토적표" xfId="40800"/>
    <cellStyle name="Ae_사급재료비및운반비_내역서_단가확정_집계" xfId="15154"/>
    <cellStyle name="Åë_사급재료비및운반비_내역서_단가확정_집계" xfId="15155"/>
    <cellStyle name="Ae_사급재료비및운반비_부두준설 딱지" xfId="40801"/>
    <cellStyle name="Åë_사급재료비및운반비_부두준설 딱지" xfId="40802"/>
    <cellStyle name="Ae_사급재료비및운반비_부두준설 설계서" xfId="40803"/>
    <cellStyle name="Åë_사급재료비및운반비_부두준설 설계서" xfId="40804"/>
    <cellStyle name="Ae_사급재료비및운반비_부두준설 설계서-07.10.24" xfId="40805"/>
    <cellStyle name="Åë_사급재료비및운반비_부두준설 설계서-07.10.24" xfId="40806"/>
    <cellStyle name="Ae_사급재료비및운반비_부두준설 수량산출서" xfId="40807"/>
    <cellStyle name="Åë_사급재료비및운반비_부두준설 수량산출서" xfId="40808"/>
    <cellStyle name="Ae_사급재료비및운반비_설계변경(최종)" xfId="42729"/>
    <cellStyle name="Åë_사급재료비및운반비_설계변경(최종)" xfId="42730"/>
    <cellStyle name="Ae_사급재료비및운반비_염소 주입실 신축공사" xfId="42731"/>
    <cellStyle name="Åë_사급재료비및운반비_염소 주입실 신축공사" xfId="42732"/>
    <cellStyle name="Ae_사급재료비및운반비_터빈발전기기초(단가)" xfId="15156"/>
    <cellStyle name="Åë_사급재료비및운반비_터빈발전기기초(단가)" xfId="15157"/>
    <cellStyle name="Ae_사급재료비및운반비_터빈발전기기초(단가)_1" xfId="15158"/>
    <cellStyle name="Åë_사급재료비및운반비_터빈발전기기초(단가)_1" xfId="15159"/>
    <cellStyle name="Ae_사급재료비및운반비_터빈발전기기초(단가)_1_AC-05옥내기기기초" xfId="15162"/>
    <cellStyle name="Åë_사급재료비및운반비_터빈발전기기초(단가)_1_AC-05옥내기기기초" xfId="15163"/>
    <cellStyle name="Ae_사급재료비및운반비_터빈발전기기초(단가)_1_AC-05옥내기기기초_내역서_단가확정_집계" xfId="15164"/>
    <cellStyle name="Åë_사급재료비및운반비_터빈발전기기초(단가)_1_AC-05옥내기기기초_내역서_단가확정_집계" xfId="15165"/>
    <cellStyle name="Ae_사급재료비및운반비_터빈발전기기초(단가)_1_AC-05옥내기기기초_설계변경(최종)" xfId="42737"/>
    <cellStyle name="Åë_사급재료비및운반비_터빈발전기기초(단가)_1_AC-05옥내기기기초_설계변경(최종)" xfId="42738"/>
    <cellStyle name="Ae_사급재료비및운반비_터빈발전기기초(단가)_1_AC-05옥내기기기초_염소 주입실 신축공사" xfId="42739"/>
    <cellStyle name="Åë_사급재료비및운반비_터빈발전기기초(단가)_1_AC-05옥내기기기초_염소 주입실 신축공사" xfId="42740"/>
    <cellStyle name="Ae_사급재료비및운반비_터빈발전기기초(단가)_1_내역서_단가확정_집계" xfId="15160"/>
    <cellStyle name="Åë_사급재료비및운반비_터빈발전기기초(단가)_1_내역서_단가확정_집계" xfId="15161"/>
    <cellStyle name="Ae_사급재료비및운반비_터빈발전기기초(단가)_1_설계변경(최종)" xfId="42733"/>
    <cellStyle name="Åë_사급재료비및운반비_터빈발전기기초(단가)_1_설계변경(최종)" xfId="42734"/>
    <cellStyle name="Ae_사급재료비및운반비_터빈발전기기초(단가)_1_염소 주입실 신축공사" xfId="42735"/>
    <cellStyle name="Åë_사급재료비및운반비_터빈발전기기초(단가)_1_염소 주입실 신축공사" xfId="42736"/>
    <cellStyle name="Ae_사급재료비및운반비_터빈발전기기초(단가)_AC-05옥내기기기초" xfId="15168"/>
    <cellStyle name="Åë_사급재료비및운반비_터빈발전기기초(단가)_AC-05옥내기기기초" xfId="15169"/>
    <cellStyle name="Ae_사급재료비및운반비_터빈발전기기초(단가)_AC-05옥내기기기초_내역서_단가확정_집계" xfId="15170"/>
    <cellStyle name="Åë_사급재료비및운반비_터빈발전기기초(단가)_AC-05옥내기기기초_내역서_단가확정_집계" xfId="15171"/>
    <cellStyle name="Ae_사급재료비및운반비_터빈발전기기초(단가)_AC-05옥내기기기초_설계변경(최종)" xfId="42745"/>
    <cellStyle name="Åë_사급재료비및운반비_터빈발전기기초(단가)_AC-05옥내기기기초_설계변경(최종)" xfId="42746"/>
    <cellStyle name="Ae_사급재료비및운반비_터빈발전기기초(단가)_AC-05옥내기기기초_염소 주입실 신축공사" xfId="42747"/>
    <cellStyle name="Åë_사급재료비및운반비_터빈발전기기초(단가)_AC-05옥내기기기초_염소 주입실 신축공사" xfId="42748"/>
    <cellStyle name="Ae_사급재료비및운반비_터빈발전기기초(단가)_내역서_단가확정_집계" xfId="15166"/>
    <cellStyle name="Åë_사급재료비및운반비_터빈발전기기초(단가)_내역서_단가확정_집계" xfId="15167"/>
    <cellStyle name="Ae_사급재료비및운반비_터빈발전기기초(단가)_설계변경(최종)" xfId="42741"/>
    <cellStyle name="Åë_사급재료비및운반비_터빈발전기기초(단가)_설계변경(최종)" xfId="42742"/>
    <cellStyle name="Ae_사급재료비및운반비_터빈발전기기초(단가)_염소 주입실 신축공사" xfId="42743"/>
    <cellStyle name="Åë_사급재료비및운반비_터빈발전기기초(단가)_염소 주입실 신축공사" xfId="42744"/>
    <cellStyle name="Ae_석탄취급설비기초-비교" xfId="15176"/>
    <cellStyle name="Åë_석탄취급설비기초-비교" xfId="15177"/>
    <cellStyle name="Ae_석탄취급설비기초-비교_설계변경(최종)" xfId="42761"/>
    <cellStyle name="Åë_석탄취급설비기초-비교_설계변경(최종)" xfId="42762"/>
    <cellStyle name="Ae_석탄취급설비기초-비교_염소 주입실 신축공사" xfId="42763"/>
    <cellStyle name="Åë_석탄취급설비기초-비교_염소 주입실 신축공사" xfId="42764"/>
    <cellStyle name="Ae_설계명세서" xfId="15178"/>
    <cellStyle name="Åë_설계명세서" xfId="15179"/>
    <cellStyle name="Ae_설계서(CC-10)re2" xfId="40809"/>
    <cellStyle name="Åë_설계서(CC-10)re2" xfId="40810"/>
    <cellStyle name="Ae_설계서(F.C)" xfId="15180"/>
    <cellStyle name="Åë_설계서(F.C)" xfId="15181"/>
    <cellStyle name="Ae_소나무가이식 하도급대상금액대비" xfId="15182"/>
    <cellStyle name="Åë_소나무가이식 하도급대상금액대비" xfId="15183"/>
    <cellStyle name="Ae_수량및 단가 산출내용표" xfId="15184"/>
    <cellStyle name="Åë_수량및 단가 산출내용표" xfId="15185"/>
    <cellStyle name="Ae_수량및 단가 산출내용표_(참고1) 현황도 딱지" xfId="40811"/>
    <cellStyle name="Åë_수량및 단가 산출내용표_(참고1) 현황도 딱지" xfId="40812"/>
    <cellStyle name="Ae_수량및 단가 산출내용표_AC-01터빈주제어및보일러기초" xfId="42773"/>
    <cellStyle name="Åë_수량및 단가 산출내용표_AC-01터빈주제어및보일러기초" xfId="42774"/>
    <cellStyle name="Ae_수량및 단가 산출내용표_AC-01터빈주제어및보일러기초_설계변경(최종)" xfId="42775"/>
    <cellStyle name="Åë_수량및 단가 산출내용표_AC-01터빈주제어및보일러기초_설계변경(최종)" xfId="42776"/>
    <cellStyle name="Ae_수량및 단가 산출내용표_AC-05옥내기기기초" xfId="15196"/>
    <cellStyle name="Åë_수량및 단가 산출내용표_AC-05옥내기기기초" xfId="15197"/>
    <cellStyle name="Ae_수량및 단가 산출내용표_AC-05옥내기기기초_내역서_단가확정_집계" xfId="15198"/>
    <cellStyle name="Åë_수량및 단가 산출내용표_AC-05옥내기기기초_내역서_단가확정_집계" xfId="15199"/>
    <cellStyle name="Ae_수량및 단가 산출내용표_AC-05옥내기기기초_설계변경(최종)" xfId="42777"/>
    <cellStyle name="Åë_수량및 단가 산출내용표_AC-05옥내기기기초_설계변경(최종)" xfId="42778"/>
    <cellStyle name="Ae_수량및 단가 산출내용표_AC-05옥내기기기초_염소 주입실 신축공사" xfId="42779"/>
    <cellStyle name="Åë_수량및 단가 산출내용표_AC-05옥내기기기초_염소 주입실 신축공사" xfId="42780"/>
    <cellStyle name="Ae_수량및 단가 산출내용표_CC06 석탄취급설비" xfId="15200"/>
    <cellStyle name="Åë_수량및 단가 산출내용표_CC06 석탄취급설비" xfId="15201"/>
    <cellStyle name="Ae_수량및 단가 산출내용표_CC-10저탄장조성 및 비탄방지설비공사(최종)11.28" xfId="15202"/>
    <cellStyle name="Åë_수량및 단가 산출내용표_CC-10저탄장조성 및 비탄방지설비공사(최종)11.28" xfId="15203"/>
    <cellStyle name="Ae_수량및 단가 산출내용표_YH34 운탄_구조물 수량" xfId="15204"/>
    <cellStyle name="Åë_수량및 단가 산출내용표_YH34 운탄_구조물 수량" xfId="15205"/>
    <cellStyle name="Ae_수량및 단가 산출내용표_YH34 운탄설비 내역서" xfId="15206"/>
    <cellStyle name="Åë_수량및 단가 산출내용표_YH34 운탄설비 내역서" xfId="15207"/>
    <cellStyle name="Ae_수량및 단가 산출내용표_그래브준설 수량분개 토적표" xfId="40813"/>
    <cellStyle name="Åë_수량및 단가 산출내용표_그래브준설 수량분개 토적표" xfId="40814"/>
    <cellStyle name="Ae_수량및 단가 산출내용표_내역서_단가확정_집계" xfId="15186"/>
    <cellStyle name="Åë_수량및 단가 산출내용표_내역서_단가확정_집계" xfId="15187"/>
    <cellStyle name="Ae_수량및 단가 산출내용표_부두준설 딱지" xfId="40815"/>
    <cellStyle name="Åë_수량및 단가 산출내용표_부두준설 딱지" xfId="40816"/>
    <cellStyle name="Ae_수량및 단가 산출내용표_부두준설 설계서" xfId="40817"/>
    <cellStyle name="Åë_수량및 단가 산출내용표_부두준설 설계서" xfId="40818"/>
    <cellStyle name="Ae_수량및 단가 산출내용표_부두준설 설계서-07.10.24" xfId="40819"/>
    <cellStyle name="Åë_수량및 단가 산출내용표_부두준설 설계서-07.10.24" xfId="40820"/>
    <cellStyle name="Ae_수량및 단가 산출내용표_부두준설 수량산출서" xfId="40821"/>
    <cellStyle name="Åë_수량및 단가 산출내용표_부두준설 수량산출서" xfId="40822"/>
    <cellStyle name="Ae_수량및 단가 산출내용표_부표" xfId="15188"/>
    <cellStyle name="Åë_수량및 단가 산출내용표_부표" xfId="15189"/>
    <cellStyle name="Ae_수량및 단가 산출내용표_설계변경(최종)" xfId="42765"/>
    <cellStyle name="Åë_수량및 단가 산출내용표_설계변경(최종)" xfId="42766"/>
    <cellStyle name="Ae_수량및 단가 산출내용표_염소 주입실 신축공사" xfId="42767"/>
    <cellStyle name="Åë_수량및 단가 산출내용표_염소 주입실 신축공사" xfId="42768"/>
    <cellStyle name="Ae_수량및 단가 산출내용표_저류지제방공사 품셈" xfId="15190"/>
    <cellStyle name="Åë_수량및 단가 산출내용표_저류지제방공사 품셈" xfId="15191"/>
    <cellStyle name="Ae_수량및 단가 산출내용표_추가품셈1-박" xfId="15192"/>
    <cellStyle name="Åë_수량및 단가 산출내용표_추가품셈1-박" xfId="15193"/>
    <cellStyle name="Ae_수량및 단가 산출내용표_추가품셈1-박_설계변경(최종)" xfId="42769"/>
    <cellStyle name="Åë_수량및 단가 산출내용표_추가품셈1-박_설계변경(최종)" xfId="42770"/>
    <cellStyle name="Ae_수량및 단가 산출내용표_추가품셈1-박_염소 주입실 신축공사" xfId="42771"/>
    <cellStyle name="Åë_수량및 단가 산출내용표_추가품셈1-박_염소 주입실 신축공사" xfId="42772"/>
    <cellStyle name="Ae_수량및 단가 산출내용표_품셈" xfId="15194"/>
    <cellStyle name="Åë_수량및 단가 산출내용표_품셈" xfId="15195"/>
    <cellStyle name="Ae_수량산출서(CC-10)" xfId="40823"/>
    <cellStyle name="Åë_수량산출서(CC-10)" xfId="40824"/>
    <cellStyle name="Ae_연돌 현장타설말뚝(RCD)설계서" xfId="15208"/>
    <cellStyle name="Åë_연돌 현장타설말뚝(RCD)설계서" xfId="15209"/>
    <cellStyle name="Ae_연돌 현장타설말뚝(RCD)설계서 10" xfId="40825"/>
    <cellStyle name="Åë_연돌 현장타설말뚝(RCD)설계서 10" xfId="40826"/>
    <cellStyle name="Ae_연돌 현장타설말뚝(RCD)설계서 11" xfId="40827"/>
    <cellStyle name="Åë_연돌 현장타설말뚝(RCD)설계서 11" xfId="40828"/>
    <cellStyle name="Ae_연돌 현장타설말뚝(RCD)설계서 12" xfId="40829"/>
    <cellStyle name="Åë_연돌 현장타설말뚝(RCD)설계서 12" xfId="40830"/>
    <cellStyle name="Ae_연돌 현장타설말뚝(RCD)설계서 13" xfId="40831"/>
    <cellStyle name="Åë_연돌 현장타설말뚝(RCD)설계서 13" xfId="40832"/>
    <cellStyle name="Ae_연돌 현장타설말뚝(RCD)설계서 14" xfId="40833"/>
    <cellStyle name="Åë_연돌 현장타설말뚝(RCD)설계서 14" xfId="40834"/>
    <cellStyle name="Ae_연돌 현장타설말뚝(RCD)설계서 2" xfId="15210"/>
    <cellStyle name="Åë_연돌 현장타설말뚝(RCD)설계서 2" xfId="15211"/>
    <cellStyle name="Ae_연돌 현장타설말뚝(RCD)설계서 3" xfId="15212"/>
    <cellStyle name="Åë_연돌 현장타설말뚝(RCD)설계서 3" xfId="15213"/>
    <cellStyle name="Ae_연돌 현장타설말뚝(RCD)설계서 4" xfId="20687"/>
    <cellStyle name="Åë_연돌 현장타설말뚝(RCD)설계서 4" xfId="20688"/>
    <cellStyle name="Ae_연돌 현장타설말뚝(RCD)설계서 5" xfId="20689"/>
    <cellStyle name="Åë_연돌 현장타설말뚝(RCD)설계서 5" xfId="20690"/>
    <cellStyle name="Ae_연돌 현장타설말뚝(RCD)설계서 6" xfId="20691"/>
    <cellStyle name="Åë_연돌 현장타설말뚝(RCD)설계서 6" xfId="20692"/>
    <cellStyle name="Ae_연돌 현장타설말뚝(RCD)설계서 7" xfId="20693"/>
    <cellStyle name="Åë_연돌 현장타설말뚝(RCD)설계서 7" xfId="20694"/>
    <cellStyle name="Ae_연돌 현장타설말뚝(RCD)설계서 8" xfId="20695"/>
    <cellStyle name="Åë_연돌 현장타설말뚝(RCD)설계서 8" xfId="20696"/>
    <cellStyle name="Ae_연돌 현장타설말뚝(RCD)설계서 9" xfId="40835"/>
    <cellStyle name="Åë_연돌 현장타설말뚝(RCD)설계서 9" xfId="40836"/>
    <cellStyle name="Ae_연돌 현장타설말뚝(RCD)설계서_0 태안78-연돌-공사설계서(2005082)" xfId="15214"/>
    <cellStyle name="Åë_연돌 현장타설말뚝(RCD)설계서_0 태안78-연돌-공사설계서(2005082)" xfId="15215"/>
    <cellStyle name="Ae_연돌 현장타설말뚝(RCD)설계서_0 태안78-연돌-공사설계서(2005082) 10" xfId="40837"/>
    <cellStyle name="Åë_연돌 현장타설말뚝(RCD)설계서_0 태안78-연돌-공사설계서(2005082) 10" xfId="40838"/>
    <cellStyle name="Ae_연돌 현장타설말뚝(RCD)설계서_0 태안78-연돌-공사설계서(2005082) 11" xfId="40839"/>
    <cellStyle name="Åë_연돌 현장타설말뚝(RCD)설계서_0 태안78-연돌-공사설계서(2005082) 11" xfId="40840"/>
    <cellStyle name="Ae_연돌 현장타설말뚝(RCD)설계서_0 태안78-연돌-공사설계서(2005082) 12" xfId="40841"/>
    <cellStyle name="Åë_연돌 현장타설말뚝(RCD)설계서_0 태안78-연돌-공사설계서(2005082) 12" xfId="40842"/>
    <cellStyle name="Ae_연돌 현장타설말뚝(RCD)설계서_0 태안78-연돌-공사설계서(2005082) 13" xfId="40843"/>
    <cellStyle name="Åë_연돌 현장타설말뚝(RCD)설계서_0 태안78-연돌-공사설계서(2005082) 13" xfId="40844"/>
    <cellStyle name="Ae_연돌 현장타설말뚝(RCD)설계서_0 태안78-연돌-공사설계서(2005082) 14" xfId="40845"/>
    <cellStyle name="Åë_연돌 현장타설말뚝(RCD)설계서_0 태안78-연돌-공사설계서(2005082) 14" xfId="40846"/>
    <cellStyle name="Ae_연돌 현장타설말뚝(RCD)설계서_0 태안78-연돌-공사설계서(2005082) 2" xfId="15216"/>
    <cellStyle name="Åë_연돌 현장타설말뚝(RCD)설계서_0 태안78-연돌-공사설계서(2005082) 2" xfId="15217"/>
    <cellStyle name="Ae_연돌 현장타설말뚝(RCD)설계서_0 태안78-연돌-공사설계서(2005082) 3" xfId="15218"/>
    <cellStyle name="Åë_연돌 현장타설말뚝(RCD)설계서_0 태안78-연돌-공사설계서(2005082) 3" xfId="15219"/>
    <cellStyle name="Ae_연돌 현장타설말뚝(RCD)설계서_0 태안78-연돌-공사설계서(2005082) 4" xfId="20697"/>
    <cellStyle name="Åë_연돌 현장타설말뚝(RCD)설계서_0 태안78-연돌-공사설계서(2005082) 4" xfId="20698"/>
    <cellStyle name="Ae_연돌 현장타설말뚝(RCD)설계서_0 태안78-연돌-공사설계서(2005082) 5" xfId="20699"/>
    <cellStyle name="Åë_연돌 현장타설말뚝(RCD)설계서_0 태안78-연돌-공사설계서(2005082) 5" xfId="20700"/>
    <cellStyle name="Ae_연돌 현장타설말뚝(RCD)설계서_0 태안78-연돌-공사설계서(2005082) 6" xfId="20701"/>
    <cellStyle name="Åë_연돌 현장타설말뚝(RCD)설계서_0 태안78-연돌-공사설계서(2005082) 6" xfId="20702"/>
    <cellStyle name="Ae_연돌 현장타설말뚝(RCD)설계서_0 태안78-연돌-공사설계서(2005082) 7" xfId="20703"/>
    <cellStyle name="Åë_연돌 현장타설말뚝(RCD)설계서_0 태안78-연돌-공사설계서(2005082) 7" xfId="20704"/>
    <cellStyle name="Ae_연돌 현장타설말뚝(RCD)설계서_0 태안78-연돌-공사설계서(2005082) 8" xfId="20705"/>
    <cellStyle name="Åë_연돌 현장타설말뚝(RCD)설계서_0 태안78-연돌-공사설계서(2005082) 8" xfId="20706"/>
    <cellStyle name="Ae_연돌 현장타설말뚝(RCD)설계서_0 태안78-연돌-공사설계서(2005082) 9" xfId="40847"/>
    <cellStyle name="Åë_연돌 현장타설말뚝(RCD)설계서_0 태안78-연돌-공사설계서(2005082) 9" xfId="40848"/>
    <cellStyle name="Ae_연돌 현장타설말뚝(RCD)설계서_1.0t 공사설계서(1021일)" xfId="15220"/>
    <cellStyle name="Åë_연돌 현장타설말뚝(RCD)설계서_1.0t 공사설계서(1021일)" xfId="15221"/>
    <cellStyle name="Ae_연돌 현장타설말뚝(RCD)설계서_1.0t 공사설계서(1021일) 10" xfId="40849"/>
    <cellStyle name="Åë_연돌 현장타설말뚝(RCD)설계서_1.0t 공사설계서(1021일) 10" xfId="40850"/>
    <cellStyle name="Ae_연돌 현장타설말뚝(RCD)설계서_1.0t 공사설계서(1021일) 11" xfId="40851"/>
    <cellStyle name="Åë_연돌 현장타설말뚝(RCD)설계서_1.0t 공사설계서(1021일) 11" xfId="40852"/>
    <cellStyle name="Ae_연돌 현장타설말뚝(RCD)설계서_1.0t 공사설계서(1021일) 12" xfId="40853"/>
    <cellStyle name="Åë_연돌 현장타설말뚝(RCD)설계서_1.0t 공사설계서(1021일) 12" xfId="40854"/>
    <cellStyle name="Ae_연돌 현장타설말뚝(RCD)설계서_1.0t 공사설계서(1021일) 13" xfId="40855"/>
    <cellStyle name="Åë_연돌 현장타설말뚝(RCD)설계서_1.0t 공사설계서(1021일) 13" xfId="40856"/>
    <cellStyle name="Ae_연돌 현장타설말뚝(RCD)설계서_1.0t 공사설계서(1021일) 14" xfId="40857"/>
    <cellStyle name="Åë_연돌 현장타설말뚝(RCD)설계서_1.0t 공사설계서(1021일) 14" xfId="40858"/>
    <cellStyle name="Ae_연돌 현장타설말뚝(RCD)설계서_1.0t 공사설계서(1021일) 2" xfId="15222"/>
    <cellStyle name="Åë_연돌 현장타설말뚝(RCD)설계서_1.0t 공사설계서(1021일) 2" xfId="15223"/>
    <cellStyle name="Ae_연돌 현장타설말뚝(RCD)설계서_1.0t 공사설계서(1021일) 3" xfId="15224"/>
    <cellStyle name="Åë_연돌 현장타설말뚝(RCD)설계서_1.0t 공사설계서(1021일) 3" xfId="15225"/>
    <cellStyle name="Ae_연돌 현장타설말뚝(RCD)설계서_1.0t 공사설계서(1021일) 4" xfId="20707"/>
    <cellStyle name="Åë_연돌 현장타설말뚝(RCD)설계서_1.0t 공사설계서(1021일) 4" xfId="20708"/>
    <cellStyle name="Ae_연돌 현장타설말뚝(RCD)설계서_1.0t 공사설계서(1021일) 5" xfId="20709"/>
    <cellStyle name="Åë_연돌 현장타설말뚝(RCD)설계서_1.0t 공사설계서(1021일) 5" xfId="20710"/>
    <cellStyle name="Ae_연돌 현장타설말뚝(RCD)설계서_1.0t 공사설계서(1021일) 6" xfId="20711"/>
    <cellStyle name="Åë_연돌 현장타설말뚝(RCD)설계서_1.0t 공사설계서(1021일) 6" xfId="20712"/>
    <cellStyle name="Ae_연돌 현장타설말뚝(RCD)설계서_1.0t 공사설계서(1021일) 7" xfId="20713"/>
    <cellStyle name="Åë_연돌 현장타설말뚝(RCD)설계서_1.0t 공사설계서(1021일) 7" xfId="20714"/>
    <cellStyle name="Ae_연돌 현장타설말뚝(RCD)설계서_1.0t 공사설계서(1021일) 8" xfId="20715"/>
    <cellStyle name="Åë_연돌 현장타설말뚝(RCD)설계서_1.0t 공사설계서(1021일) 8" xfId="20716"/>
    <cellStyle name="Ae_연돌 현장타설말뚝(RCD)설계서_1.0t 공사설계서(1021일) 9" xfId="40859"/>
    <cellStyle name="Åë_연돌 현장타설말뚝(RCD)설계서_1.0t 공사설계서(1021일) 9" xfId="40860"/>
    <cellStyle name="Ae_연돌 현장타설말뚝(RCD)설계서_태안78연돌공사설계서(2005099)C2" xfId="15226"/>
    <cellStyle name="Åë_연돌 현장타설말뚝(RCD)설계서_태안78연돌공사설계서(2005099)C2" xfId="15227"/>
    <cellStyle name="Ae_연돌 현장타설말뚝(RCD)설계서_태안78연돌공사설계서(2005099)C2 10" xfId="40861"/>
    <cellStyle name="Åë_연돌 현장타설말뚝(RCD)설계서_태안78연돌공사설계서(2005099)C2 10" xfId="40862"/>
    <cellStyle name="Ae_연돌 현장타설말뚝(RCD)설계서_태안78연돌공사설계서(2005099)C2 11" xfId="40863"/>
    <cellStyle name="Åë_연돌 현장타설말뚝(RCD)설계서_태안78연돌공사설계서(2005099)C2 11" xfId="40864"/>
    <cellStyle name="Ae_연돌 현장타설말뚝(RCD)설계서_태안78연돌공사설계서(2005099)C2 12" xfId="40865"/>
    <cellStyle name="Åë_연돌 현장타설말뚝(RCD)설계서_태안78연돌공사설계서(2005099)C2 12" xfId="40866"/>
    <cellStyle name="Ae_연돌 현장타설말뚝(RCD)설계서_태안78연돌공사설계서(2005099)C2 13" xfId="40867"/>
    <cellStyle name="Åë_연돌 현장타설말뚝(RCD)설계서_태안78연돌공사설계서(2005099)C2 13" xfId="40868"/>
    <cellStyle name="Ae_연돌 현장타설말뚝(RCD)설계서_태안78연돌공사설계서(2005099)C2 14" xfId="40869"/>
    <cellStyle name="Åë_연돌 현장타설말뚝(RCD)설계서_태안78연돌공사설계서(2005099)C2 14" xfId="40870"/>
    <cellStyle name="Ae_연돌 현장타설말뚝(RCD)설계서_태안78연돌공사설계서(2005099)C2 2" xfId="15228"/>
    <cellStyle name="Åë_연돌 현장타설말뚝(RCD)설계서_태안78연돌공사설계서(2005099)C2 2" xfId="15229"/>
    <cellStyle name="Ae_연돌 현장타설말뚝(RCD)설계서_태안78연돌공사설계서(2005099)C2 3" xfId="15230"/>
    <cellStyle name="Åë_연돌 현장타설말뚝(RCD)설계서_태안78연돌공사설계서(2005099)C2 3" xfId="15231"/>
    <cellStyle name="Ae_연돌 현장타설말뚝(RCD)설계서_태안78연돌공사설계서(2005099)C2 4" xfId="20717"/>
    <cellStyle name="Åë_연돌 현장타설말뚝(RCD)설계서_태안78연돌공사설계서(2005099)C2 4" xfId="20718"/>
    <cellStyle name="Ae_연돌 현장타설말뚝(RCD)설계서_태안78연돌공사설계서(2005099)C2 5" xfId="20719"/>
    <cellStyle name="Åë_연돌 현장타설말뚝(RCD)설계서_태안78연돌공사설계서(2005099)C2 5" xfId="20720"/>
    <cellStyle name="Ae_연돌 현장타설말뚝(RCD)설계서_태안78연돌공사설계서(2005099)C2 6" xfId="20721"/>
    <cellStyle name="Åë_연돌 현장타설말뚝(RCD)설계서_태안78연돌공사설계서(2005099)C2 6" xfId="20722"/>
    <cellStyle name="Ae_연돌 현장타설말뚝(RCD)설계서_태안78연돌공사설계서(2005099)C2 7" xfId="20723"/>
    <cellStyle name="Åë_연돌 현장타설말뚝(RCD)설계서_태안78연돌공사설계서(2005099)C2 7" xfId="20724"/>
    <cellStyle name="Ae_연돌 현장타설말뚝(RCD)설계서_태안78연돌공사설계서(2005099)C2 8" xfId="20725"/>
    <cellStyle name="Åë_연돌 현장타설말뚝(RCD)설계서_태안78연돌공사설계서(2005099)C2 8" xfId="20726"/>
    <cellStyle name="Ae_연돌 현장타설말뚝(RCD)설계서_태안78연돌공사설계서(2005099)C2 9" xfId="40871"/>
    <cellStyle name="Åë_연돌 현장타설말뚝(RCD)설계서_태안78연돌공사설계서(2005099)C2 9" xfId="40872"/>
    <cellStyle name="Ae_영흥#3,4 보일러철골설치및마감(MC-01)FINAL" xfId="15232"/>
    <cellStyle name="Åë_영흥#3,4 보일러철골설치및마감(MC-01)FINAL" xfId="15233"/>
    <cellStyle name="Ae_영흥#3,4 보일러철골설치및마감(MC-01)FINAL_(참고1) 현황도 딱지" xfId="40873"/>
    <cellStyle name="Åë_영흥#3,4 보일러철골설치및마감(MC-01)FINAL_(참고1) 현황도 딱지" xfId="40874"/>
    <cellStyle name="Ae_영흥#3,4 보일러철골설치및마감(MC-01)FINAL_그래브준설 수량분개 토적표" xfId="40875"/>
    <cellStyle name="Åë_영흥#3,4 보일러철골설치및마감(MC-01)FINAL_그래브준설 수량분개 토적표" xfId="40876"/>
    <cellStyle name="Ae_영흥#3,4 보일러철골설치및마감(MC-01)FINAL_부두준설 딱지" xfId="40877"/>
    <cellStyle name="Åë_영흥#3,4 보일러철골설치및마감(MC-01)FINAL_부두준설 딱지" xfId="40878"/>
    <cellStyle name="Ae_영흥#3,4 보일러철골설치및마감(MC-01)FINAL_부두준설 설계서" xfId="40879"/>
    <cellStyle name="Åë_영흥#3,4 보일러철골설치및마감(MC-01)FINAL_부두준설 설계서" xfId="40880"/>
    <cellStyle name="Ae_영흥#3,4 보일러철골설치및마감(MC-01)FINAL_부두준설 설계서-07.10.24" xfId="40881"/>
    <cellStyle name="Åë_영흥#3,4 보일러철골설치및마감(MC-01)FINAL_부두준설 설계서-07.10.24" xfId="40882"/>
    <cellStyle name="Ae_영흥#3,4 보일러철골설치및마감(MC-01)FINAL_부두준설 수량산출서" xfId="40883"/>
    <cellStyle name="Åë_영흥#3,4 보일러철골설치및마감(MC-01)FINAL_부두준설 수량산출서" xfId="40884"/>
    <cellStyle name="Ae_영흥#3,4 옥내기기기초(AC-05)" xfId="15234"/>
    <cellStyle name="Åë_영흥#3,4 옥내기기기초(AC-05)" xfId="15235"/>
    <cellStyle name="Ae_영흥#3,4 옥내기기기초(AC-05)_(참고1) 현황도 딱지" xfId="40885"/>
    <cellStyle name="Åë_영흥#3,4 옥내기기기초(AC-05)_(참고1) 현황도 딱지" xfId="40886"/>
    <cellStyle name="Ae_영흥#3,4 옥내기기기초(AC-05)_그래브준설 수량분개 토적표" xfId="40887"/>
    <cellStyle name="Åë_영흥#3,4 옥내기기기초(AC-05)_그래브준설 수량분개 토적표" xfId="40888"/>
    <cellStyle name="Ae_영흥#3,4 옥내기기기초(AC-05)_부두준설 딱지" xfId="40889"/>
    <cellStyle name="Åë_영흥#3,4 옥내기기기초(AC-05)_부두준설 딱지" xfId="40890"/>
    <cellStyle name="Ae_영흥#3,4 옥내기기기초(AC-05)_부두준설 설계서" xfId="40891"/>
    <cellStyle name="Åë_영흥#3,4 옥내기기기초(AC-05)_부두준설 설계서" xfId="40892"/>
    <cellStyle name="Ae_영흥#3,4 옥내기기기초(AC-05)_부두준설 설계서-07.10.24" xfId="40893"/>
    <cellStyle name="Åë_영흥#3,4 옥내기기기초(AC-05)_부두준설 설계서-07.10.24" xfId="40894"/>
    <cellStyle name="Ae_영흥#3,4 옥내기기기초(AC-05)_부두준설 수량산출서" xfId="40895"/>
    <cellStyle name="Åë_영흥#3,4 옥내기기기초(AC-05)_부두준설 수량산출서" xfId="40896"/>
    <cellStyle name="Ae_영흥#3,4 터빈발전기기초(AC-04)" xfId="15236"/>
    <cellStyle name="Åë_영흥#3,4 터빈발전기기초(AC-04)" xfId="15237"/>
    <cellStyle name="Ae_영흥#3,4 터빈발전기기초(AC-04)_(참고1) 현황도 딱지" xfId="40897"/>
    <cellStyle name="Åë_영흥#3,4 터빈발전기기초(AC-04)_(참고1) 현황도 딱지" xfId="40898"/>
    <cellStyle name="Ae_영흥#3,4 터빈발전기기초(AC-04)_그래브준설 수량분개 토적표" xfId="40899"/>
    <cellStyle name="Åë_영흥#3,4 터빈발전기기초(AC-04)_그래브준설 수량분개 토적표" xfId="40900"/>
    <cellStyle name="Ae_영흥#3,4 터빈발전기기초(AC-04)_부두준설 딱지" xfId="40901"/>
    <cellStyle name="Åë_영흥#3,4 터빈발전기기초(AC-04)_부두준설 딱지" xfId="40902"/>
    <cellStyle name="Ae_영흥#3,4 터빈발전기기초(AC-04)_부두준설 설계서" xfId="40903"/>
    <cellStyle name="Åë_영흥#3,4 터빈발전기기초(AC-04)_부두준설 설계서" xfId="40904"/>
    <cellStyle name="Ae_영흥#3,4 터빈발전기기초(AC-04)_부두준설 설계서-07.10.24" xfId="40905"/>
    <cellStyle name="Åë_영흥#3,4 터빈발전기기초(AC-04)_부두준설 설계서-07.10.24" xfId="40906"/>
    <cellStyle name="Ae_영흥#3,4 터빈발전기기초(AC-04)_부두준설 수량산출서" xfId="40907"/>
    <cellStyle name="Åë_영흥#3,4 터빈발전기기초(AC-04)_부두준설 수량산출서" xfId="40908"/>
    <cellStyle name="Ae_옥외탱크가설계내역서(수정)" xfId="15238"/>
    <cellStyle name="Åë_옥외탱크가설계내역서(수정)" xfId="15239"/>
    <cellStyle name="Ae_옥외탱크기초-비교" xfId="15240"/>
    <cellStyle name="Åë_옥외탱크기초-비교" xfId="15241"/>
    <cellStyle name="Ae_옥외탱크기초-비교_설계변경(최종)" xfId="42781"/>
    <cellStyle name="Åë_옥외탱크기초-비교_설계변경(최종)" xfId="42782"/>
    <cellStyle name="Ae_옥외탱크기초-비교_염소 주입실 신축공사" xfId="42783"/>
    <cellStyle name="Åë_옥외탱크기초-비교_염소 주입실 신축공사" xfId="42784"/>
    <cellStyle name="Ae_저류지제방공사 품셈" xfId="15242"/>
    <cellStyle name="Åë_저류지제방공사 품셈" xfId="15243"/>
    <cellStyle name="Ae_전기설비기초-FF" xfId="15244"/>
    <cellStyle name="Åë_전기설비기초-FF" xfId="15245"/>
    <cellStyle name="Ae_전기설비기초-FF_설계변경(최종)" xfId="42785"/>
    <cellStyle name="Åë_전기설비기초-FF_설계변경(최종)" xfId="42786"/>
    <cellStyle name="Ae_전기설비기초-FF_염소 주입실 신축공사" xfId="42787"/>
    <cellStyle name="Åë_전기설비기초-FF_염소 주입실 신축공사" xfId="42788"/>
    <cellStyle name="Ae_전기설비기초설계서(rev00)" xfId="40909"/>
    <cellStyle name="Åë_전기설비기초설계서(rev00)" xfId="40910"/>
    <cellStyle name="Ae_지하매설물 설계내역서-1" xfId="15246"/>
    <cellStyle name="Åë_지하매설물 설계내역서-1" xfId="15247"/>
    <cellStyle name="Ae_추가품셈1-박" xfId="15248"/>
    <cellStyle name="Åë_추가품셈1-박" xfId="15249"/>
    <cellStyle name="Ae_추가품셈1-박_설계변경(최종)" xfId="42789"/>
    <cellStyle name="Åë_추가품셈1-박_설계변경(최종)" xfId="42790"/>
    <cellStyle name="Ae_추가품셈1-박_염소 주입실 신축공사" xfId="42791"/>
    <cellStyle name="Åë_추가품셈1-박_염소 주입실 신축공사" xfId="42792"/>
    <cellStyle name="Ae_취수로 설계변경조서" xfId="40911"/>
    <cellStyle name="Åë_취수로 설계변경조서" xfId="40912"/>
    <cellStyle name="Ae_취수로 설계변경조서(최종)" xfId="40913"/>
    <cellStyle name="Åë_취수로 설계변경조서(최종)" xfId="40914"/>
    <cellStyle name="Ae_케이블터널 공사설계서(061208)" xfId="40915"/>
    <cellStyle name="Åë_케이블터널 공사설계서(061208)" xfId="40916"/>
    <cellStyle name="Ae_케이블터널 공사설계서(061208)_부두준설 설계서" xfId="40917"/>
    <cellStyle name="Åë_케이블터널 공사설계서(061208)_부두준설 설계서" xfId="40918"/>
    <cellStyle name="Ae_케이블터널 공사설계서(061208)_부두준설 설계서-07.10.24" xfId="40919"/>
    <cellStyle name="Åë_케이블터널 공사설계서(061208)_부두준설 설계서-07.10.24" xfId="40920"/>
    <cellStyle name="Ae_터빈발전기기초(단가)" xfId="15250"/>
    <cellStyle name="Åë_터빈발전기기초(단가)" xfId="15251"/>
    <cellStyle name="Ae_터빈발전기기초(단가)_AC-05옥내기기기초" xfId="15254"/>
    <cellStyle name="Åë_터빈발전기기초(단가)_AC-05옥내기기기초" xfId="15255"/>
    <cellStyle name="Ae_터빈발전기기초(단가)_AC-05옥내기기기초_내역서_단가확정_집계" xfId="15256"/>
    <cellStyle name="Åë_터빈발전기기초(단가)_AC-05옥내기기기초_내역서_단가확정_집계" xfId="15257"/>
    <cellStyle name="Ae_터빈발전기기초(단가)_AC-05옥내기기기초_설계변경(최종)" xfId="42797"/>
    <cellStyle name="Åë_터빈발전기기초(단가)_AC-05옥내기기기초_설계변경(최종)" xfId="42798"/>
    <cellStyle name="Ae_터빈발전기기초(단가)_AC-05옥내기기기초_염소 주입실 신축공사" xfId="42799"/>
    <cellStyle name="Åë_터빈발전기기초(단가)_AC-05옥내기기기초_염소 주입실 신축공사" xfId="42800"/>
    <cellStyle name="Ae_터빈발전기기초(단가)_내역서_단가확정_집계" xfId="15252"/>
    <cellStyle name="Åë_터빈발전기기초(단가)_내역서_단가확정_집계" xfId="15253"/>
    <cellStyle name="Ae_터빈발전기기초(단가)_설계변경(최종)" xfId="42793"/>
    <cellStyle name="Åë_터빈발전기기초(단가)_설계변경(최종)" xfId="42794"/>
    <cellStyle name="Ae_터빈발전기기초(단가)_염소 주입실 신축공사" xfId="42795"/>
    <cellStyle name="Åë_터빈발전기기초(단가)_염소 주입실 신축공사" xfId="42796"/>
    <cellStyle name="Ae_토웅0412월기성" xfId="15258"/>
    <cellStyle name="Åë_표지간지cc09" xfId="15259"/>
    <cellStyle name="Ae_품셈" xfId="15260"/>
    <cellStyle name="Åë_품셈" xfId="15261"/>
    <cellStyle name="Aee" xfId="55"/>
    <cellStyle name="Aee " xfId="41728"/>
    <cellStyle name="Aee­  10" xfId="15364"/>
    <cellStyle name="Aee­  10 2" xfId="15365"/>
    <cellStyle name="Aee­  10 3" xfId="15366"/>
    <cellStyle name="Aee­  2" xfId="15367"/>
    <cellStyle name="Aee­  2 2" xfId="15368"/>
    <cellStyle name="Aee­  2 3" xfId="15369"/>
    <cellStyle name="Aee­  2 4" xfId="20877"/>
    <cellStyle name="Aee­  3" xfId="15370"/>
    <cellStyle name="Aee­  3 2" xfId="15371"/>
    <cellStyle name="Aee­  3 3" xfId="15372"/>
    <cellStyle name="Aee­  4" xfId="15373"/>
    <cellStyle name="Aee­  4 2" xfId="15374"/>
    <cellStyle name="Aee­  4 3" xfId="15375"/>
    <cellStyle name="Aee­  5" xfId="15376"/>
    <cellStyle name="Aee­  5 2" xfId="15377"/>
    <cellStyle name="Aee­  5 3" xfId="15378"/>
    <cellStyle name="Aee­  6" xfId="15379"/>
    <cellStyle name="Aee­  6 2" xfId="15380"/>
    <cellStyle name="Aee­  6 3" xfId="15381"/>
    <cellStyle name="Aee­  7" xfId="15382"/>
    <cellStyle name="Aee­  7 2" xfId="15383"/>
    <cellStyle name="Aee­  7 3" xfId="15384"/>
    <cellStyle name="Aee­  8" xfId="15385"/>
    <cellStyle name="Aee­  8 2" xfId="15386"/>
    <cellStyle name="Aee­  8 3" xfId="15387"/>
    <cellStyle name="Aee­  9" xfId="15388"/>
    <cellStyle name="Aee­  9 2" xfId="15389"/>
    <cellStyle name="Aee­  9 3" xfId="15390"/>
    <cellStyle name="Åëè­ [" xfId="56"/>
    <cellStyle name="Åëè­ [ 10" xfId="15391"/>
    <cellStyle name="Åëè­ [ 10 2" xfId="15392"/>
    <cellStyle name="Åëè­ [ 10 3" xfId="15393"/>
    <cellStyle name="Åëè­ [ 2" xfId="15394"/>
    <cellStyle name="Åëè­ [ 2 2" xfId="15395"/>
    <cellStyle name="Åëè­ [ 2 3" xfId="15396"/>
    <cellStyle name="Åëè­ [ 2 4" xfId="20878"/>
    <cellStyle name="Åëè­ [ 3" xfId="15397"/>
    <cellStyle name="Åëè­ [ 3 2" xfId="15398"/>
    <cellStyle name="Åëè­ [ 3 3" xfId="15399"/>
    <cellStyle name="Åëè­ [ 4" xfId="15400"/>
    <cellStyle name="Åëè­ [ 4 2" xfId="15401"/>
    <cellStyle name="Åëè­ [ 4 3" xfId="15402"/>
    <cellStyle name="Åëè­ [ 5" xfId="15403"/>
    <cellStyle name="Åëè­ [ 5 2" xfId="15404"/>
    <cellStyle name="Åëè­ [ 5 3" xfId="15405"/>
    <cellStyle name="Åëè­ [ 6" xfId="15406"/>
    <cellStyle name="Åëè­ [ 6 2" xfId="15407"/>
    <cellStyle name="Åëè­ [ 6 3" xfId="15408"/>
    <cellStyle name="Åëè­ [ 7" xfId="15409"/>
    <cellStyle name="Åëè­ [ 7 2" xfId="15410"/>
    <cellStyle name="Åëè­ [ 7 3" xfId="15411"/>
    <cellStyle name="Åëè­ [ 8" xfId="15412"/>
    <cellStyle name="Åëè­ [ 8 2" xfId="15413"/>
    <cellStyle name="Åëè­ [ 8 3" xfId="15414"/>
    <cellStyle name="Åëè­ [ 9" xfId="15415"/>
    <cellStyle name="Åëè­ [ 9 2" xfId="15416"/>
    <cellStyle name="Åëè­ [ 9 3" xfId="15417"/>
    <cellStyle name="Aee­ [0]_ " xfId="15418"/>
    <cellStyle name="ÅëÈ­ [0]_¸ñ·Ï-±â°è" xfId="23788"/>
    <cellStyle name="AeE­ [0]_¸n·I-±a°e_AIA§-es2A÷" xfId="23789"/>
    <cellStyle name="ÅëÈ­ [0]_¸ñ·Ï-±â°è_ÀÏÀ§-es2Â÷" xfId="23790"/>
    <cellStyle name="AeE­ [0]_¸n-E?" xfId="23791"/>
    <cellStyle name="ÅëÈ­ [0]_¸ñ-È¯" xfId="23792"/>
    <cellStyle name="AeE­ [0]_±a°e-¸n·I" xfId="23793"/>
    <cellStyle name="ÅëÈ­ [0]_±â°è-¸ñ·Ï" xfId="23794"/>
    <cellStyle name="AeE­ [0]_±a°e¼³ºn-AIA§¸n·I " xfId="23795"/>
    <cellStyle name="ÅëÈ­ [0]_±â°è¼³ºñ-ÀÏÀ§¸ñ·Ï " xfId="23796"/>
    <cellStyle name="AeE­ [0]_±a°e¼³ºn-AIA§¸n·I _기계-밀양(최종)" xfId="23797"/>
    <cellStyle name="ÅëÈ­ [0]_±â°è¼³ºñ-ÀÏÀ§¸ñ·Ï _기계-밀양(최종)" xfId="23798"/>
    <cellStyle name="AeE­ [0]_±a°e¼³ºn-AIA§¸n·I _소각-기계(5차)" xfId="23799"/>
    <cellStyle name="ÅëÈ­ [0]_±â°è¼³ºñ-ÀÏÀ§¸ñ·Ï _소각-기계(5차)" xfId="23800"/>
    <cellStyle name="AeE­ [0]_±a°e¼³ºn-AIA§¸n·I _파주기계단가" xfId="23801"/>
    <cellStyle name="ÅëÈ­ [0]_±â°è¼³ºñ-ÀÏÀ§¸ñ·Ï _파주기계단가" xfId="23802"/>
    <cellStyle name="AeE­ [0]_°ø≫cºn¿¹≫e¼­" xfId="23803"/>
    <cellStyle name="ÅëÈ­ [0]_028-3 " xfId="41101"/>
    <cellStyle name="AeE­ [0]_¼oAI¼º " xfId="23804"/>
    <cellStyle name="ÅëÈ­ [0]_³»ºÎ°èÈ¹´ë ÃßÁ¤Â÷ÀÌ " xfId="15419"/>
    <cellStyle name="AeE­ [0]_³≫ºI°eE¹´e AßA¤A÷AI " xfId="15420"/>
    <cellStyle name="ÅëÈ­ [0]_ÀÏ-±â" xfId="23805"/>
    <cellStyle name="AeE­ [0]_AIA§-es2A÷" xfId="23806"/>
    <cellStyle name="ÅëÈ­ [0]_ÀÏÀ§-es2Â÷" xfId="23807"/>
    <cellStyle name="AeE­ [0]_AMT " xfId="41102"/>
    <cellStyle name="ÅëÈ­ [0]_Áý°èÇ¥°ÇÃàºÐ" xfId="23808"/>
    <cellStyle name="AeE­ [0]_BOM°eAa" xfId="23809"/>
    <cellStyle name="ÅëÈ­ [0]_BOM°èÀå" xfId="23810"/>
    <cellStyle name="AeE­ [0]_INQUIRY ¿μ¾÷AßAø " xfId="15421"/>
    <cellStyle name="ÅëÈ­ [0]_insul for piping(process)" xfId="15422"/>
    <cellStyle name="AeE­ [0]_laroux_1" xfId="23811"/>
    <cellStyle name="ÅëÈ­ [0]_laroux_1" xfId="23812"/>
    <cellStyle name="AeE­ [0]_laroux_2" xfId="23813"/>
    <cellStyle name="ÅëÈ­ [0]_laroux_2" xfId="23814"/>
    <cellStyle name="AeE­ [0]_º≫¼± ±æ¾i±uºI ¼o·R Ay°eC￥ " xfId="15423"/>
    <cellStyle name="ÅëÈ­ [0]_Sheet1" xfId="23815"/>
    <cellStyle name="Aee­ _(A-30)2003영동선계약분실행-조정" xfId="15424"/>
    <cellStyle name="Aee _맹암거실정보고" xfId="15425"/>
    <cellStyle name="Aee­ _본관기초굴착(061013)" xfId="23816"/>
    <cellStyle name="Aee 10" xfId="15426"/>
    <cellStyle name="Aee 10 2" xfId="15427"/>
    <cellStyle name="Aee 10 3" xfId="15428"/>
    <cellStyle name="Aee 11" xfId="20879"/>
    <cellStyle name="Aee 2" xfId="15429"/>
    <cellStyle name="Aee 2 2" xfId="15430"/>
    <cellStyle name="Aee 2 3" xfId="15431"/>
    <cellStyle name="Aee 2 4" xfId="20880"/>
    <cellStyle name="Aee 3" xfId="15432"/>
    <cellStyle name="Aee 3 2" xfId="15433"/>
    <cellStyle name="Aee 3 3" xfId="15434"/>
    <cellStyle name="Aee 3 4" xfId="20881"/>
    <cellStyle name="Aee 4" xfId="15435"/>
    <cellStyle name="Aee 4 2" xfId="15436"/>
    <cellStyle name="Aee 4 3" xfId="15437"/>
    <cellStyle name="Aee 4 4" xfId="20882"/>
    <cellStyle name="Aee 5" xfId="15438"/>
    <cellStyle name="Aee 5 2" xfId="15439"/>
    <cellStyle name="Aee 5 3" xfId="15440"/>
    <cellStyle name="Aee 6" xfId="15441"/>
    <cellStyle name="Aee 6 2" xfId="15442"/>
    <cellStyle name="Aee 6 3" xfId="15443"/>
    <cellStyle name="Aee 7" xfId="15444"/>
    <cellStyle name="Aee 7 2" xfId="15445"/>
    <cellStyle name="Aee 7 3" xfId="15446"/>
    <cellStyle name="Aee 8" xfId="15447"/>
    <cellStyle name="Aee 8 2" xfId="15448"/>
    <cellStyle name="Aee 8 3" xfId="15449"/>
    <cellStyle name="Aee 9" xfId="15450"/>
    <cellStyle name="Aee 9 2" xfId="15451"/>
    <cellStyle name="Aee 9 3" xfId="15452"/>
    <cellStyle name="Aee?®¨" xfId="15453"/>
    <cellStyle name="Aee?®e" xfId="15454"/>
    <cellStyle name="Aee­_ " xfId="15455"/>
    <cellStyle name="Aee_(CC-13) 구내도로 설계서 (작성중)" xfId="41103"/>
    <cellStyle name="AeE­_´eAN°yC￥ " xfId="42805"/>
    <cellStyle name="ÅëÈ­_¸ñ·Ï-±â°è" xfId="23817"/>
    <cellStyle name="AeE­_¸n·I-±a°e_AIA§-es2A÷" xfId="23818"/>
    <cellStyle name="ÅëÈ­_¸ñ·Ï-±â°è_ÀÏÀ§-es2Â÷" xfId="23819"/>
    <cellStyle name="AeE­_¸n-E?" xfId="23820"/>
    <cellStyle name="ÅëÈ­_¸ñ-È¯" xfId="23821"/>
    <cellStyle name="AeE­_±a°e-¸n·I" xfId="23822"/>
    <cellStyle name="ÅëÈ­_±â°è-¸ñ·Ï" xfId="23823"/>
    <cellStyle name="AeE­_±a°e¼³ºn-AIA§¸n·I " xfId="23824"/>
    <cellStyle name="ÅëÈ­_±â°è¼³ºñ-ÀÏÀ§¸ñ·Ï " xfId="23825"/>
    <cellStyle name="AeE­_±a°e¼³ºn-AIA§¸n·I _기계-밀양(최종)" xfId="23826"/>
    <cellStyle name="ÅëÈ­_±â°è¼³ºñ-ÀÏÀ§¸ñ·Ï _기계-밀양(최종)" xfId="23827"/>
    <cellStyle name="AeE­_±a°e¼³ºn-AIA§¸n·I _소각-기계(5차)" xfId="23828"/>
    <cellStyle name="ÅëÈ­_±â°è¼³ºñ-ÀÏÀ§¸ñ·Ï _소각-기계(5차)" xfId="23829"/>
    <cellStyle name="AeE­_±a°e¼³ºn-AIA§¸n·I _파주기계단가" xfId="23830"/>
    <cellStyle name="ÅëÈ­_±â°è¼³ºñ-ÀÏÀ§¸ñ·Ï _파주기계단가" xfId="23831"/>
    <cellStyle name="AeE­_°ø≫cºn¿¹≫e¼­" xfId="23832"/>
    <cellStyle name="Aee_★부두준설 요약전★" xfId="15456"/>
    <cellStyle name="ÅëÈ­_028-3 " xfId="15457"/>
    <cellStyle name="AeE­_¼oAa½CAu " xfId="15458"/>
    <cellStyle name="Aee_1 당진78-연돌-공사설계서(REV.0 12.14-kopec)" xfId="15459"/>
    <cellStyle name="ÅëÈ­_³»ºÎ°èÈ¹´ë ÃßÁ¤Â÷ÀÌ " xfId="15460"/>
    <cellStyle name="AeE­_³≫ºI°eE¹´e AßA¤A÷AI " xfId="15461"/>
    <cellStyle name="Aee_6.지하설계서" xfId="41104"/>
    <cellStyle name="AeE­_A¾CO½A¼³ " xfId="41105"/>
    <cellStyle name="Aee_AC-01터빈주제어및보일러기초" xfId="42806"/>
    <cellStyle name="ÅëÈ­_ÀÏ-±â" xfId="23833"/>
    <cellStyle name="AeE­_AIA§-es2A÷" xfId="23834"/>
    <cellStyle name="ÅëÈ­_ÀÏÀ§-es2Â÷" xfId="23835"/>
    <cellStyle name="AeE­_AMT " xfId="41106"/>
    <cellStyle name="ÅëÈ­_Áý°èÇ¥°ÇÃàºÐ" xfId="23836"/>
    <cellStyle name="AeE­_BOM°eAa" xfId="23837"/>
    <cellStyle name="ÅëÈ­_BOM°èÀå" xfId="23838"/>
    <cellStyle name="Aee_CC-02 본관기초굴착 예상" xfId="15462"/>
    <cellStyle name="ÅëÈ­_INQUIRY ¿µ¾÷ÃßÁø " xfId="15463"/>
    <cellStyle name="AeE­_INQUIRY ¿μ¾÷AßAø " xfId="15464"/>
    <cellStyle name="ÅëÈ­_insul for piping(process)" xfId="15465"/>
    <cellStyle name="AeE­_laroux_1" xfId="23839"/>
    <cellStyle name="ÅëÈ­_laroux_1" xfId="23840"/>
    <cellStyle name="AeE­_laroux_2" xfId="23841"/>
    <cellStyle name="ÅëÈ­_laroux_2" xfId="23842"/>
    <cellStyle name="AeE­_º≫¼± ±æ¾i±uºI ¼o·R Ay°eC￥ " xfId="15466"/>
    <cellStyle name="ÅëÈ­_Sheet1" xfId="23843"/>
    <cellStyle name="Aee_SLP침사지" xfId="15467"/>
    <cellStyle name="Aee¡" xfId="57"/>
    <cellStyle name="Aee¡ " xfId="15468"/>
    <cellStyle name="Aee¡ 10" xfId="15469"/>
    <cellStyle name="Aee¡ 10 2" xfId="15470"/>
    <cellStyle name="Aee¡ 10 3" xfId="15471"/>
    <cellStyle name="Aee¡ 11" xfId="20883"/>
    <cellStyle name="Aee¡ 2" xfId="15472"/>
    <cellStyle name="Aee¡ 2 2" xfId="15473"/>
    <cellStyle name="Aee¡ 2 3" xfId="15474"/>
    <cellStyle name="Aee¡ 2 4" xfId="20884"/>
    <cellStyle name="Aee¡ 3" xfId="15475"/>
    <cellStyle name="Aee¡ 3 2" xfId="15476"/>
    <cellStyle name="Aee¡ 3 3" xfId="15477"/>
    <cellStyle name="Aee¡ 4" xfId="15478"/>
    <cellStyle name="Aee¡ 4 2" xfId="15479"/>
    <cellStyle name="Aee¡ 4 3" xfId="15480"/>
    <cellStyle name="Aee¡ 5" xfId="15481"/>
    <cellStyle name="Aee¡ 5 2" xfId="15482"/>
    <cellStyle name="Aee¡ 5 3" xfId="15483"/>
    <cellStyle name="Aee¡ 6" xfId="15484"/>
    <cellStyle name="Aee¡ 6 2" xfId="15485"/>
    <cellStyle name="Aee¡ 6 3" xfId="15486"/>
    <cellStyle name="Aee¡ 7" xfId="15487"/>
    <cellStyle name="Aee¡ 7 2" xfId="15488"/>
    <cellStyle name="Aee¡ 7 3" xfId="15489"/>
    <cellStyle name="Aee¡ 8" xfId="15490"/>
    <cellStyle name="Aee¡ 8 2" xfId="15491"/>
    <cellStyle name="Aee¡ 8 3" xfId="15492"/>
    <cellStyle name="Aee¡ 9" xfId="15493"/>
    <cellStyle name="Aee¡ 9 2" xfId="15494"/>
    <cellStyle name="Aee¡ 9 3" xfId="15495"/>
    <cellStyle name="Aee¡? " xfId="15496"/>
    <cellStyle name="Aee¡?r" xfId="15497"/>
    <cellStyle name="Aee¡_10기성(청구)" xfId="15498"/>
    <cellStyle name="Aee¡© " xfId="58"/>
    <cellStyle name="Aee¡©  10" xfId="15499"/>
    <cellStyle name="Aee¡©  10 2" xfId="15500"/>
    <cellStyle name="Aee¡©  10 3" xfId="15501"/>
    <cellStyle name="Aee¡©  2" xfId="15502"/>
    <cellStyle name="Aee¡©  2 2" xfId="15503"/>
    <cellStyle name="Aee¡©  2 3" xfId="15504"/>
    <cellStyle name="Aee¡©  2 4" xfId="20885"/>
    <cellStyle name="Aee¡©  3" xfId="15505"/>
    <cellStyle name="Aee¡©  3 2" xfId="15506"/>
    <cellStyle name="Aee¡©  3 3" xfId="15507"/>
    <cellStyle name="Aee¡©  4" xfId="15508"/>
    <cellStyle name="Aee¡©  4 2" xfId="15509"/>
    <cellStyle name="Aee¡©  4 3" xfId="15510"/>
    <cellStyle name="Aee¡©  5" xfId="15511"/>
    <cellStyle name="Aee¡©  5 2" xfId="15512"/>
    <cellStyle name="Aee¡©  5 3" xfId="15513"/>
    <cellStyle name="Aee¡©  6" xfId="15514"/>
    <cellStyle name="Aee¡©  6 2" xfId="15515"/>
    <cellStyle name="Aee¡©  6 3" xfId="15516"/>
    <cellStyle name="Aee¡©  7" xfId="15517"/>
    <cellStyle name="Aee¡©  7 2" xfId="15518"/>
    <cellStyle name="Aee¡©  7 3" xfId="15519"/>
    <cellStyle name="Aee¡©  8" xfId="15520"/>
    <cellStyle name="Aee¡©  8 2" xfId="15521"/>
    <cellStyle name="Aee¡©  8 3" xfId="15522"/>
    <cellStyle name="Aee¡©  9" xfId="15523"/>
    <cellStyle name="Aee¡©  9 2" xfId="15524"/>
    <cellStyle name="Aee¡©  9 3" xfId="15525"/>
    <cellStyle name="AeE¡© [0]_insul for equip(alt)" xfId="15526"/>
    <cellStyle name="AeE¡©_insul for equip(alt)" xfId="15527"/>
    <cellStyle name="AeE¡ⓒ [0]_¨uoAa¨oCAu " xfId="15528"/>
    <cellStyle name="AeE¡ⓒ_¨uoAa¨oCAu " xfId="15529"/>
    <cellStyle name="Aee¡e" xfId="59"/>
    <cellStyle name="Aee¡e 10" xfId="15530"/>
    <cellStyle name="Aee¡e 10 2" xfId="15531"/>
    <cellStyle name="Aee¡e 10 3" xfId="15532"/>
    <cellStyle name="Aee¡e 2" xfId="15533"/>
    <cellStyle name="Aee¡e 2 2" xfId="15534"/>
    <cellStyle name="Aee¡e 2 3" xfId="15535"/>
    <cellStyle name="Aee¡e 2 4" xfId="20886"/>
    <cellStyle name="Aee¡e 3" xfId="15536"/>
    <cellStyle name="Aee¡e 3 2" xfId="15537"/>
    <cellStyle name="Aee¡e 3 3" xfId="15538"/>
    <cellStyle name="Aee¡e 4" xfId="15539"/>
    <cellStyle name="Aee¡e 4 2" xfId="15540"/>
    <cellStyle name="Aee¡e 4 3" xfId="15541"/>
    <cellStyle name="Aee¡e 5" xfId="15542"/>
    <cellStyle name="Aee¡e 5 2" xfId="15543"/>
    <cellStyle name="Aee¡e 5 3" xfId="15544"/>
    <cellStyle name="Aee¡e 6" xfId="15545"/>
    <cellStyle name="Aee¡e 6 2" xfId="15546"/>
    <cellStyle name="Aee¡e 6 3" xfId="15547"/>
    <cellStyle name="Aee¡e 7" xfId="15548"/>
    <cellStyle name="Aee¡e 7 2" xfId="15549"/>
    <cellStyle name="Aee¡e 7 3" xfId="15550"/>
    <cellStyle name="Aee¡e 8" xfId="15551"/>
    <cellStyle name="Aee¡e 8 2" xfId="15552"/>
    <cellStyle name="Aee¡e 8 3" xfId="15553"/>
    <cellStyle name="Aee¡e 9" xfId="15554"/>
    <cellStyle name="Aee¡e 9 2" xfId="15555"/>
    <cellStyle name="Aee¡e 9 3" xfId="15556"/>
    <cellStyle name="Aee¡ër" xfId="60"/>
    <cellStyle name="Aee¡er " xfId="15557"/>
    <cellStyle name="Aee¡ër 10" xfId="15558"/>
    <cellStyle name="Aee¡ër 10 2" xfId="15559"/>
    <cellStyle name="Aee¡ër 10 3" xfId="15560"/>
    <cellStyle name="Aee¡ër 11" xfId="20887"/>
    <cellStyle name="Aee¡ër 2" xfId="15561"/>
    <cellStyle name="Aee¡ër 2 2" xfId="15562"/>
    <cellStyle name="Aee¡ër 2 3" xfId="15563"/>
    <cellStyle name="Aee¡ër 2 4" xfId="20888"/>
    <cellStyle name="Aee¡ër 3" xfId="15564"/>
    <cellStyle name="Aee¡ër 3 2" xfId="15565"/>
    <cellStyle name="Aee¡ër 3 3" xfId="15566"/>
    <cellStyle name="Aee¡ër 4" xfId="15567"/>
    <cellStyle name="Aee¡ër 4 2" xfId="15568"/>
    <cellStyle name="Aee¡ër 4 3" xfId="15569"/>
    <cellStyle name="Aee¡ër 5" xfId="15570"/>
    <cellStyle name="Aee¡ër 5 2" xfId="15571"/>
    <cellStyle name="Aee¡ër 5 3" xfId="15572"/>
    <cellStyle name="Aee¡ër 6" xfId="15573"/>
    <cellStyle name="Aee¡ër 6 2" xfId="15574"/>
    <cellStyle name="Aee¡ër 6 3" xfId="15575"/>
    <cellStyle name="Aee¡ër 7" xfId="15576"/>
    <cellStyle name="Aee¡ër 7 2" xfId="15577"/>
    <cellStyle name="Aee¡ër 7 3" xfId="15578"/>
    <cellStyle name="Aee¡ër 8" xfId="15579"/>
    <cellStyle name="Aee¡ër 8 2" xfId="15580"/>
    <cellStyle name="Aee¡ër 8 3" xfId="15581"/>
    <cellStyle name="Aee¡ër 9" xfId="15582"/>
    <cellStyle name="Aee¡ër 9 2" xfId="15583"/>
    <cellStyle name="Aee¡ër 9 3" xfId="15584"/>
    <cellStyle name="Aee¢®¨" xfId="61"/>
    <cellStyle name="Aee¢®¨ 10" xfId="15585"/>
    <cellStyle name="Aee¢®¨ 10 2" xfId="15586"/>
    <cellStyle name="Aee¢®¨ 10 3" xfId="15587"/>
    <cellStyle name="Aee¢®¨ 2" xfId="15588"/>
    <cellStyle name="Aee¢®¨ 2 2" xfId="15589"/>
    <cellStyle name="Aee¢®¨ 2 3" xfId="15590"/>
    <cellStyle name="Aee¢®¨ 2 4" xfId="20889"/>
    <cellStyle name="Aee¢®¨ 3" xfId="15591"/>
    <cellStyle name="Aee¢®¨ 3 2" xfId="15592"/>
    <cellStyle name="Aee¢®¨ 3 3" xfId="15593"/>
    <cellStyle name="Aee¢®¨ 4" xfId="15594"/>
    <cellStyle name="Aee¢®¨ 4 2" xfId="15595"/>
    <cellStyle name="Aee¢®¨ 4 3" xfId="15596"/>
    <cellStyle name="Aee¢®¨ 5" xfId="15597"/>
    <cellStyle name="Aee¢®¨ 5 2" xfId="15598"/>
    <cellStyle name="Aee¢®¨ 5 3" xfId="15599"/>
    <cellStyle name="Aee¢®¨ 6" xfId="15600"/>
    <cellStyle name="Aee¢®¨ 6 2" xfId="15601"/>
    <cellStyle name="Aee¢®¨ 6 3" xfId="15602"/>
    <cellStyle name="Aee¢®¨ 7" xfId="15603"/>
    <cellStyle name="Aee¢®¨ 7 2" xfId="15604"/>
    <cellStyle name="Aee¢®¨ 7 3" xfId="15605"/>
    <cellStyle name="Aee¢®¨ 8" xfId="15606"/>
    <cellStyle name="Aee¢®¨ 8 2" xfId="15607"/>
    <cellStyle name="Aee¢®¨ 8 3" xfId="15608"/>
    <cellStyle name="Aee¢®¨ 9" xfId="15609"/>
    <cellStyle name="Aee¢®¨ 9 2" xfId="15610"/>
    <cellStyle name="Aee¢®¨ 9 3" xfId="15611"/>
    <cellStyle name="Aee¢®e" xfId="62"/>
    <cellStyle name="Aee¢®e 10" xfId="15612"/>
    <cellStyle name="Aee¢®e 10 2" xfId="15613"/>
    <cellStyle name="Aee¢®e 10 3" xfId="15614"/>
    <cellStyle name="Aee¢®e 2" xfId="15615"/>
    <cellStyle name="Aee¢®e 2 2" xfId="15616"/>
    <cellStyle name="Aee¢®e 2 3" xfId="15617"/>
    <cellStyle name="Aee¢®e 2 4" xfId="20890"/>
    <cellStyle name="Aee¢®e 3" xfId="15618"/>
    <cellStyle name="Aee¢®e 3 2" xfId="15619"/>
    <cellStyle name="Aee¢®e 3 3" xfId="15620"/>
    <cellStyle name="Aee¢®e 4" xfId="15621"/>
    <cellStyle name="Aee¢®e 4 2" xfId="15622"/>
    <cellStyle name="Aee¢®e 4 3" xfId="15623"/>
    <cellStyle name="Aee¢®e 5" xfId="15624"/>
    <cellStyle name="Aee¢®e 5 2" xfId="15625"/>
    <cellStyle name="Aee¢®e 5 3" xfId="15626"/>
    <cellStyle name="Aee¢®e 6" xfId="15627"/>
    <cellStyle name="Aee¢®e 6 2" xfId="15628"/>
    <cellStyle name="Aee¢®e 6 3" xfId="15629"/>
    <cellStyle name="Aee¢®e 7" xfId="15630"/>
    <cellStyle name="Aee¢®e 7 2" xfId="15631"/>
    <cellStyle name="Aee¢®e 7 3" xfId="15632"/>
    <cellStyle name="Aee¢®e 8" xfId="15633"/>
    <cellStyle name="Aee¢®e 8 2" xfId="15634"/>
    <cellStyle name="Aee¢®e 8 3" xfId="15635"/>
    <cellStyle name="Aee¢®e 9" xfId="15636"/>
    <cellStyle name="Aee¢®e 9 2" xfId="15637"/>
    <cellStyle name="Aee¢®e 9 3" xfId="15638"/>
    <cellStyle name="Aee￠r" xfId="63"/>
    <cellStyle name="Aee￠r " xfId="15639"/>
    <cellStyle name="Aee￠r 10" xfId="15640"/>
    <cellStyle name="Aee￠r 10 2" xfId="15641"/>
    <cellStyle name="Aee￠r 10 3" xfId="15642"/>
    <cellStyle name="Aee￠r 11" xfId="20891"/>
    <cellStyle name="Aee￠r 2" xfId="15643"/>
    <cellStyle name="Aee￠r 2 2" xfId="15644"/>
    <cellStyle name="Aee￠r 2 3" xfId="15645"/>
    <cellStyle name="Aee￠r 2 4" xfId="20892"/>
    <cellStyle name="Aee￠r 3" xfId="15646"/>
    <cellStyle name="Aee￠r 3 2" xfId="15647"/>
    <cellStyle name="Aee￠r 3 3" xfId="15648"/>
    <cellStyle name="Aee￠r 4" xfId="15649"/>
    <cellStyle name="Aee￠r 4 2" xfId="15650"/>
    <cellStyle name="Aee￠r 4 3" xfId="15651"/>
    <cellStyle name="Aee￠r 5" xfId="15652"/>
    <cellStyle name="Aee￠r 5 2" xfId="15653"/>
    <cellStyle name="Aee￠r 5 3" xfId="15654"/>
    <cellStyle name="Aee￠r 6" xfId="15655"/>
    <cellStyle name="Aee￠r 6 2" xfId="15656"/>
    <cellStyle name="Aee￠r 6 3" xfId="15657"/>
    <cellStyle name="Aee￠r 7" xfId="15658"/>
    <cellStyle name="Aee￠r 7 2" xfId="15659"/>
    <cellStyle name="Aee￠r 7 3" xfId="15660"/>
    <cellStyle name="Aee￠r 8" xfId="15661"/>
    <cellStyle name="Aee￠r 8 2" xfId="15662"/>
    <cellStyle name="Aee￠r 8 3" xfId="15663"/>
    <cellStyle name="Aee￠r 9" xfId="15664"/>
    <cellStyle name="Aee￠r 9 2" xfId="15665"/>
    <cellStyle name="Aee￠r 9 3" xfId="15666"/>
    <cellStyle name="Aee￠r¨i " xfId="15667"/>
    <cellStyle name="Aee￠r¨i_ " xfId="15668"/>
    <cellStyle name="Æu¼ " xfId="15671"/>
    <cellStyle name="ÆÛ¼¾Æ®" xfId="23844"/>
    <cellStyle name="ÆU¼¾ÆR" xfId="23845"/>
    <cellStyle name="ALIGNMENT" xfId="15672"/>
    <cellStyle name="Am3/h/대" xfId="15673"/>
    <cellStyle name="Am3/h/대 2" xfId="16913"/>
    <cellStyle name="args.style" xfId="15674"/>
    <cellStyle name="Arial 11" xfId="15675"/>
    <cellStyle name="Äþ" xfId="64"/>
    <cellStyle name="Äþ 10" xfId="15676"/>
    <cellStyle name="Äþ 10 2" xfId="15677"/>
    <cellStyle name="Äþ 10 3" xfId="15678"/>
    <cellStyle name="Äþ 2" xfId="15679"/>
    <cellStyle name="Äþ 2 2" xfId="15680"/>
    <cellStyle name="Äþ 2 3" xfId="15681"/>
    <cellStyle name="Äþ 2 4" xfId="20893"/>
    <cellStyle name="Äþ 3" xfId="15682"/>
    <cellStyle name="Äþ 3 2" xfId="15683"/>
    <cellStyle name="Äþ 3 3" xfId="15684"/>
    <cellStyle name="Äþ 4" xfId="15685"/>
    <cellStyle name="Äþ 4 2" xfId="15686"/>
    <cellStyle name="Äþ 4 3" xfId="15687"/>
    <cellStyle name="Äþ 5" xfId="15688"/>
    <cellStyle name="Äþ 5 2" xfId="15689"/>
    <cellStyle name="Äþ 5 3" xfId="15690"/>
    <cellStyle name="Äþ 6" xfId="15691"/>
    <cellStyle name="Äþ 6 2" xfId="15692"/>
    <cellStyle name="Äþ 6 3" xfId="15693"/>
    <cellStyle name="Äþ 7" xfId="15694"/>
    <cellStyle name="Äþ 7 2" xfId="15695"/>
    <cellStyle name="Äþ 7 3" xfId="15696"/>
    <cellStyle name="Äþ 8" xfId="15697"/>
    <cellStyle name="Äþ 8 2" xfId="15698"/>
    <cellStyle name="Äþ 8 3" xfId="15699"/>
    <cellStyle name="Äþ 9" xfId="15700"/>
    <cellStyle name="Äþ 9 2" xfId="15701"/>
    <cellStyle name="Äþ 9 3" xfId="15702"/>
    <cellStyle name="Aþ¸" xfId="65"/>
    <cellStyle name="Aþ¸ " xfId="15703"/>
    <cellStyle name="Aþ¸ 10" xfId="15704"/>
    <cellStyle name="Aþ¸ 10 2" xfId="15705"/>
    <cellStyle name="Aþ¸ 10 3" xfId="15706"/>
    <cellStyle name="Aþ¸ 11" xfId="20894"/>
    <cellStyle name="Aþ¸ 2" xfId="15707"/>
    <cellStyle name="Aþ¸ 2 2" xfId="15708"/>
    <cellStyle name="Aþ¸ 2 3" xfId="15709"/>
    <cellStyle name="Aþ¸ 2 4" xfId="20895"/>
    <cellStyle name="Aþ¸ 3" xfId="15710"/>
    <cellStyle name="Aþ¸ 3 2" xfId="15711"/>
    <cellStyle name="Aþ¸ 3 3" xfId="15712"/>
    <cellStyle name="Aþ¸ 4" xfId="15713"/>
    <cellStyle name="Aþ¸ 4 2" xfId="15714"/>
    <cellStyle name="Aþ¸ 4 3" xfId="15715"/>
    <cellStyle name="Aþ¸ 5" xfId="15716"/>
    <cellStyle name="Aþ¸ 5 2" xfId="15717"/>
    <cellStyle name="Aþ¸ 5 3" xfId="15718"/>
    <cellStyle name="Aþ¸ 6" xfId="15719"/>
    <cellStyle name="Aþ¸ 6 2" xfId="15720"/>
    <cellStyle name="Aþ¸ 6 3" xfId="15721"/>
    <cellStyle name="Aþ¸ 7" xfId="15722"/>
    <cellStyle name="Aþ¸ 7 2" xfId="15723"/>
    <cellStyle name="Aþ¸ 7 3" xfId="15724"/>
    <cellStyle name="Aþ¸ 8" xfId="15725"/>
    <cellStyle name="Aþ¸ 8 2" xfId="15726"/>
    <cellStyle name="Aþ¸ 8 3" xfId="15727"/>
    <cellStyle name="Aþ¸ 9" xfId="15728"/>
    <cellStyle name="Aþ¸ 9 2" xfId="15729"/>
    <cellStyle name="Aþ¸ 9 3" xfId="15730"/>
    <cellStyle name="Äþ¸¶ [" xfId="66"/>
    <cellStyle name="Äþ¸¶ [ 10" xfId="15731"/>
    <cellStyle name="Äþ¸¶ [ 10 2" xfId="15732"/>
    <cellStyle name="Äþ¸¶ [ 10 3" xfId="15733"/>
    <cellStyle name="Äþ¸¶ [ 2" xfId="15734"/>
    <cellStyle name="Äþ¸¶ [ 2 2" xfId="15735"/>
    <cellStyle name="Äþ¸¶ [ 2 3" xfId="15736"/>
    <cellStyle name="Äþ¸¶ [ 2 4" xfId="20896"/>
    <cellStyle name="Äþ¸¶ [ 3" xfId="15737"/>
    <cellStyle name="Äþ¸¶ [ 3 2" xfId="15738"/>
    <cellStyle name="Äþ¸¶ [ 3 3" xfId="15739"/>
    <cellStyle name="Äþ¸¶ [ 4" xfId="15740"/>
    <cellStyle name="Äþ¸¶ [ 4 2" xfId="15741"/>
    <cellStyle name="Äþ¸¶ [ 4 3" xfId="15742"/>
    <cellStyle name="Äþ¸¶ [ 5" xfId="15743"/>
    <cellStyle name="Äþ¸¶ [ 5 2" xfId="15744"/>
    <cellStyle name="Äþ¸¶ [ 5 3" xfId="15745"/>
    <cellStyle name="Äþ¸¶ [ 6" xfId="15746"/>
    <cellStyle name="Äþ¸¶ [ 6 2" xfId="15747"/>
    <cellStyle name="Äþ¸¶ [ 6 3" xfId="15748"/>
    <cellStyle name="Äþ¸¶ [ 7" xfId="15749"/>
    <cellStyle name="Äþ¸¶ [ 7 2" xfId="15750"/>
    <cellStyle name="Äþ¸¶ [ 7 3" xfId="15751"/>
    <cellStyle name="Äþ¸¶ [ 8" xfId="15752"/>
    <cellStyle name="Äþ¸¶ [ 8 2" xfId="15753"/>
    <cellStyle name="Äþ¸¶ [ 8 3" xfId="15754"/>
    <cellStyle name="Äþ¸¶ [ 9" xfId="15755"/>
    <cellStyle name="Äþ¸¶ [ 9 2" xfId="15756"/>
    <cellStyle name="Äþ¸¶ [ 9 3" xfId="15757"/>
    <cellStyle name="ÄÞ¸¶ [0]" xfId="15758"/>
    <cellStyle name="AÞ¸¶ [0]_ 2ÆAAþº° " xfId="15759"/>
    <cellStyle name="ÄÞ¸¶ [0]_¸ñ·Ï-±â°è" xfId="23846"/>
    <cellStyle name="AÞ¸¶ [0]_¸n·I-±a°e_AIA§-es2A÷" xfId="23847"/>
    <cellStyle name="ÄÞ¸¶ [0]_¸ñ·Ï-±â°è_ÀÏÀ§-es2Â÷" xfId="23848"/>
    <cellStyle name="AÞ¸¶ [0]_¸n-E?" xfId="23849"/>
    <cellStyle name="ÄÞ¸¶ [0]_¸ñ-È¯" xfId="23850"/>
    <cellStyle name="AÞ¸¶ [0]_±a°e-¸n·I" xfId="23851"/>
    <cellStyle name="ÄÞ¸¶ [0]_±â°è-¸ñ·Ï" xfId="23852"/>
    <cellStyle name="AÞ¸¶ [0]_±a°e¼³ºn-AIA§¸n·I " xfId="23853"/>
    <cellStyle name="ÄÞ¸¶ [0]_±â°è¼³ºñ-ÀÏÀ§¸ñ·Ï " xfId="23854"/>
    <cellStyle name="AÞ¸¶ [0]_±a°e¼³ºn-AIA§¸n·I _기계-밀양(최종)" xfId="23855"/>
    <cellStyle name="ÄÞ¸¶ [0]_±â°è¼³ºñ-ÀÏÀ§¸ñ·Ï _기계-밀양(최종)" xfId="23856"/>
    <cellStyle name="AÞ¸¶ [0]_±a°e¼³ºn-AIA§¸n·I _소각-기계(5차)" xfId="23857"/>
    <cellStyle name="ÄÞ¸¶ [0]_±â°è¼³ºñ-ÀÏÀ§¸ñ·Ï _소각-기계(5차)" xfId="23858"/>
    <cellStyle name="AÞ¸¶ [0]_±a°e¼³ºn-AIA§¸n·I _파주기계단가" xfId="23859"/>
    <cellStyle name="ÄÞ¸¶ [0]_±â°è¼³ºñ-ÀÏÀ§¸ñ·Ï _파주기계단가" xfId="23860"/>
    <cellStyle name="AÞ¸¶ [0]_°ø≫cºn¿¹≫e¼­" xfId="23861"/>
    <cellStyle name="ÄÞ¸¶ [0]_028-3 " xfId="41107"/>
    <cellStyle name="AÞ¸¶ [0]_¼oAI¼º " xfId="23862"/>
    <cellStyle name="ÄÞ¸¶ [0]_³»ºÎ°èÈ¹´ë ÃßÁ¤Â÷ÀÌ " xfId="15760"/>
    <cellStyle name="AÞ¸¶ [0]_³≫ºI°eE¹´e AßA¤A÷AI " xfId="15761"/>
    <cellStyle name="ÄÞ¸¶ [0]_ÀÏ-±â" xfId="23863"/>
    <cellStyle name="AÞ¸¶ [0]_AIA§-es2A÷" xfId="23864"/>
    <cellStyle name="ÄÞ¸¶ [0]_ÀÏÀ§-es2Â÷" xfId="23865"/>
    <cellStyle name="AÞ¸¶ [0]_AN°y(1.25) " xfId="41108"/>
    <cellStyle name="ÄÞ¸¶ [0]_Áý°èÇ¥°ÇÃàºÐ" xfId="23866"/>
    <cellStyle name="AÞ¸¶ [0]_BOM°eAa" xfId="23867"/>
    <cellStyle name="ÄÞ¸¶ [0]_BOM°èÀå" xfId="23868"/>
    <cellStyle name="AÞ¸¶ [0]_INQUIRY ¿μ¾÷AßAø " xfId="15762"/>
    <cellStyle name="ÄÞ¸¶ [0]_insul for piping(process)" xfId="15763"/>
    <cellStyle name="AÞ¸¶ [0]_º≫¼± ±æ¾i±uºI ¼o·R Ay°eC￥ " xfId="15764"/>
    <cellStyle name="ÄÞ¸¶ [0]_Sheet1" xfId="23869"/>
    <cellStyle name="AÞ¸¶_ 2ÆAAþº° " xfId="15765"/>
    <cellStyle name="ÄÞ¸¶_¸ñ·Ï-±â°è" xfId="23870"/>
    <cellStyle name="AÞ¸¶_¸n·I-±a°e_AIA§-es2A÷" xfId="23871"/>
    <cellStyle name="ÄÞ¸¶_¸ñ·Ï-±â°è_ÀÏÀ§-es2Â÷" xfId="23872"/>
    <cellStyle name="AÞ¸¶_¸n-E?" xfId="23873"/>
    <cellStyle name="ÄÞ¸¶_¸ñ-È¯" xfId="23874"/>
    <cellStyle name="AÞ¸¶_±a°e-¸n·I" xfId="23875"/>
    <cellStyle name="ÄÞ¸¶_±â°è-¸ñ·Ï" xfId="23876"/>
    <cellStyle name="AÞ¸¶_±a°e¼³ºn-AIA§¸n·I " xfId="23877"/>
    <cellStyle name="ÄÞ¸¶_±â°è¼³ºñ-ÀÏÀ§¸ñ·Ï " xfId="23878"/>
    <cellStyle name="AÞ¸¶_±a°e¼³ºn-AIA§¸n·I _기계-밀양(최종)" xfId="23879"/>
    <cellStyle name="ÄÞ¸¶_±â°è¼³ºñ-ÀÏÀ§¸ñ·Ï _기계-밀양(최종)" xfId="23880"/>
    <cellStyle name="AÞ¸¶_±a°e¼³ºn-AIA§¸n·I _소각-기계(5차)" xfId="23881"/>
    <cellStyle name="ÄÞ¸¶_±â°è¼³ºñ-ÀÏÀ§¸ñ·Ï _소각-기계(5차)" xfId="23882"/>
    <cellStyle name="AÞ¸¶_±a°e¼³ºn-AIA§¸n·I _파주기계단가" xfId="23883"/>
    <cellStyle name="ÄÞ¸¶_±â°è¼³ºñ-ÀÏÀ§¸ñ·Ï _파주기계단가" xfId="23884"/>
    <cellStyle name="AÞ¸¶_°ø≫cºn¿¹≫e¼­" xfId="23885"/>
    <cellStyle name="ÄÞ¸¶_028-3 " xfId="41109"/>
    <cellStyle name="AÞ¸¶_¼oAI¼º " xfId="23886"/>
    <cellStyle name="ÄÞ¸¶_³»ºÎ°èÈ¹´ë ÃßÁ¤Â÷ÀÌ " xfId="15766"/>
    <cellStyle name="AÞ¸¶_³≫ºI°eE¹´e AßA¤A÷AI " xfId="15767"/>
    <cellStyle name="ÄÞ¸¶_ÀÏ-±â" xfId="23887"/>
    <cellStyle name="AÞ¸¶_AIA§-es2A÷" xfId="23888"/>
    <cellStyle name="ÄÞ¸¶_ÀÏÀ§-es2Â÷" xfId="23889"/>
    <cellStyle name="AÞ¸¶_AN°y(1.25) " xfId="41110"/>
    <cellStyle name="ÄÞ¸¶_Áý°èÇ¥°ÇÃàºÐ" xfId="23890"/>
    <cellStyle name="AÞ¸¶_BOM°eAa" xfId="23891"/>
    <cellStyle name="ÄÞ¸¶_BOM°èÀå" xfId="23892"/>
    <cellStyle name="AÞ¸¶_INQUIRY ¿μ¾÷AßAø " xfId="15768"/>
    <cellStyle name="ÄÞ¸¶_insul for piping(process)" xfId="15769"/>
    <cellStyle name="AÞ¸¶_º≫¼± ±æ¾i±uºI ¼o·R Ay°eC￥ " xfId="15770"/>
    <cellStyle name="ÄÞ¸¶_Sheet1" xfId="23893"/>
    <cellStyle name="ÀÚ¸®¼ö" xfId="23894"/>
    <cellStyle name="ÀÚ¸®¼ö0" xfId="23895"/>
    <cellStyle name="Au¸r " xfId="15771"/>
    <cellStyle name="Au¸r¼" xfId="15772"/>
    <cellStyle name="AU¸R¼o" xfId="23896"/>
    <cellStyle name="AU¸R¼o0" xfId="23897"/>
    <cellStyle name="Availability" xfId="15773"/>
    <cellStyle name="_x0001_b" xfId="15774"/>
    <cellStyle name="Bad" xfId="15776"/>
    <cellStyle name="BAR" xfId="15777"/>
    <cellStyle name="Besuchter Hyperlink" xfId="15778"/>
    <cellStyle name="blank" xfId="15779"/>
    <cellStyle name="blank - Style1" xfId="15780"/>
    <cellStyle name="body" xfId="15781"/>
    <cellStyle name="b椬ៜ_x000c_Comma_ODCOS " xfId="15775"/>
    <cellStyle name="C" xfId="67"/>
    <cellStyle name="C " xfId="15782"/>
    <cellStyle name="C 10" xfId="15783"/>
    <cellStyle name="C 10 2" xfId="15784"/>
    <cellStyle name="C 10 3" xfId="15785"/>
    <cellStyle name="C 11" xfId="20897"/>
    <cellStyle name="C 2" xfId="15786"/>
    <cellStyle name="C 2 2" xfId="15787"/>
    <cellStyle name="C 2 3" xfId="15788"/>
    <cellStyle name="C 2 4" xfId="20898"/>
    <cellStyle name="C 3" xfId="15789"/>
    <cellStyle name="C 3 2" xfId="15790"/>
    <cellStyle name="C 3 3" xfId="15791"/>
    <cellStyle name="C 4" xfId="15792"/>
    <cellStyle name="C 4 2" xfId="15793"/>
    <cellStyle name="C 4 3" xfId="15794"/>
    <cellStyle name="C 5" xfId="15795"/>
    <cellStyle name="C 5 2" xfId="15796"/>
    <cellStyle name="C 5 3" xfId="15797"/>
    <cellStyle name="C 6" xfId="15798"/>
    <cellStyle name="C 6 2" xfId="15799"/>
    <cellStyle name="C 6 3" xfId="15800"/>
    <cellStyle name="C 7" xfId="15801"/>
    <cellStyle name="C 7 2" xfId="15802"/>
    <cellStyle name="C 7 3" xfId="15803"/>
    <cellStyle name="C 8" xfId="15804"/>
    <cellStyle name="C 8 2" xfId="15805"/>
    <cellStyle name="C 8 3" xfId="15806"/>
    <cellStyle name="C 9" xfId="15807"/>
    <cellStyle name="C 9 2" xfId="15808"/>
    <cellStyle name="C 9 3" xfId="15809"/>
    <cellStyle name="C?" xfId="15810"/>
    <cellStyle name="C_(CC-13) 구내도로 설계서 (작성중)" xfId="41111"/>
    <cellStyle name="C_★부두준설 요약전★" xfId="15811"/>
    <cellStyle name="C_01.수량집계표" xfId="41112"/>
    <cellStyle name="C_011품-기타부대 가설계서R2" xfId="41113"/>
    <cellStyle name="C_011품-기타부대 가설계서R2_그래브준설 수량분개 토적표" xfId="41114"/>
    <cellStyle name="C_011품-기타부대 가설계서R2_부두준설 설계서" xfId="41115"/>
    <cellStyle name="C_011품-기타부대 가설계서R2_부두준설 설계서-07.10.24" xfId="41116"/>
    <cellStyle name="C_011품-기타부대 가설계서R2_부두준설 수량산출서" xfId="41117"/>
    <cellStyle name="C_0131양-간이포장" xfId="41118"/>
    <cellStyle name="C_0131양-간이포장_그래브준설 수량분개 토적표" xfId="41119"/>
    <cellStyle name="C_0131양-간이포장_부두준설 설계서" xfId="41120"/>
    <cellStyle name="C_0131양-간이포장_부두준설 설계서-07.10.24" xfId="41121"/>
    <cellStyle name="C_0131양-간이포장_부두준설 수량산출서" xfId="41122"/>
    <cellStyle name="C_1 당진78-연돌-공사설계서(REV.0 12.14-kopec)" xfId="15812"/>
    <cellStyle name="C_1 당진78-연돌-공사설계서(REV.0 12.14-kopec) 10" xfId="41123"/>
    <cellStyle name="C_1 당진78-연돌-공사설계서(REV.0 12.14-kopec) 2" xfId="15813"/>
    <cellStyle name="C_1 당진78-연돌-공사설계서(REV.0 12.14-kopec) 3" xfId="15814"/>
    <cellStyle name="C_1 당진78-연돌-공사설계서(REV.0 12.14-kopec) 4" xfId="20899"/>
    <cellStyle name="C_1 당진78-연돌-공사설계서(REV.0 12.14-kopec) 5" xfId="41124"/>
    <cellStyle name="C_1 당진78-연돌-공사설계서(REV.0 12.14-kopec) 6" xfId="41125"/>
    <cellStyle name="C_1 당진78-연돌-공사설계서(REV.0 12.14-kopec) 7" xfId="41126"/>
    <cellStyle name="C_1 당진78-연돌-공사설계서(REV.0 12.14-kopec) 8" xfId="41127"/>
    <cellStyle name="C_1 당진78-연돌-공사설계서(REV.0 12.14-kopec) 9" xfId="41128"/>
    <cellStyle name="C_1 당진78-연돌-공사설계서(REV.0 12.14-kopec)_0 태안78-연돌-공사설계서(2005082)" xfId="15815"/>
    <cellStyle name="C_1 당진78-연돌-공사설계서(REV.0 12.14-kopec)_0 태안78-연돌-공사설계서(2005082) 10" xfId="41129"/>
    <cellStyle name="C_1 당진78-연돌-공사설계서(REV.0 12.14-kopec)_0 태안78-연돌-공사설계서(2005082) 2" xfId="15816"/>
    <cellStyle name="C_1 당진78-연돌-공사설계서(REV.0 12.14-kopec)_0 태안78-연돌-공사설계서(2005082) 3" xfId="15817"/>
    <cellStyle name="C_1 당진78-연돌-공사설계서(REV.0 12.14-kopec)_0 태안78-연돌-공사설계서(2005082) 4" xfId="20900"/>
    <cellStyle name="C_1 당진78-연돌-공사설계서(REV.0 12.14-kopec)_0 태안78-연돌-공사설계서(2005082) 5" xfId="41130"/>
    <cellStyle name="C_1 당진78-연돌-공사설계서(REV.0 12.14-kopec)_0 태안78-연돌-공사설계서(2005082) 6" xfId="41131"/>
    <cellStyle name="C_1 당진78-연돌-공사설계서(REV.0 12.14-kopec)_0 태안78-연돌-공사설계서(2005082) 7" xfId="41132"/>
    <cellStyle name="C_1 당진78-연돌-공사설계서(REV.0 12.14-kopec)_0 태안78-연돌-공사설계서(2005082) 8" xfId="41133"/>
    <cellStyle name="C_1 당진78-연돌-공사설계서(REV.0 12.14-kopec)_0 태안78-연돌-공사설계서(2005082) 9" xfId="41134"/>
    <cellStyle name="C_1 당진78-연돌-공사설계서(REV.0 12.14-kopec)_1.0t 공사설계서(1021일)" xfId="15818"/>
    <cellStyle name="C_1 당진78-연돌-공사설계서(REV.0 12.14-kopec)_1.0t 공사설계서(1021일) 10" xfId="41135"/>
    <cellStyle name="C_1 당진78-연돌-공사설계서(REV.0 12.14-kopec)_1.0t 공사설계서(1021일) 2" xfId="15819"/>
    <cellStyle name="C_1 당진78-연돌-공사설계서(REV.0 12.14-kopec)_1.0t 공사설계서(1021일) 3" xfId="15820"/>
    <cellStyle name="C_1 당진78-연돌-공사설계서(REV.0 12.14-kopec)_1.0t 공사설계서(1021일) 4" xfId="20901"/>
    <cellStyle name="C_1 당진78-연돌-공사설계서(REV.0 12.14-kopec)_1.0t 공사설계서(1021일) 5" xfId="41136"/>
    <cellStyle name="C_1 당진78-연돌-공사설계서(REV.0 12.14-kopec)_1.0t 공사설계서(1021일) 6" xfId="41137"/>
    <cellStyle name="C_1 당진78-연돌-공사설계서(REV.0 12.14-kopec)_1.0t 공사설계서(1021일) 7" xfId="41138"/>
    <cellStyle name="C_1 당진78-연돌-공사설계서(REV.0 12.14-kopec)_1.0t 공사설계서(1021일) 8" xfId="41139"/>
    <cellStyle name="C_1 당진78-연돌-공사설계서(REV.0 12.14-kopec)_1.0t 공사설계서(1021일) 9" xfId="41140"/>
    <cellStyle name="C_1 당진78-연돌-공사설계서(REV.0 12.14-kopec)_태안78연돌공사설계서(2005099)C2" xfId="15821"/>
    <cellStyle name="C_1 당진78-연돌-공사설계서(REV.0 12.14-kopec)_태안78연돌공사설계서(2005099)C2 10" xfId="41141"/>
    <cellStyle name="C_1 당진78-연돌-공사설계서(REV.0 12.14-kopec)_태안78연돌공사설계서(2005099)C2 2" xfId="15822"/>
    <cellStyle name="C_1 당진78-연돌-공사설계서(REV.0 12.14-kopec)_태안78연돌공사설계서(2005099)C2 3" xfId="15823"/>
    <cellStyle name="C_1 당진78-연돌-공사설계서(REV.0 12.14-kopec)_태안78연돌공사설계서(2005099)C2 4" xfId="20902"/>
    <cellStyle name="C_1 당진78-연돌-공사설계서(REV.0 12.14-kopec)_태안78연돌공사설계서(2005099)C2 5" xfId="41142"/>
    <cellStyle name="C_1 당진78-연돌-공사설계서(REV.0 12.14-kopec)_태안78연돌공사설계서(2005099)C2 6" xfId="41143"/>
    <cellStyle name="C_1 당진78-연돌-공사설계서(REV.0 12.14-kopec)_태안78연돌공사설계서(2005099)C2 7" xfId="41144"/>
    <cellStyle name="C_1 당진78-연돌-공사설계서(REV.0 12.14-kopec)_태안78연돌공사설계서(2005099)C2 8" xfId="41145"/>
    <cellStyle name="C_1 당진78-연돌-공사설계서(REV.0 12.14-kopec)_태안78연돌공사설계서(2005099)C2 9" xfId="41146"/>
    <cellStyle name="C_1.0t 당진78-연돌-수량산출서(REV.0 12.27-kopec)" xfId="15824"/>
    <cellStyle name="C_1.0t 당진78-연돌-수량산출서(REV.0 12.27-kopec) 10" xfId="41147"/>
    <cellStyle name="C_1.0t 당진78-연돌-수량산출서(REV.0 12.27-kopec) 2" xfId="15825"/>
    <cellStyle name="C_1.0t 당진78-연돌-수량산출서(REV.0 12.27-kopec) 3" xfId="15826"/>
    <cellStyle name="C_1.0t 당진78-연돌-수량산출서(REV.0 12.27-kopec) 4" xfId="20903"/>
    <cellStyle name="C_1.0t 당진78-연돌-수량산출서(REV.0 12.27-kopec) 5" xfId="41148"/>
    <cellStyle name="C_1.0t 당진78-연돌-수량산출서(REV.0 12.27-kopec) 6" xfId="41149"/>
    <cellStyle name="C_1.0t 당진78-연돌-수량산출서(REV.0 12.27-kopec) 7" xfId="41150"/>
    <cellStyle name="C_1.0t 당진78-연돌-수량산출서(REV.0 12.27-kopec) 8" xfId="41151"/>
    <cellStyle name="C_1.0t 당진78-연돌-수량산출서(REV.0 12.27-kopec) 9" xfId="41152"/>
    <cellStyle name="C_1.0t 당진78-연돌-수량산출서(REV.0 12.27-kopec)_1.0t 공사설계서(1021일)" xfId="15827"/>
    <cellStyle name="C_1.0t 당진78-연돌-수량산출서(REV.0 12.27-kopec)_1.0t 공사설계서(1021일) 10" xfId="41153"/>
    <cellStyle name="C_1.0t 당진78-연돌-수량산출서(REV.0 12.27-kopec)_1.0t 공사설계서(1021일) 2" xfId="15828"/>
    <cellStyle name="C_1.0t 당진78-연돌-수량산출서(REV.0 12.27-kopec)_1.0t 공사설계서(1021일) 3" xfId="15829"/>
    <cellStyle name="C_1.0t 당진78-연돌-수량산출서(REV.0 12.27-kopec)_1.0t 공사설계서(1021일) 4" xfId="20904"/>
    <cellStyle name="C_1.0t 당진78-연돌-수량산출서(REV.0 12.27-kopec)_1.0t 공사설계서(1021일) 5" xfId="41154"/>
    <cellStyle name="C_1.0t 당진78-연돌-수량산출서(REV.0 12.27-kopec)_1.0t 공사설계서(1021일) 6" xfId="41155"/>
    <cellStyle name="C_1.0t 당진78-연돌-수량산출서(REV.0 12.27-kopec)_1.0t 공사설계서(1021일) 7" xfId="41156"/>
    <cellStyle name="C_1.0t 당진78-연돌-수량산출서(REV.0 12.27-kopec)_1.0t 공사설계서(1021일) 8" xfId="41157"/>
    <cellStyle name="C_1.0t 당진78-연돌-수량산출서(REV.0 12.27-kopec)_1.0t 공사설계서(1021일) 9" xfId="41158"/>
    <cellStyle name="C_10기성(청구)" xfId="15830"/>
    <cellStyle name="C_10기성(청구)_2006년1차" xfId="15831"/>
    <cellStyle name="C_10기성(청구)_토웅0412월기성" xfId="15832"/>
    <cellStyle name="C_20030218144011020-E1C865BF" xfId="68"/>
    <cellStyle name="C_20030218144011020-E1C865BF 10" xfId="15833"/>
    <cellStyle name="C_20030218144011020-E1C865BF 10 2" xfId="15834"/>
    <cellStyle name="C_20030218144011020-E1C865BF 10 3" xfId="15835"/>
    <cellStyle name="C_20030218144011020-E1C865BF 11" xfId="20905"/>
    <cellStyle name="C_20030218144011020-E1C865BF 2" xfId="15836"/>
    <cellStyle name="C_20030218144011020-E1C865BF 2 2" xfId="15837"/>
    <cellStyle name="C_20030218144011020-E1C865BF 2 3" xfId="15838"/>
    <cellStyle name="C_20030218144011020-E1C865BF 3" xfId="15839"/>
    <cellStyle name="C_20030218144011020-E1C865BF 3 2" xfId="15840"/>
    <cellStyle name="C_20030218144011020-E1C865BF 3 3" xfId="15841"/>
    <cellStyle name="C_20030218144011020-E1C865BF 4" xfId="15842"/>
    <cellStyle name="C_20030218144011020-E1C865BF 4 2" xfId="15843"/>
    <cellStyle name="C_20030218144011020-E1C865BF 4 3" xfId="15844"/>
    <cellStyle name="C_20030218144011020-E1C865BF 5" xfId="15845"/>
    <cellStyle name="C_20030218144011020-E1C865BF 5 2" xfId="15846"/>
    <cellStyle name="C_20030218144011020-E1C865BF 5 3" xfId="15847"/>
    <cellStyle name="C_20030218144011020-E1C865BF 6" xfId="15848"/>
    <cellStyle name="C_20030218144011020-E1C865BF 6 2" xfId="15849"/>
    <cellStyle name="C_20030218144011020-E1C865BF 6 3" xfId="15850"/>
    <cellStyle name="C_20030218144011020-E1C865BF 7" xfId="15851"/>
    <cellStyle name="C_20030218144011020-E1C865BF 7 2" xfId="15852"/>
    <cellStyle name="C_20030218144011020-E1C865BF 7 3" xfId="15853"/>
    <cellStyle name="C_20030218144011020-E1C865BF 8" xfId="15854"/>
    <cellStyle name="C_20030218144011020-E1C865BF 8 2" xfId="15855"/>
    <cellStyle name="C_20030218144011020-E1C865BF 8 3" xfId="15856"/>
    <cellStyle name="C_20030218144011020-E1C865BF 9" xfId="15857"/>
    <cellStyle name="C_20030218144011020-E1C865BF 9 2" xfId="15858"/>
    <cellStyle name="C_20030218144011020-E1C865BF 9 3" xfId="15859"/>
    <cellStyle name="C_20030218144011020-E1C865BF_(참고1) 현황도 딱지" xfId="41159"/>
    <cellStyle name="C_20030218144011020-E1C865BF_1 당진78-연돌-공사설계서(REV.0 12.14-kopec)" xfId="15860"/>
    <cellStyle name="C_20030218144011020-E1C865BF_1 당진78-연돌-공사설계서(REV.0 12.14-kopec) 10" xfId="41160"/>
    <cellStyle name="C_20030218144011020-E1C865BF_1 당진78-연돌-공사설계서(REV.0 12.14-kopec) 2" xfId="15861"/>
    <cellStyle name="C_20030218144011020-E1C865BF_1 당진78-연돌-공사설계서(REV.0 12.14-kopec) 3" xfId="15862"/>
    <cellStyle name="C_20030218144011020-E1C865BF_1 당진78-연돌-공사설계서(REV.0 12.14-kopec) 4" xfId="20906"/>
    <cellStyle name="C_20030218144011020-E1C865BF_1 당진78-연돌-공사설계서(REV.0 12.14-kopec) 5" xfId="41161"/>
    <cellStyle name="C_20030218144011020-E1C865BF_1 당진78-연돌-공사설계서(REV.0 12.14-kopec) 6" xfId="41162"/>
    <cellStyle name="C_20030218144011020-E1C865BF_1 당진78-연돌-공사설계서(REV.0 12.14-kopec) 7" xfId="41163"/>
    <cellStyle name="C_20030218144011020-E1C865BF_1 당진78-연돌-공사설계서(REV.0 12.14-kopec) 8" xfId="41164"/>
    <cellStyle name="C_20030218144011020-E1C865BF_1 당진78-연돌-공사설계서(REV.0 12.14-kopec) 9" xfId="41165"/>
    <cellStyle name="C_20030218144011020-E1C865BF_1 당진78-연돌-공사설계서(REV.0 12.14-kopec)_0 태안78-연돌-공사설계서(2005082)" xfId="15863"/>
    <cellStyle name="C_20030218144011020-E1C865BF_1 당진78-연돌-공사설계서(REV.0 12.14-kopec)_0 태안78-연돌-공사설계서(2005082) 10" xfId="41166"/>
    <cellStyle name="C_20030218144011020-E1C865BF_1 당진78-연돌-공사설계서(REV.0 12.14-kopec)_0 태안78-연돌-공사설계서(2005082) 2" xfId="15864"/>
    <cellStyle name="C_20030218144011020-E1C865BF_1 당진78-연돌-공사설계서(REV.0 12.14-kopec)_0 태안78-연돌-공사설계서(2005082) 3" xfId="15865"/>
    <cellStyle name="C_20030218144011020-E1C865BF_1 당진78-연돌-공사설계서(REV.0 12.14-kopec)_0 태안78-연돌-공사설계서(2005082) 4" xfId="20907"/>
    <cellStyle name="C_20030218144011020-E1C865BF_1 당진78-연돌-공사설계서(REV.0 12.14-kopec)_0 태안78-연돌-공사설계서(2005082) 5" xfId="41167"/>
    <cellStyle name="C_20030218144011020-E1C865BF_1 당진78-연돌-공사설계서(REV.0 12.14-kopec)_0 태안78-연돌-공사설계서(2005082) 6" xfId="41168"/>
    <cellStyle name="C_20030218144011020-E1C865BF_1 당진78-연돌-공사설계서(REV.0 12.14-kopec)_0 태안78-연돌-공사설계서(2005082) 7" xfId="41169"/>
    <cellStyle name="C_20030218144011020-E1C865BF_1 당진78-연돌-공사설계서(REV.0 12.14-kopec)_0 태안78-연돌-공사설계서(2005082) 8" xfId="41170"/>
    <cellStyle name="C_20030218144011020-E1C865BF_1 당진78-연돌-공사설계서(REV.0 12.14-kopec)_0 태안78-연돌-공사설계서(2005082) 9" xfId="41171"/>
    <cellStyle name="C_20030218144011020-E1C865BF_1 당진78-연돌-공사설계서(REV.0 12.14-kopec)_1.0t 공사설계서(1021일)" xfId="15866"/>
    <cellStyle name="C_20030218144011020-E1C865BF_1 당진78-연돌-공사설계서(REV.0 12.14-kopec)_1.0t 공사설계서(1021일) 10" xfId="41172"/>
    <cellStyle name="C_20030218144011020-E1C865BF_1 당진78-연돌-공사설계서(REV.0 12.14-kopec)_1.0t 공사설계서(1021일) 2" xfId="15867"/>
    <cellStyle name="C_20030218144011020-E1C865BF_1 당진78-연돌-공사설계서(REV.0 12.14-kopec)_1.0t 공사설계서(1021일) 3" xfId="15868"/>
    <cellStyle name="C_20030218144011020-E1C865BF_1 당진78-연돌-공사설계서(REV.0 12.14-kopec)_1.0t 공사설계서(1021일) 4" xfId="20908"/>
    <cellStyle name="C_20030218144011020-E1C865BF_1 당진78-연돌-공사설계서(REV.0 12.14-kopec)_1.0t 공사설계서(1021일) 5" xfId="41173"/>
    <cellStyle name="C_20030218144011020-E1C865BF_1 당진78-연돌-공사설계서(REV.0 12.14-kopec)_1.0t 공사설계서(1021일) 6" xfId="41174"/>
    <cellStyle name="C_20030218144011020-E1C865BF_1 당진78-연돌-공사설계서(REV.0 12.14-kopec)_1.0t 공사설계서(1021일) 7" xfId="41175"/>
    <cellStyle name="C_20030218144011020-E1C865BF_1 당진78-연돌-공사설계서(REV.0 12.14-kopec)_1.0t 공사설계서(1021일) 8" xfId="41176"/>
    <cellStyle name="C_20030218144011020-E1C865BF_1 당진78-연돌-공사설계서(REV.0 12.14-kopec)_1.0t 공사설계서(1021일) 9" xfId="41177"/>
    <cellStyle name="C_20030218144011020-E1C865BF_1 당진78-연돌-공사설계서(REV.0 12.14-kopec)_태안78연돌공사설계서(2005099)C2" xfId="15869"/>
    <cellStyle name="C_20030218144011020-E1C865BF_1 당진78-연돌-공사설계서(REV.0 12.14-kopec)_태안78연돌공사설계서(2005099)C2 10" xfId="41178"/>
    <cellStyle name="C_20030218144011020-E1C865BF_1 당진78-연돌-공사설계서(REV.0 12.14-kopec)_태안78연돌공사설계서(2005099)C2 2" xfId="15870"/>
    <cellStyle name="C_20030218144011020-E1C865BF_1 당진78-연돌-공사설계서(REV.0 12.14-kopec)_태안78연돌공사설계서(2005099)C2 3" xfId="15871"/>
    <cellStyle name="C_20030218144011020-E1C865BF_1 당진78-연돌-공사설계서(REV.0 12.14-kopec)_태안78연돌공사설계서(2005099)C2 4" xfId="20909"/>
    <cellStyle name="C_20030218144011020-E1C865BF_1 당진78-연돌-공사설계서(REV.0 12.14-kopec)_태안78연돌공사설계서(2005099)C2 5" xfId="41179"/>
    <cellStyle name="C_20030218144011020-E1C865BF_1 당진78-연돌-공사설계서(REV.0 12.14-kopec)_태안78연돌공사설계서(2005099)C2 6" xfId="41180"/>
    <cellStyle name="C_20030218144011020-E1C865BF_1 당진78-연돌-공사설계서(REV.0 12.14-kopec)_태안78연돌공사설계서(2005099)C2 7" xfId="41181"/>
    <cellStyle name="C_20030218144011020-E1C865BF_1 당진78-연돌-공사설계서(REV.0 12.14-kopec)_태안78연돌공사설계서(2005099)C2 8" xfId="41182"/>
    <cellStyle name="C_20030218144011020-E1C865BF_1 당진78-연돌-공사설계서(REV.0 12.14-kopec)_태안78연돌공사설계서(2005099)C2 9" xfId="41183"/>
    <cellStyle name="C_20030218144011020-E1C865BF_1.0t 당진78-연돌-수량산출서(REV.0 12.27-kopec)" xfId="15872"/>
    <cellStyle name="C_20030218144011020-E1C865BF_1.0t 당진78-연돌-수량산출서(REV.0 12.27-kopec) 10" xfId="41184"/>
    <cellStyle name="C_20030218144011020-E1C865BF_1.0t 당진78-연돌-수량산출서(REV.0 12.27-kopec) 2" xfId="15873"/>
    <cellStyle name="C_20030218144011020-E1C865BF_1.0t 당진78-연돌-수량산출서(REV.0 12.27-kopec) 3" xfId="15874"/>
    <cellStyle name="C_20030218144011020-E1C865BF_1.0t 당진78-연돌-수량산출서(REV.0 12.27-kopec) 4" xfId="20910"/>
    <cellStyle name="C_20030218144011020-E1C865BF_1.0t 당진78-연돌-수량산출서(REV.0 12.27-kopec) 5" xfId="41185"/>
    <cellStyle name="C_20030218144011020-E1C865BF_1.0t 당진78-연돌-수량산출서(REV.0 12.27-kopec) 6" xfId="41186"/>
    <cellStyle name="C_20030218144011020-E1C865BF_1.0t 당진78-연돌-수량산출서(REV.0 12.27-kopec) 7" xfId="41187"/>
    <cellStyle name="C_20030218144011020-E1C865BF_1.0t 당진78-연돌-수량산출서(REV.0 12.27-kopec) 8" xfId="41188"/>
    <cellStyle name="C_20030218144011020-E1C865BF_1.0t 당진78-연돌-수량산출서(REV.0 12.27-kopec) 9" xfId="41189"/>
    <cellStyle name="C_20030218144011020-E1C865BF_1.0t 당진78-연돌-수량산출서(REV.0 12.27-kopec)_1.0t 공사설계서(1021일)" xfId="15875"/>
    <cellStyle name="C_20030218144011020-E1C865BF_1.0t 당진78-연돌-수량산출서(REV.0 12.27-kopec)_1.0t 공사설계서(1021일) 10" xfId="41190"/>
    <cellStyle name="C_20030218144011020-E1C865BF_1.0t 당진78-연돌-수량산출서(REV.0 12.27-kopec)_1.0t 공사설계서(1021일) 2" xfId="15876"/>
    <cellStyle name="C_20030218144011020-E1C865BF_1.0t 당진78-연돌-수량산출서(REV.0 12.27-kopec)_1.0t 공사설계서(1021일) 3" xfId="15877"/>
    <cellStyle name="C_20030218144011020-E1C865BF_1.0t 당진78-연돌-수량산출서(REV.0 12.27-kopec)_1.0t 공사설계서(1021일) 4" xfId="20911"/>
    <cellStyle name="C_20030218144011020-E1C865BF_1.0t 당진78-연돌-수량산출서(REV.0 12.27-kopec)_1.0t 공사설계서(1021일) 5" xfId="41191"/>
    <cellStyle name="C_20030218144011020-E1C865BF_1.0t 당진78-연돌-수량산출서(REV.0 12.27-kopec)_1.0t 공사설계서(1021일) 6" xfId="41192"/>
    <cellStyle name="C_20030218144011020-E1C865BF_1.0t 당진78-연돌-수량산출서(REV.0 12.27-kopec)_1.0t 공사설계서(1021일) 7" xfId="41193"/>
    <cellStyle name="C_20030218144011020-E1C865BF_1.0t 당진78-연돌-수량산출서(REV.0 12.27-kopec)_1.0t 공사설계서(1021일) 8" xfId="41194"/>
    <cellStyle name="C_20030218144011020-E1C865BF_1.0t 당진78-연돌-수량산출서(REV.0 12.27-kopec)_1.0t 공사설계서(1021일) 9" xfId="41195"/>
    <cellStyle name="C_20030218144011020-E1C865BF_10기성(청구)" xfId="15878"/>
    <cellStyle name="C_20030218144011020-E1C865BF_10기성(청구)_2006년1차" xfId="15879"/>
    <cellStyle name="C_20030218144011020-E1C865BF_10기성(청구)_토웅0412월기성" xfId="15880"/>
    <cellStyle name="C_20030218144011020-E1C865BF_AC-01터빈주제어및보일러기초" xfId="42809"/>
    <cellStyle name="C_20030218144011020-E1C865BF_AC-01터빈주제어및보일러기초_설계변경(최종)" xfId="42810"/>
    <cellStyle name="C_20030218144011020-E1C865BF_AC-05옥내기기기초" xfId="15956"/>
    <cellStyle name="C_20030218144011020-E1C865BF_AC-05옥내기기기초_내역서_단가확정_집계" xfId="15957"/>
    <cellStyle name="C_20030218144011020-E1C865BF_AC-05옥내기기기초_설계변경(최종)" xfId="42811"/>
    <cellStyle name="C_20030218144011020-E1C865BF_AC-05옥내기기기초_염소 주입실 신축공사" xfId="42812"/>
    <cellStyle name="C_20030218144011020-E1C865BF_CC-02 본관기초굴착 예상" xfId="15958"/>
    <cellStyle name="C_20030218144011020-E1C865BF_CC-02 본관기초굴착 예상 10" xfId="41342"/>
    <cellStyle name="C_20030218144011020-E1C865BF_CC-02 본관기초굴착 예상 2" xfId="15959"/>
    <cellStyle name="C_20030218144011020-E1C865BF_CC-02 본관기초굴착 예상 3" xfId="15960"/>
    <cellStyle name="C_20030218144011020-E1C865BF_CC-02 본관기초굴착 예상 4" xfId="20935"/>
    <cellStyle name="C_20030218144011020-E1C865BF_CC-02 본관기초굴착 예상 5" xfId="41343"/>
    <cellStyle name="C_20030218144011020-E1C865BF_CC-02 본관기초굴착 예상 6" xfId="41344"/>
    <cellStyle name="C_20030218144011020-E1C865BF_CC-02 본관기초굴착 예상 7" xfId="41345"/>
    <cellStyle name="C_20030218144011020-E1C865BF_CC-02 본관기초굴착 예상 8" xfId="41346"/>
    <cellStyle name="C_20030218144011020-E1C865BF_CC-02 본관기초굴착 예상 9" xfId="41347"/>
    <cellStyle name="C_20030218144011020-E1C865BF_CC-02 본관기초굴착 예상_1 당진78-연돌-공사설계서(REV.0 12.14-kopec)" xfId="15961"/>
    <cellStyle name="C_20030218144011020-E1C865BF_CC-02 본관기초굴착 예상_1 당진78-연돌-공사설계서(REV.0 12.14-kopec) 10" xfId="41348"/>
    <cellStyle name="C_20030218144011020-E1C865BF_CC-02 본관기초굴착 예상_1 당진78-연돌-공사설계서(REV.0 12.14-kopec) 2" xfId="15962"/>
    <cellStyle name="C_20030218144011020-E1C865BF_CC-02 본관기초굴착 예상_1 당진78-연돌-공사설계서(REV.0 12.14-kopec) 3" xfId="15963"/>
    <cellStyle name="C_20030218144011020-E1C865BF_CC-02 본관기초굴착 예상_1 당진78-연돌-공사설계서(REV.0 12.14-kopec) 4" xfId="20936"/>
    <cellStyle name="C_20030218144011020-E1C865BF_CC-02 본관기초굴착 예상_1 당진78-연돌-공사설계서(REV.0 12.14-kopec) 5" xfId="41349"/>
    <cellStyle name="C_20030218144011020-E1C865BF_CC-02 본관기초굴착 예상_1 당진78-연돌-공사설계서(REV.0 12.14-kopec) 6" xfId="41350"/>
    <cellStyle name="C_20030218144011020-E1C865BF_CC-02 본관기초굴착 예상_1 당진78-연돌-공사설계서(REV.0 12.14-kopec) 7" xfId="41351"/>
    <cellStyle name="C_20030218144011020-E1C865BF_CC-02 본관기초굴착 예상_1 당진78-연돌-공사설계서(REV.0 12.14-kopec) 8" xfId="41352"/>
    <cellStyle name="C_20030218144011020-E1C865BF_CC-02 본관기초굴착 예상_1 당진78-연돌-공사설계서(REV.0 12.14-kopec) 9" xfId="41353"/>
    <cellStyle name="C_20030218144011020-E1C865BF_CC-02 본관기초굴착 예상_1 당진78-연돌-공사설계서(REV.0 12.14-kopec)_0 태안78-연돌-공사설계서(2005082)" xfId="15964"/>
    <cellStyle name="C_20030218144011020-E1C865BF_CC-02 본관기초굴착 예상_1 당진78-연돌-공사설계서(REV.0 12.14-kopec)_0 태안78-연돌-공사설계서(2005082) 10" xfId="41354"/>
    <cellStyle name="C_20030218144011020-E1C865BF_CC-02 본관기초굴착 예상_1 당진78-연돌-공사설계서(REV.0 12.14-kopec)_0 태안78-연돌-공사설계서(2005082) 2" xfId="15965"/>
    <cellStyle name="C_20030218144011020-E1C865BF_CC-02 본관기초굴착 예상_1 당진78-연돌-공사설계서(REV.0 12.14-kopec)_0 태안78-연돌-공사설계서(2005082) 3" xfId="15966"/>
    <cellStyle name="C_20030218144011020-E1C865BF_CC-02 본관기초굴착 예상_1 당진78-연돌-공사설계서(REV.0 12.14-kopec)_0 태안78-연돌-공사설계서(2005082) 4" xfId="20937"/>
    <cellStyle name="C_20030218144011020-E1C865BF_CC-02 본관기초굴착 예상_1 당진78-연돌-공사설계서(REV.0 12.14-kopec)_0 태안78-연돌-공사설계서(2005082) 5" xfId="41355"/>
    <cellStyle name="C_20030218144011020-E1C865BF_CC-02 본관기초굴착 예상_1 당진78-연돌-공사설계서(REV.0 12.14-kopec)_0 태안78-연돌-공사설계서(2005082) 6" xfId="41356"/>
    <cellStyle name="C_20030218144011020-E1C865BF_CC-02 본관기초굴착 예상_1 당진78-연돌-공사설계서(REV.0 12.14-kopec)_0 태안78-연돌-공사설계서(2005082) 7" xfId="41357"/>
    <cellStyle name="C_20030218144011020-E1C865BF_CC-02 본관기초굴착 예상_1 당진78-연돌-공사설계서(REV.0 12.14-kopec)_0 태안78-연돌-공사설계서(2005082) 8" xfId="41358"/>
    <cellStyle name="C_20030218144011020-E1C865BF_CC-02 본관기초굴착 예상_1 당진78-연돌-공사설계서(REV.0 12.14-kopec)_0 태안78-연돌-공사설계서(2005082) 9" xfId="41359"/>
    <cellStyle name="C_20030218144011020-E1C865BF_CC-02 본관기초굴착 예상_1 당진78-연돌-공사설계서(REV.0 12.14-kopec)_1.0t 공사설계서(1021일)" xfId="15967"/>
    <cellStyle name="C_20030218144011020-E1C865BF_CC-02 본관기초굴착 예상_1 당진78-연돌-공사설계서(REV.0 12.14-kopec)_1.0t 공사설계서(1021일) 10" xfId="41360"/>
    <cellStyle name="C_20030218144011020-E1C865BF_CC-02 본관기초굴착 예상_1 당진78-연돌-공사설계서(REV.0 12.14-kopec)_1.0t 공사설계서(1021일) 2" xfId="15968"/>
    <cellStyle name="C_20030218144011020-E1C865BF_CC-02 본관기초굴착 예상_1 당진78-연돌-공사설계서(REV.0 12.14-kopec)_1.0t 공사설계서(1021일) 3" xfId="15969"/>
    <cellStyle name="C_20030218144011020-E1C865BF_CC-02 본관기초굴착 예상_1 당진78-연돌-공사설계서(REV.0 12.14-kopec)_1.0t 공사설계서(1021일) 4" xfId="20938"/>
    <cellStyle name="C_20030218144011020-E1C865BF_CC-02 본관기초굴착 예상_1 당진78-연돌-공사설계서(REV.0 12.14-kopec)_1.0t 공사설계서(1021일) 5" xfId="41361"/>
    <cellStyle name="C_20030218144011020-E1C865BF_CC-02 본관기초굴착 예상_1 당진78-연돌-공사설계서(REV.0 12.14-kopec)_1.0t 공사설계서(1021일) 6" xfId="41362"/>
    <cellStyle name="C_20030218144011020-E1C865BF_CC-02 본관기초굴착 예상_1 당진78-연돌-공사설계서(REV.0 12.14-kopec)_1.0t 공사설계서(1021일) 7" xfId="41363"/>
    <cellStyle name="C_20030218144011020-E1C865BF_CC-02 본관기초굴착 예상_1 당진78-연돌-공사설계서(REV.0 12.14-kopec)_1.0t 공사설계서(1021일) 8" xfId="41364"/>
    <cellStyle name="C_20030218144011020-E1C865BF_CC-02 본관기초굴착 예상_1 당진78-연돌-공사설계서(REV.0 12.14-kopec)_1.0t 공사설계서(1021일) 9" xfId="41365"/>
    <cellStyle name="C_20030218144011020-E1C865BF_CC-02 본관기초굴착 예상_1 당진78-연돌-공사설계서(REV.0 12.14-kopec)_태안78연돌공사설계서(2005099)C2" xfId="15970"/>
    <cellStyle name="C_20030218144011020-E1C865BF_CC-02 본관기초굴착 예상_1 당진78-연돌-공사설계서(REV.0 12.14-kopec)_태안78연돌공사설계서(2005099)C2 10" xfId="41366"/>
    <cellStyle name="C_20030218144011020-E1C865BF_CC-02 본관기초굴착 예상_1 당진78-연돌-공사설계서(REV.0 12.14-kopec)_태안78연돌공사설계서(2005099)C2 2" xfId="15971"/>
    <cellStyle name="C_20030218144011020-E1C865BF_CC-02 본관기초굴착 예상_1 당진78-연돌-공사설계서(REV.0 12.14-kopec)_태안78연돌공사설계서(2005099)C2 3" xfId="15972"/>
    <cellStyle name="C_20030218144011020-E1C865BF_CC-02 본관기초굴착 예상_1 당진78-연돌-공사설계서(REV.0 12.14-kopec)_태안78연돌공사설계서(2005099)C2 4" xfId="20939"/>
    <cellStyle name="C_20030218144011020-E1C865BF_CC-02 본관기초굴착 예상_1 당진78-연돌-공사설계서(REV.0 12.14-kopec)_태안78연돌공사설계서(2005099)C2 5" xfId="41367"/>
    <cellStyle name="C_20030218144011020-E1C865BF_CC-02 본관기초굴착 예상_1 당진78-연돌-공사설계서(REV.0 12.14-kopec)_태안78연돌공사설계서(2005099)C2 6" xfId="41368"/>
    <cellStyle name="C_20030218144011020-E1C865BF_CC-02 본관기초굴착 예상_1 당진78-연돌-공사설계서(REV.0 12.14-kopec)_태안78연돌공사설계서(2005099)C2 7" xfId="41369"/>
    <cellStyle name="C_20030218144011020-E1C865BF_CC-02 본관기초굴착 예상_1 당진78-연돌-공사설계서(REV.0 12.14-kopec)_태안78연돌공사설계서(2005099)C2 8" xfId="41370"/>
    <cellStyle name="C_20030218144011020-E1C865BF_CC-02 본관기초굴착 예상_1 당진78-연돌-공사설계서(REV.0 12.14-kopec)_태안78연돌공사설계서(2005099)C2 9" xfId="41371"/>
    <cellStyle name="C_20030218144011020-E1C865BF_CC-02 본관기초굴착 예상_1.0t 당진78-연돌-수량산출서(REV.0 12.27-kopec)" xfId="15973"/>
    <cellStyle name="C_20030218144011020-E1C865BF_CC-02 본관기초굴착 예상_1.0t 당진78-연돌-수량산출서(REV.0 12.27-kopec) 10" xfId="41372"/>
    <cellStyle name="C_20030218144011020-E1C865BF_CC-02 본관기초굴착 예상_1.0t 당진78-연돌-수량산출서(REV.0 12.27-kopec) 2" xfId="15974"/>
    <cellStyle name="C_20030218144011020-E1C865BF_CC-02 본관기초굴착 예상_1.0t 당진78-연돌-수량산출서(REV.0 12.27-kopec) 3" xfId="15975"/>
    <cellStyle name="C_20030218144011020-E1C865BF_CC-02 본관기초굴착 예상_1.0t 당진78-연돌-수량산출서(REV.0 12.27-kopec) 4" xfId="20940"/>
    <cellStyle name="C_20030218144011020-E1C865BF_CC-02 본관기초굴착 예상_1.0t 당진78-연돌-수량산출서(REV.0 12.27-kopec) 5" xfId="41373"/>
    <cellStyle name="C_20030218144011020-E1C865BF_CC-02 본관기초굴착 예상_1.0t 당진78-연돌-수량산출서(REV.0 12.27-kopec) 6" xfId="41374"/>
    <cellStyle name="C_20030218144011020-E1C865BF_CC-02 본관기초굴착 예상_1.0t 당진78-연돌-수량산출서(REV.0 12.27-kopec) 7" xfId="41375"/>
    <cellStyle name="C_20030218144011020-E1C865BF_CC-02 본관기초굴착 예상_1.0t 당진78-연돌-수량산출서(REV.0 12.27-kopec) 8" xfId="41376"/>
    <cellStyle name="C_20030218144011020-E1C865BF_CC-02 본관기초굴착 예상_1.0t 당진78-연돌-수량산출서(REV.0 12.27-kopec) 9" xfId="41377"/>
    <cellStyle name="C_20030218144011020-E1C865BF_CC-02 본관기초굴착 예상_1.0t 당진78-연돌-수량산출서(REV.0 12.27-kopec)_1.0t 공사설계서(1021일)" xfId="15976"/>
    <cellStyle name="C_20030218144011020-E1C865BF_CC-02 본관기초굴착 예상_1.0t 당진78-연돌-수량산출서(REV.0 12.27-kopec)_1.0t 공사설계서(1021일) 10" xfId="41378"/>
    <cellStyle name="C_20030218144011020-E1C865BF_CC-02 본관기초굴착 예상_1.0t 당진78-연돌-수량산출서(REV.0 12.27-kopec)_1.0t 공사설계서(1021일) 2" xfId="15977"/>
    <cellStyle name="C_20030218144011020-E1C865BF_CC-02 본관기초굴착 예상_1.0t 당진78-연돌-수량산출서(REV.0 12.27-kopec)_1.0t 공사설계서(1021일) 3" xfId="15978"/>
    <cellStyle name="C_20030218144011020-E1C865BF_CC-02 본관기초굴착 예상_1.0t 당진78-연돌-수량산출서(REV.0 12.27-kopec)_1.0t 공사설계서(1021일) 4" xfId="20941"/>
    <cellStyle name="C_20030218144011020-E1C865BF_CC-02 본관기초굴착 예상_1.0t 당진78-연돌-수량산출서(REV.0 12.27-kopec)_1.0t 공사설계서(1021일) 5" xfId="41379"/>
    <cellStyle name="C_20030218144011020-E1C865BF_CC-02 본관기초굴착 예상_1.0t 당진78-연돌-수량산출서(REV.0 12.27-kopec)_1.0t 공사설계서(1021일) 6" xfId="41380"/>
    <cellStyle name="C_20030218144011020-E1C865BF_CC-02 본관기초굴착 예상_1.0t 당진78-연돌-수량산출서(REV.0 12.27-kopec)_1.0t 공사설계서(1021일) 7" xfId="41381"/>
    <cellStyle name="C_20030218144011020-E1C865BF_CC-02 본관기초굴착 예상_1.0t 당진78-연돌-수량산출서(REV.0 12.27-kopec)_1.0t 공사설계서(1021일) 8" xfId="41382"/>
    <cellStyle name="C_20030218144011020-E1C865BF_CC-02 본관기초굴착 예상_1.0t 당진78-연돌-수량산출서(REV.0 12.27-kopec)_1.0t 공사설계서(1021일) 9" xfId="41383"/>
    <cellStyle name="C_20030218144011020-E1C865BF_CC-02 본관기초굴착 예상_당진78-연돌-개략공사비" xfId="15979"/>
    <cellStyle name="C_20030218144011020-E1C865BF_CC-02 본관기초굴착 예상_당진78-연돌-개략공사비 10" xfId="41384"/>
    <cellStyle name="C_20030218144011020-E1C865BF_CC-02 본관기초굴착 예상_당진78-연돌-개략공사비 2" xfId="15980"/>
    <cellStyle name="C_20030218144011020-E1C865BF_CC-02 본관기초굴착 예상_당진78-연돌-개략공사비 3" xfId="15981"/>
    <cellStyle name="C_20030218144011020-E1C865BF_CC-02 본관기초굴착 예상_당진78-연돌-개략공사비 4" xfId="20942"/>
    <cellStyle name="C_20030218144011020-E1C865BF_CC-02 본관기초굴착 예상_당진78-연돌-개략공사비 5" xfId="41385"/>
    <cellStyle name="C_20030218144011020-E1C865BF_CC-02 본관기초굴착 예상_당진78-연돌-개략공사비 6" xfId="41386"/>
    <cellStyle name="C_20030218144011020-E1C865BF_CC-02 본관기초굴착 예상_당진78-연돌-개략공사비 7" xfId="41387"/>
    <cellStyle name="C_20030218144011020-E1C865BF_CC-02 본관기초굴착 예상_당진78-연돌-개략공사비 8" xfId="41388"/>
    <cellStyle name="C_20030218144011020-E1C865BF_CC-02 본관기초굴착 예상_당진78-연돌-개략공사비 9" xfId="41389"/>
    <cellStyle name="C_20030218144011020-E1C865BF_CC-02 본관기초굴착 예상_당진78-연돌-개략공사비_0 태안78-연돌-공사설계서(2005082)" xfId="15982"/>
    <cellStyle name="C_20030218144011020-E1C865BF_CC-02 본관기초굴착 예상_당진78-연돌-개략공사비_0 태안78-연돌-공사설계서(2005082) 10" xfId="41390"/>
    <cellStyle name="C_20030218144011020-E1C865BF_CC-02 본관기초굴착 예상_당진78-연돌-개략공사비_0 태안78-연돌-공사설계서(2005082) 2" xfId="15983"/>
    <cellStyle name="C_20030218144011020-E1C865BF_CC-02 본관기초굴착 예상_당진78-연돌-개략공사비_0 태안78-연돌-공사설계서(2005082) 3" xfId="15984"/>
    <cellStyle name="C_20030218144011020-E1C865BF_CC-02 본관기초굴착 예상_당진78-연돌-개략공사비_0 태안78-연돌-공사설계서(2005082) 4" xfId="20943"/>
    <cellStyle name="C_20030218144011020-E1C865BF_CC-02 본관기초굴착 예상_당진78-연돌-개략공사비_0 태안78-연돌-공사설계서(2005082) 5" xfId="41391"/>
    <cellStyle name="C_20030218144011020-E1C865BF_CC-02 본관기초굴착 예상_당진78-연돌-개략공사비_0 태안78-연돌-공사설계서(2005082) 6" xfId="41392"/>
    <cellStyle name="C_20030218144011020-E1C865BF_CC-02 본관기초굴착 예상_당진78-연돌-개략공사비_0 태안78-연돌-공사설계서(2005082) 7" xfId="41393"/>
    <cellStyle name="C_20030218144011020-E1C865BF_CC-02 본관기초굴착 예상_당진78-연돌-개략공사비_0 태안78-연돌-공사설계서(2005082) 8" xfId="41394"/>
    <cellStyle name="C_20030218144011020-E1C865BF_CC-02 본관기초굴착 예상_당진78-연돌-개략공사비_0 태안78-연돌-공사설계서(2005082) 9" xfId="41395"/>
    <cellStyle name="C_20030218144011020-E1C865BF_CC-02 본관기초굴착 예상_당진78-연돌-개략공사비_1.0t 공사설계서(1021일)" xfId="15985"/>
    <cellStyle name="C_20030218144011020-E1C865BF_CC-02 본관기초굴착 예상_당진78-연돌-개략공사비_1.0t 공사설계서(1021일) 10" xfId="41396"/>
    <cellStyle name="C_20030218144011020-E1C865BF_CC-02 본관기초굴착 예상_당진78-연돌-개략공사비_1.0t 공사설계서(1021일) 2" xfId="15986"/>
    <cellStyle name="C_20030218144011020-E1C865BF_CC-02 본관기초굴착 예상_당진78-연돌-개략공사비_1.0t 공사설계서(1021일) 3" xfId="15987"/>
    <cellStyle name="C_20030218144011020-E1C865BF_CC-02 본관기초굴착 예상_당진78-연돌-개략공사비_1.0t 공사설계서(1021일) 4" xfId="20944"/>
    <cellStyle name="C_20030218144011020-E1C865BF_CC-02 본관기초굴착 예상_당진78-연돌-개략공사비_1.0t 공사설계서(1021일) 5" xfId="41397"/>
    <cellStyle name="C_20030218144011020-E1C865BF_CC-02 본관기초굴착 예상_당진78-연돌-개략공사비_1.0t 공사설계서(1021일) 6" xfId="41398"/>
    <cellStyle name="C_20030218144011020-E1C865BF_CC-02 본관기초굴착 예상_당진78-연돌-개략공사비_1.0t 공사설계서(1021일) 7" xfId="41399"/>
    <cellStyle name="C_20030218144011020-E1C865BF_CC-02 본관기초굴착 예상_당진78-연돌-개략공사비_1.0t 공사설계서(1021일) 8" xfId="41400"/>
    <cellStyle name="C_20030218144011020-E1C865BF_CC-02 본관기초굴착 예상_당진78-연돌-개략공사비_1.0t 공사설계서(1021일) 9" xfId="41401"/>
    <cellStyle name="C_20030218144011020-E1C865BF_CC-02 본관기초굴착 예상_당진78-연돌-개략공사비_태안78연돌공사설계서(2005099)C2" xfId="15988"/>
    <cellStyle name="C_20030218144011020-E1C865BF_CC-02 본관기초굴착 예상_당진78-연돌-개략공사비_태안78연돌공사설계서(2005099)C2 10" xfId="41402"/>
    <cellStyle name="C_20030218144011020-E1C865BF_CC-02 본관기초굴착 예상_당진78-연돌-개략공사비_태안78연돌공사설계서(2005099)C2 2" xfId="15989"/>
    <cellStyle name="C_20030218144011020-E1C865BF_CC-02 본관기초굴착 예상_당진78-연돌-개략공사비_태안78연돌공사설계서(2005099)C2 3" xfId="15990"/>
    <cellStyle name="C_20030218144011020-E1C865BF_CC-02 본관기초굴착 예상_당진78-연돌-개략공사비_태안78연돌공사설계서(2005099)C2 4" xfId="20945"/>
    <cellStyle name="C_20030218144011020-E1C865BF_CC-02 본관기초굴착 예상_당진78-연돌-개략공사비_태안78연돌공사설계서(2005099)C2 5" xfId="41403"/>
    <cellStyle name="C_20030218144011020-E1C865BF_CC-02 본관기초굴착 예상_당진78-연돌-개략공사비_태안78연돌공사설계서(2005099)C2 6" xfId="41404"/>
    <cellStyle name="C_20030218144011020-E1C865BF_CC-02 본관기초굴착 예상_당진78-연돌-개략공사비_태안78연돌공사설계서(2005099)C2 7" xfId="41405"/>
    <cellStyle name="C_20030218144011020-E1C865BF_CC-02 본관기초굴착 예상_당진78-연돌-개략공사비_태안78연돌공사설계서(2005099)C2 8" xfId="41406"/>
    <cellStyle name="C_20030218144011020-E1C865BF_CC-02 본관기초굴착 예상_당진78-연돌-개략공사비_태안78연돌공사설계서(2005099)C2 9" xfId="41407"/>
    <cellStyle name="C_20030218144011020-E1C865BF_CC-02 본관기초굴착 예상_연돌 현장타설말뚝(RCD)설계서" xfId="15991"/>
    <cellStyle name="C_20030218144011020-E1C865BF_CC-02 본관기초굴착 예상_연돌 현장타설말뚝(RCD)설계서 10" xfId="41408"/>
    <cellStyle name="C_20030218144011020-E1C865BF_CC-02 본관기초굴착 예상_연돌 현장타설말뚝(RCD)설계서 2" xfId="15992"/>
    <cellStyle name="C_20030218144011020-E1C865BF_CC-02 본관기초굴착 예상_연돌 현장타설말뚝(RCD)설계서 3" xfId="15993"/>
    <cellStyle name="C_20030218144011020-E1C865BF_CC-02 본관기초굴착 예상_연돌 현장타설말뚝(RCD)설계서 4" xfId="20946"/>
    <cellStyle name="C_20030218144011020-E1C865BF_CC-02 본관기초굴착 예상_연돌 현장타설말뚝(RCD)설계서 5" xfId="41409"/>
    <cellStyle name="C_20030218144011020-E1C865BF_CC-02 본관기초굴착 예상_연돌 현장타설말뚝(RCD)설계서 6" xfId="41410"/>
    <cellStyle name="C_20030218144011020-E1C865BF_CC-02 본관기초굴착 예상_연돌 현장타설말뚝(RCD)설계서 7" xfId="41411"/>
    <cellStyle name="C_20030218144011020-E1C865BF_CC-02 본관기초굴착 예상_연돌 현장타설말뚝(RCD)설계서 8" xfId="41412"/>
    <cellStyle name="C_20030218144011020-E1C865BF_CC-02 본관기초굴착 예상_연돌 현장타설말뚝(RCD)설계서 9" xfId="41413"/>
    <cellStyle name="C_20030218144011020-E1C865BF_CC-02 본관기초굴착 예상_연돌 현장타설말뚝(RCD)설계서_0 태안78-연돌-공사설계서(2005082)" xfId="15994"/>
    <cellStyle name="C_20030218144011020-E1C865BF_CC-02 본관기초굴착 예상_연돌 현장타설말뚝(RCD)설계서_0 태안78-연돌-공사설계서(2005082) 10" xfId="41414"/>
    <cellStyle name="C_20030218144011020-E1C865BF_CC-02 본관기초굴착 예상_연돌 현장타설말뚝(RCD)설계서_0 태안78-연돌-공사설계서(2005082) 2" xfId="15995"/>
    <cellStyle name="C_20030218144011020-E1C865BF_CC-02 본관기초굴착 예상_연돌 현장타설말뚝(RCD)설계서_0 태안78-연돌-공사설계서(2005082) 3" xfId="15996"/>
    <cellStyle name="C_20030218144011020-E1C865BF_CC-02 본관기초굴착 예상_연돌 현장타설말뚝(RCD)설계서_0 태안78-연돌-공사설계서(2005082) 4" xfId="20947"/>
    <cellStyle name="C_20030218144011020-E1C865BF_CC-02 본관기초굴착 예상_연돌 현장타설말뚝(RCD)설계서_0 태안78-연돌-공사설계서(2005082) 5" xfId="41415"/>
    <cellStyle name="C_20030218144011020-E1C865BF_CC-02 본관기초굴착 예상_연돌 현장타설말뚝(RCD)설계서_0 태안78-연돌-공사설계서(2005082) 6" xfId="41416"/>
    <cellStyle name="C_20030218144011020-E1C865BF_CC-02 본관기초굴착 예상_연돌 현장타설말뚝(RCD)설계서_0 태안78-연돌-공사설계서(2005082) 7" xfId="41417"/>
    <cellStyle name="C_20030218144011020-E1C865BF_CC-02 본관기초굴착 예상_연돌 현장타설말뚝(RCD)설계서_0 태안78-연돌-공사설계서(2005082) 8" xfId="41418"/>
    <cellStyle name="C_20030218144011020-E1C865BF_CC-02 본관기초굴착 예상_연돌 현장타설말뚝(RCD)설계서_0 태안78-연돌-공사설계서(2005082) 9" xfId="41419"/>
    <cellStyle name="C_20030218144011020-E1C865BF_CC-02 본관기초굴착 예상_연돌 현장타설말뚝(RCD)설계서_1.0t 공사설계서(1021일)" xfId="15997"/>
    <cellStyle name="C_20030218144011020-E1C865BF_CC-02 본관기초굴착 예상_연돌 현장타설말뚝(RCD)설계서_1.0t 공사설계서(1021일) 10" xfId="41420"/>
    <cellStyle name="C_20030218144011020-E1C865BF_CC-02 본관기초굴착 예상_연돌 현장타설말뚝(RCD)설계서_1.0t 공사설계서(1021일) 2" xfId="15998"/>
    <cellStyle name="C_20030218144011020-E1C865BF_CC-02 본관기초굴착 예상_연돌 현장타설말뚝(RCD)설계서_1.0t 공사설계서(1021일) 3" xfId="15999"/>
    <cellStyle name="C_20030218144011020-E1C865BF_CC-02 본관기초굴착 예상_연돌 현장타설말뚝(RCD)설계서_1.0t 공사설계서(1021일) 4" xfId="20948"/>
    <cellStyle name="C_20030218144011020-E1C865BF_CC-02 본관기초굴착 예상_연돌 현장타설말뚝(RCD)설계서_1.0t 공사설계서(1021일) 5" xfId="41421"/>
    <cellStyle name="C_20030218144011020-E1C865BF_CC-02 본관기초굴착 예상_연돌 현장타설말뚝(RCD)설계서_1.0t 공사설계서(1021일) 6" xfId="41422"/>
    <cellStyle name="C_20030218144011020-E1C865BF_CC-02 본관기초굴착 예상_연돌 현장타설말뚝(RCD)설계서_1.0t 공사설계서(1021일) 7" xfId="41423"/>
    <cellStyle name="C_20030218144011020-E1C865BF_CC-02 본관기초굴착 예상_연돌 현장타설말뚝(RCD)설계서_1.0t 공사설계서(1021일) 8" xfId="41424"/>
    <cellStyle name="C_20030218144011020-E1C865BF_CC-02 본관기초굴착 예상_연돌 현장타설말뚝(RCD)설계서_1.0t 공사설계서(1021일) 9" xfId="41425"/>
    <cellStyle name="C_20030218144011020-E1C865BF_CC-02 본관기초굴착 예상_연돌 현장타설말뚝(RCD)설계서_태안78연돌공사설계서(2005099)C2" xfId="16000"/>
    <cellStyle name="C_20030218144011020-E1C865BF_CC-02 본관기초굴착 예상_연돌 현장타설말뚝(RCD)설계서_태안78연돌공사설계서(2005099)C2 10" xfId="41426"/>
    <cellStyle name="C_20030218144011020-E1C865BF_CC-02 본관기초굴착 예상_연돌 현장타설말뚝(RCD)설계서_태안78연돌공사설계서(2005099)C2 2" xfId="16001"/>
    <cellStyle name="C_20030218144011020-E1C865BF_CC-02 본관기초굴착 예상_연돌 현장타설말뚝(RCD)설계서_태안78연돌공사설계서(2005099)C2 3" xfId="16002"/>
    <cellStyle name="C_20030218144011020-E1C865BF_CC-02 본관기초굴착 예상_연돌 현장타설말뚝(RCD)설계서_태안78연돌공사설계서(2005099)C2 4" xfId="20949"/>
    <cellStyle name="C_20030218144011020-E1C865BF_CC-02 본관기초굴착 예상_연돌 현장타설말뚝(RCD)설계서_태안78연돌공사설계서(2005099)C2 5" xfId="41427"/>
    <cellStyle name="C_20030218144011020-E1C865BF_CC-02 본관기초굴착 예상_연돌 현장타설말뚝(RCD)설계서_태안78연돌공사설계서(2005099)C2 6" xfId="41428"/>
    <cellStyle name="C_20030218144011020-E1C865BF_CC-02 본관기초굴착 예상_연돌 현장타설말뚝(RCD)설계서_태안78연돌공사설계서(2005099)C2 7" xfId="41429"/>
    <cellStyle name="C_20030218144011020-E1C865BF_CC-02 본관기초굴착 예상_연돌 현장타설말뚝(RCD)설계서_태안78연돌공사설계서(2005099)C2 8" xfId="41430"/>
    <cellStyle name="C_20030218144011020-E1C865BF_CC-02 본관기초굴착 예상_연돌 현장타설말뚝(RCD)설계서_태안78연돌공사설계서(2005099)C2 9" xfId="41431"/>
    <cellStyle name="C_20030218144011020-E1C865BF_구내도로 설계변경조서(최종)" xfId="41196"/>
    <cellStyle name="C_20030218144011020-E1C865BF_그래브준설 수량분개 토적표" xfId="41197"/>
    <cellStyle name="C_20030218144011020-E1C865BF_내역서_단가확정_집계" xfId="15881"/>
    <cellStyle name="C_20030218144011020-E1C865BF_당진78-연돌-개략공사비" xfId="15882"/>
    <cellStyle name="C_20030218144011020-E1C865BF_당진78-연돌-개략공사비 10" xfId="41198"/>
    <cellStyle name="C_20030218144011020-E1C865BF_당진78-연돌-개략공사비 2" xfId="15883"/>
    <cellStyle name="C_20030218144011020-E1C865BF_당진78-연돌-개략공사비 3" xfId="15884"/>
    <cellStyle name="C_20030218144011020-E1C865BF_당진78-연돌-개략공사비 4" xfId="20912"/>
    <cellStyle name="C_20030218144011020-E1C865BF_당진78-연돌-개략공사비 5" xfId="41199"/>
    <cellStyle name="C_20030218144011020-E1C865BF_당진78-연돌-개략공사비 6" xfId="41200"/>
    <cellStyle name="C_20030218144011020-E1C865BF_당진78-연돌-개략공사비 7" xfId="41201"/>
    <cellStyle name="C_20030218144011020-E1C865BF_당진78-연돌-개략공사비 8" xfId="41202"/>
    <cellStyle name="C_20030218144011020-E1C865BF_당진78-연돌-개략공사비 9" xfId="41203"/>
    <cellStyle name="C_20030218144011020-E1C865BF_당진78-연돌-개략공사비_0 태안78-연돌-공사설계서(2005082)" xfId="15885"/>
    <cellStyle name="C_20030218144011020-E1C865BF_당진78-연돌-개략공사비_0 태안78-연돌-공사설계서(2005082) 10" xfId="41204"/>
    <cellStyle name="C_20030218144011020-E1C865BF_당진78-연돌-개략공사비_0 태안78-연돌-공사설계서(2005082) 2" xfId="15886"/>
    <cellStyle name="C_20030218144011020-E1C865BF_당진78-연돌-개략공사비_0 태안78-연돌-공사설계서(2005082) 3" xfId="15887"/>
    <cellStyle name="C_20030218144011020-E1C865BF_당진78-연돌-개략공사비_0 태안78-연돌-공사설계서(2005082) 4" xfId="20913"/>
    <cellStyle name="C_20030218144011020-E1C865BF_당진78-연돌-개략공사비_0 태안78-연돌-공사설계서(2005082) 5" xfId="41205"/>
    <cellStyle name="C_20030218144011020-E1C865BF_당진78-연돌-개략공사비_0 태안78-연돌-공사설계서(2005082) 6" xfId="41206"/>
    <cellStyle name="C_20030218144011020-E1C865BF_당진78-연돌-개략공사비_0 태안78-연돌-공사설계서(2005082) 7" xfId="41207"/>
    <cellStyle name="C_20030218144011020-E1C865BF_당진78-연돌-개략공사비_0 태안78-연돌-공사설계서(2005082) 8" xfId="41208"/>
    <cellStyle name="C_20030218144011020-E1C865BF_당진78-연돌-개략공사비_0 태안78-연돌-공사설계서(2005082) 9" xfId="41209"/>
    <cellStyle name="C_20030218144011020-E1C865BF_당진78-연돌-개략공사비_1.0t 공사설계서(1021일)" xfId="15888"/>
    <cellStyle name="C_20030218144011020-E1C865BF_당진78-연돌-개략공사비_1.0t 공사설계서(1021일) 10" xfId="41210"/>
    <cellStyle name="C_20030218144011020-E1C865BF_당진78-연돌-개략공사비_1.0t 공사설계서(1021일) 2" xfId="15889"/>
    <cellStyle name="C_20030218144011020-E1C865BF_당진78-연돌-개략공사비_1.0t 공사설계서(1021일) 3" xfId="15890"/>
    <cellStyle name="C_20030218144011020-E1C865BF_당진78-연돌-개략공사비_1.0t 공사설계서(1021일) 4" xfId="20914"/>
    <cellStyle name="C_20030218144011020-E1C865BF_당진78-연돌-개략공사비_1.0t 공사설계서(1021일) 5" xfId="41211"/>
    <cellStyle name="C_20030218144011020-E1C865BF_당진78-연돌-개략공사비_1.0t 공사설계서(1021일) 6" xfId="41212"/>
    <cellStyle name="C_20030218144011020-E1C865BF_당진78-연돌-개략공사비_1.0t 공사설계서(1021일) 7" xfId="41213"/>
    <cellStyle name="C_20030218144011020-E1C865BF_당진78-연돌-개략공사비_1.0t 공사설계서(1021일) 8" xfId="41214"/>
    <cellStyle name="C_20030218144011020-E1C865BF_당진78-연돌-개략공사비_1.0t 공사설계서(1021일) 9" xfId="41215"/>
    <cellStyle name="C_20030218144011020-E1C865BF_당진78-연돌-개략공사비_태안78연돌공사설계서(2005099)C2" xfId="15891"/>
    <cellStyle name="C_20030218144011020-E1C865BF_당진78-연돌-개략공사비_태안78연돌공사설계서(2005099)C2 10" xfId="41216"/>
    <cellStyle name="C_20030218144011020-E1C865BF_당진78-연돌-개략공사비_태안78연돌공사설계서(2005099)C2 2" xfId="15892"/>
    <cellStyle name="C_20030218144011020-E1C865BF_당진78-연돌-개략공사비_태안78연돌공사설계서(2005099)C2 3" xfId="15893"/>
    <cellStyle name="C_20030218144011020-E1C865BF_당진78-연돌-개략공사비_태안78연돌공사설계서(2005099)C2 4" xfId="20915"/>
    <cellStyle name="C_20030218144011020-E1C865BF_당진78-연돌-개략공사비_태안78연돌공사설계서(2005099)C2 5" xfId="41217"/>
    <cellStyle name="C_20030218144011020-E1C865BF_당진78-연돌-개략공사비_태안78연돌공사설계서(2005099)C2 6" xfId="41218"/>
    <cellStyle name="C_20030218144011020-E1C865BF_당진78-연돌-개략공사비_태안78연돌공사설계서(2005099)C2 7" xfId="41219"/>
    <cellStyle name="C_20030218144011020-E1C865BF_당진78-연돌-개략공사비_태안78연돌공사설계서(2005099)C2 8" xfId="41220"/>
    <cellStyle name="C_20030218144011020-E1C865BF_당진78-연돌-개략공사비_태안78연돌공사설계서(2005099)C2 9" xfId="41221"/>
    <cellStyle name="C_20030218144011020-E1C865BF_당진9,10-터빈기초 공사내역서" xfId="15894"/>
    <cellStyle name="C_20030218144011020-E1C865BF_본관기초굴착 예상도급" xfId="15895"/>
    <cellStyle name="C_20030218144011020-E1C865BF_본관기초굴착 예상도급 10" xfId="41222"/>
    <cellStyle name="C_20030218144011020-E1C865BF_본관기초굴착 예상도급 2" xfId="15896"/>
    <cellStyle name="C_20030218144011020-E1C865BF_본관기초굴착 예상도급 3" xfId="15897"/>
    <cellStyle name="C_20030218144011020-E1C865BF_본관기초굴착 예상도급 4" xfId="20916"/>
    <cellStyle name="C_20030218144011020-E1C865BF_본관기초굴착 예상도급 5" xfId="41223"/>
    <cellStyle name="C_20030218144011020-E1C865BF_본관기초굴착 예상도급 6" xfId="41224"/>
    <cellStyle name="C_20030218144011020-E1C865BF_본관기초굴착 예상도급 7" xfId="41225"/>
    <cellStyle name="C_20030218144011020-E1C865BF_본관기초굴착 예상도급 8" xfId="41226"/>
    <cellStyle name="C_20030218144011020-E1C865BF_본관기초굴착 예상도급 9" xfId="41227"/>
    <cellStyle name="C_20030218144011020-E1C865BF_본관기초굴착 예상도급_1 당진78-연돌-공사설계서(REV.0 12.14-kopec)" xfId="15898"/>
    <cellStyle name="C_20030218144011020-E1C865BF_본관기초굴착 예상도급_1 당진78-연돌-공사설계서(REV.0 12.14-kopec) 10" xfId="41228"/>
    <cellStyle name="C_20030218144011020-E1C865BF_본관기초굴착 예상도급_1 당진78-연돌-공사설계서(REV.0 12.14-kopec) 2" xfId="15899"/>
    <cellStyle name="C_20030218144011020-E1C865BF_본관기초굴착 예상도급_1 당진78-연돌-공사설계서(REV.0 12.14-kopec) 3" xfId="15900"/>
    <cellStyle name="C_20030218144011020-E1C865BF_본관기초굴착 예상도급_1 당진78-연돌-공사설계서(REV.0 12.14-kopec) 4" xfId="20917"/>
    <cellStyle name="C_20030218144011020-E1C865BF_본관기초굴착 예상도급_1 당진78-연돌-공사설계서(REV.0 12.14-kopec) 5" xfId="41229"/>
    <cellStyle name="C_20030218144011020-E1C865BF_본관기초굴착 예상도급_1 당진78-연돌-공사설계서(REV.0 12.14-kopec) 6" xfId="41230"/>
    <cellStyle name="C_20030218144011020-E1C865BF_본관기초굴착 예상도급_1 당진78-연돌-공사설계서(REV.0 12.14-kopec) 7" xfId="41231"/>
    <cellStyle name="C_20030218144011020-E1C865BF_본관기초굴착 예상도급_1 당진78-연돌-공사설계서(REV.0 12.14-kopec) 8" xfId="41232"/>
    <cellStyle name="C_20030218144011020-E1C865BF_본관기초굴착 예상도급_1 당진78-연돌-공사설계서(REV.0 12.14-kopec) 9" xfId="41233"/>
    <cellStyle name="C_20030218144011020-E1C865BF_본관기초굴착 예상도급_1 당진78-연돌-공사설계서(REV.0 12.14-kopec)_0 태안78-연돌-공사설계서(2005082)" xfId="15901"/>
    <cellStyle name="C_20030218144011020-E1C865BF_본관기초굴착 예상도급_1 당진78-연돌-공사설계서(REV.0 12.14-kopec)_0 태안78-연돌-공사설계서(2005082) 10" xfId="41234"/>
    <cellStyle name="C_20030218144011020-E1C865BF_본관기초굴착 예상도급_1 당진78-연돌-공사설계서(REV.0 12.14-kopec)_0 태안78-연돌-공사설계서(2005082) 2" xfId="15902"/>
    <cellStyle name="C_20030218144011020-E1C865BF_본관기초굴착 예상도급_1 당진78-연돌-공사설계서(REV.0 12.14-kopec)_0 태안78-연돌-공사설계서(2005082) 3" xfId="15903"/>
    <cellStyle name="C_20030218144011020-E1C865BF_본관기초굴착 예상도급_1 당진78-연돌-공사설계서(REV.0 12.14-kopec)_0 태안78-연돌-공사설계서(2005082) 4" xfId="20918"/>
    <cellStyle name="C_20030218144011020-E1C865BF_본관기초굴착 예상도급_1 당진78-연돌-공사설계서(REV.0 12.14-kopec)_0 태안78-연돌-공사설계서(2005082) 5" xfId="41235"/>
    <cellStyle name="C_20030218144011020-E1C865BF_본관기초굴착 예상도급_1 당진78-연돌-공사설계서(REV.0 12.14-kopec)_0 태안78-연돌-공사설계서(2005082) 6" xfId="41236"/>
    <cellStyle name="C_20030218144011020-E1C865BF_본관기초굴착 예상도급_1 당진78-연돌-공사설계서(REV.0 12.14-kopec)_0 태안78-연돌-공사설계서(2005082) 7" xfId="41237"/>
    <cellStyle name="C_20030218144011020-E1C865BF_본관기초굴착 예상도급_1 당진78-연돌-공사설계서(REV.0 12.14-kopec)_0 태안78-연돌-공사설계서(2005082) 8" xfId="41238"/>
    <cellStyle name="C_20030218144011020-E1C865BF_본관기초굴착 예상도급_1 당진78-연돌-공사설계서(REV.0 12.14-kopec)_0 태안78-연돌-공사설계서(2005082) 9" xfId="41239"/>
    <cellStyle name="C_20030218144011020-E1C865BF_본관기초굴착 예상도급_1 당진78-연돌-공사설계서(REV.0 12.14-kopec)_1.0t 공사설계서(1021일)" xfId="15904"/>
    <cellStyle name="C_20030218144011020-E1C865BF_본관기초굴착 예상도급_1 당진78-연돌-공사설계서(REV.0 12.14-kopec)_1.0t 공사설계서(1021일) 10" xfId="41240"/>
    <cellStyle name="C_20030218144011020-E1C865BF_본관기초굴착 예상도급_1 당진78-연돌-공사설계서(REV.0 12.14-kopec)_1.0t 공사설계서(1021일) 2" xfId="15905"/>
    <cellStyle name="C_20030218144011020-E1C865BF_본관기초굴착 예상도급_1 당진78-연돌-공사설계서(REV.0 12.14-kopec)_1.0t 공사설계서(1021일) 3" xfId="15906"/>
    <cellStyle name="C_20030218144011020-E1C865BF_본관기초굴착 예상도급_1 당진78-연돌-공사설계서(REV.0 12.14-kopec)_1.0t 공사설계서(1021일) 4" xfId="20919"/>
    <cellStyle name="C_20030218144011020-E1C865BF_본관기초굴착 예상도급_1 당진78-연돌-공사설계서(REV.0 12.14-kopec)_1.0t 공사설계서(1021일) 5" xfId="41241"/>
    <cellStyle name="C_20030218144011020-E1C865BF_본관기초굴착 예상도급_1 당진78-연돌-공사설계서(REV.0 12.14-kopec)_1.0t 공사설계서(1021일) 6" xfId="41242"/>
    <cellStyle name="C_20030218144011020-E1C865BF_본관기초굴착 예상도급_1 당진78-연돌-공사설계서(REV.0 12.14-kopec)_1.0t 공사설계서(1021일) 7" xfId="41243"/>
    <cellStyle name="C_20030218144011020-E1C865BF_본관기초굴착 예상도급_1 당진78-연돌-공사설계서(REV.0 12.14-kopec)_1.0t 공사설계서(1021일) 8" xfId="41244"/>
    <cellStyle name="C_20030218144011020-E1C865BF_본관기초굴착 예상도급_1 당진78-연돌-공사설계서(REV.0 12.14-kopec)_1.0t 공사설계서(1021일) 9" xfId="41245"/>
    <cellStyle name="C_20030218144011020-E1C865BF_본관기초굴착 예상도급_1 당진78-연돌-공사설계서(REV.0 12.14-kopec)_태안78연돌공사설계서(2005099)C2" xfId="15907"/>
    <cellStyle name="C_20030218144011020-E1C865BF_본관기초굴착 예상도급_1 당진78-연돌-공사설계서(REV.0 12.14-kopec)_태안78연돌공사설계서(2005099)C2 10" xfId="41246"/>
    <cellStyle name="C_20030218144011020-E1C865BF_본관기초굴착 예상도급_1 당진78-연돌-공사설계서(REV.0 12.14-kopec)_태안78연돌공사설계서(2005099)C2 2" xfId="15908"/>
    <cellStyle name="C_20030218144011020-E1C865BF_본관기초굴착 예상도급_1 당진78-연돌-공사설계서(REV.0 12.14-kopec)_태안78연돌공사설계서(2005099)C2 3" xfId="15909"/>
    <cellStyle name="C_20030218144011020-E1C865BF_본관기초굴착 예상도급_1 당진78-연돌-공사설계서(REV.0 12.14-kopec)_태안78연돌공사설계서(2005099)C2 4" xfId="20920"/>
    <cellStyle name="C_20030218144011020-E1C865BF_본관기초굴착 예상도급_1 당진78-연돌-공사설계서(REV.0 12.14-kopec)_태안78연돌공사설계서(2005099)C2 5" xfId="41247"/>
    <cellStyle name="C_20030218144011020-E1C865BF_본관기초굴착 예상도급_1 당진78-연돌-공사설계서(REV.0 12.14-kopec)_태안78연돌공사설계서(2005099)C2 6" xfId="41248"/>
    <cellStyle name="C_20030218144011020-E1C865BF_본관기초굴착 예상도급_1 당진78-연돌-공사설계서(REV.0 12.14-kopec)_태안78연돌공사설계서(2005099)C2 7" xfId="41249"/>
    <cellStyle name="C_20030218144011020-E1C865BF_본관기초굴착 예상도급_1 당진78-연돌-공사설계서(REV.0 12.14-kopec)_태안78연돌공사설계서(2005099)C2 8" xfId="41250"/>
    <cellStyle name="C_20030218144011020-E1C865BF_본관기초굴착 예상도급_1 당진78-연돌-공사설계서(REV.0 12.14-kopec)_태안78연돌공사설계서(2005099)C2 9" xfId="41251"/>
    <cellStyle name="C_20030218144011020-E1C865BF_본관기초굴착 예상도급_1.0t 당진78-연돌-수량산출서(REV.0 12.27-kopec)" xfId="15910"/>
    <cellStyle name="C_20030218144011020-E1C865BF_본관기초굴착 예상도급_1.0t 당진78-연돌-수량산출서(REV.0 12.27-kopec) 10" xfId="41252"/>
    <cellStyle name="C_20030218144011020-E1C865BF_본관기초굴착 예상도급_1.0t 당진78-연돌-수량산출서(REV.0 12.27-kopec) 2" xfId="15911"/>
    <cellStyle name="C_20030218144011020-E1C865BF_본관기초굴착 예상도급_1.0t 당진78-연돌-수량산출서(REV.0 12.27-kopec) 3" xfId="15912"/>
    <cellStyle name="C_20030218144011020-E1C865BF_본관기초굴착 예상도급_1.0t 당진78-연돌-수량산출서(REV.0 12.27-kopec) 4" xfId="20921"/>
    <cellStyle name="C_20030218144011020-E1C865BF_본관기초굴착 예상도급_1.0t 당진78-연돌-수량산출서(REV.0 12.27-kopec) 5" xfId="41253"/>
    <cellStyle name="C_20030218144011020-E1C865BF_본관기초굴착 예상도급_1.0t 당진78-연돌-수량산출서(REV.0 12.27-kopec) 6" xfId="41254"/>
    <cellStyle name="C_20030218144011020-E1C865BF_본관기초굴착 예상도급_1.0t 당진78-연돌-수량산출서(REV.0 12.27-kopec) 7" xfId="41255"/>
    <cellStyle name="C_20030218144011020-E1C865BF_본관기초굴착 예상도급_1.0t 당진78-연돌-수량산출서(REV.0 12.27-kopec) 8" xfId="41256"/>
    <cellStyle name="C_20030218144011020-E1C865BF_본관기초굴착 예상도급_1.0t 당진78-연돌-수량산출서(REV.0 12.27-kopec) 9" xfId="41257"/>
    <cellStyle name="C_20030218144011020-E1C865BF_본관기초굴착 예상도급_1.0t 당진78-연돌-수량산출서(REV.0 12.27-kopec)_1.0t 공사설계서(1021일)" xfId="15913"/>
    <cellStyle name="C_20030218144011020-E1C865BF_본관기초굴착 예상도급_1.0t 당진78-연돌-수량산출서(REV.0 12.27-kopec)_1.0t 공사설계서(1021일) 10" xfId="41258"/>
    <cellStyle name="C_20030218144011020-E1C865BF_본관기초굴착 예상도급_1.0t 당진78-연돌-수량산출서(REV.0 12.27-kopec)_1.0t 공사설계서(1021일) 2" xfId="15914"/>
    <cellStyle name="C_20030218144011020-E1C865BF_본관기초굴착 예상도급_1.0t 당진78-연돌-수량산출서(REV.0 12.27-kopec)_1.0t 공사설계서(1021일) 3" xfId="15915"/>
    <cellStyle name="C_20030218144011020-E1C865BF_본관기초굴착 예상도급_1.0t 당진78-연돌-수량산출서(REV.0 12.27-kopec)_1.0t 공사설계서(1021일) 4" xfId="20922"/>
    <cellStyle name="C_20030218144011020-E1C865BF_본관기초굴착 예상도급_1.0t 당진78-연돌-수량산출서(REV.0 12.27-kopec)_1.0t 공사설계서(1021일) 5" xfId="41259"/>
    <cellStyle name="C_20030218144011020-E1C865BF_본관기초굴착 예상도급_1.0t 당진78-연돌-수량산출서(REV.0 12.27-kopec)_1.0t 공사설계서(1021일) 6" xfId="41260"/>
    <cellStyle name="C_20030218144011020-E1C865BF_본관기초굴착 예상도급_1.0t 당진78-연돌-수량산출서(REV.0 12.27-kopec)_1.0t 공사설계서(1021일) 7" xfId="41261"/>
    <cellStyle name="C_20030218144011020-E1C865BF_본관기초굴착 예상도급_1.0t 당진78-연돌-수량산출서(REV.0 12.27-kopec)_1.0t 공사설계서(1021일) 8" xfId="41262"/>
    <cellStyle name="C_20030218144011020-E1C865BF_본관기초굴착 예상도급_1.0t 당진78-연돌-수량산출서(REV.0 12.27-kopec)_1.0t 공사설계서(1021일) 9" xfId="41263"/>
    <cellStyle name="C_20030218144011020-E1C865BF_본관기초굴착 예상도급_당진78-연돌-개략공사비" xfId="15916"/>
    <cellStyle name="C_20030218144011020-E1C865BF_본관기초굴착 예상도급_당진78-연돌-개략공사비 10" xfId="41264"/>
    <cellStyle name="C_20030218144011020-E1C865BF_본관기초굴착 예상도급_당진78-연돌-개략공사비 2" xfId="15917"/>
    <cellStyle name="C_20030218144011020-E1C865BF_본관기초굴착 예상도급_당진78-연돌-개략공사비 3" xfId="15918"/>
    <cellStyle name="C_20030218144011020-E1C865BF_본관기초굴착 예상도급_당진78-연돌-개략공사비 4" xfId="20923"/>
    <cellStyle name="C_20030218144011020-E1C865BF_본관기초굴착 예상도급_당진78-연돌-개략공사비 5" xfId="41265"/>
    <cellStyle name="C_20030218144011020-E1C865BF_본관기초굴착 예상도급_당진78-연돌-개략공사비 6" xfId="41266"/>
    <cellStyle name="C_20030218144011020-E1C865BF_본관기초굴착 예상도급_당진78-연돌-개략공사비 7" xfId="41267"/>
    <cellStyle name="C_20030218144011020-E1C865BF_본관기초굴착 예상도급_당진78-연돌-개략공사비 8" xfId="41268"/>
    <cellStyle name="C_20030218144011020-E1C865BF_본관기초굴착 예상도급_당진78-연돌-개략공사비 9" xfId="41269"/>
    <cellStyle name="C_20030218144011020-E1C865BF_본관기초굴착 예상도급_당진78-연돌-개략공사비_0 태안78-연돌-공사설계서(2005082)" xfId="15919"/>
    <cellStyle name="C_20030218144011020-E1C865BF_본관기초굴착 예상도급_당진78-연돌-개략공사비_0 태안78-연돌-공사설계서(2005082) 10" xfId="41270"/>
    <cellStyle name="C_20030218144011020-E1C865BF_본관기초굴착 예상도급_당진78-연돌-개략공사비_0 태안78-연돌-공사설계서(2005082) 2" xfId="15920"/>
    <cellStyle name="C_20030218144011020-E1C865BF_본관기초굴착 예상도급_당진78-연돌-개략공사비_0 태안78-연돌-공사설계서(2005082) 3" xfId="15921"/>
    <cellStyle name="C_20030218144011020-E1C865BF_본관기초굴착 예상도급_당진78-연돌-개략공사비_0 태안78-연돌-공사설계서(2005082) 4" xfId="20924"/>
    <cellStyle name="C_20030218144011020-E1C865BF_본관기초굴착 예상도급_당진78-연돌-개략공사비_0 태안78-연돌-공사설계서(2005082) 5" xfId="41271"/>
    <cellStyle name="C_20030218144011020-E1C865BF_본관기초굴착 예상도급_당진78-연돌-개략공사비_0 태안78-연돌-공사설계서(2005082) 6" xfId="41272"/>
    <cellStyle name="C_20030218144011020-E1C865BF_본관기초굴착 예상도급_당진78-연돌-개략공사비_0 태안78-연돌-공사설계서(2005082) 7" xfId="41273"/>
    <cellStyle name="C_20030218144011020-E1C865BF_본관기초굴착 예상도급_당진78-연돌-개략공사비_0 태안78-연돌-공사설계서(2005082) 8" xfId="41274"/>
    <cellStyle name="C_20030218144011020-E1C865BF_본관기초굴착 예상도급_당진78-연돌-개략공사비_0 태안78-연돌-공사설계서(2005082) 9" xfId="41275"/>
    <cellStyle name="C_20030218144011020-E1C865BF_본관기초굴착 예상도급_당진78-연돌-개략공사비_1.0t 공사설계서(1021일)" xfId="15922"/>
    <cellStyle name="C_20030218144011020-E1C865BF_본관기초굴착 예상도급_당진78-연돌-개략공사비_1.0t 공사설계서(1021일) 10" xfId="41276"/>
    <cellStyle name="C_20030218144011020-E1C865BF_본관기초굴착 예상도급_당진78-연돌-개략공사비_1.0t 공사설계서(1021일) 2" xfId="15923"/>
    <cellStyle name="C_20030218144011020-E1C865BF_본관기초굴착 예상도급_당진78-연돌-개략공사비_1.0t 공사설계서(1021일) 3" xfId="15924"/>
    <cellStyle name="C_20030218144011020-E1C865BF_본관기초굴착 예상도급_당진78-연돌-개략공사비_1.0t 공사설계서(1021일) 4" xfId="20925"/>
    <cellStyle name="C_20030218144011020-E1C865BF_본관기초굴착 예상도급_당진78-연돌-개략공사비_1.0t 공사설계서(1021일) 5" xfId="41277"/>
    <cellStyle name="C_20030218144011020-E1C865BF_본관기초굴착 예상도급_당진78-연돌-개략공사비_1.0t 공사설계서(1021일) 6" xfId="41278"/>
    <cellStyle name="C_20030218144011020-E1C865BF_본관기초굴착 예상도급_당진78-연돌-개략공사비_1.0t 공사설계서(1021일) 7" xfId="41279"/>
    <cellStyle name="C_20030218144011020-E1C865BF_본관기초굴착 예상도급_당진78-연돌-개략공사비_1.0t 공사설계서(1021일) 8" xfId="41280"/>
    <cellStyle name="C_20030218144011020-E1C865BF_본관기초굴착 예상도급_당진78-연돌-개략공사비_1.0t 공사설계서(1021일) 9" xfId="41281"/>
    <cellStyle name="C_20030218144011020-E1C865BF_본관기초굴착 예상도급_당진78-연돌-개략공사비_태안78연돌공사설계서(2005099)C2" xfId="15925"/>
    <cellStyle name="C_20030218144011020-E1C865BF_본관기초굴착 예상도급_당진78-연돌-개략공사비_태안78연돌공사설계서(2005099)C2 10" xfId="41282"/>
    <cellStyle name="C_20030218144011020-E1C865BF_본관기초굴착 예상도급_당진78-연돌-개략공사비_태안78연돌공사설계서(2005099)C2 2" xfId="15926"/>
    <cellStyle name="C_20030218144011020-E1C865BF_본관기초굴착 예상도급_당진78-연돌-개략공사비_태안78연돌공사설계서(2005099)C2 3" xfId="15927"/>
    <cellStyle name="C_20030218144011020-E1C865BF_본관기초굴착 예상도급_당진78-연돌-개략공사비_태안78연돌공사설계서(2005099)C2 4" xfId="20926"/>
    <cellStyle name="C_20030218144011020-E1C865BF_본관기초굴착 예상도급_당진78-연돌-개략공사비_태안78연돌공사설계서(2005099)C2 5" xfId="41283"/>
    <cellStyle name="C_20030218144011020-E1C865BF_본관기초굴착 예상도급_당진78-연돌-개략공사비_태안78연돌공사설계서(2005099)C2 6" xfId="41284"/>
    <cellStyle name="C_20030218144011020-E1C865BF_본관기초굴착 예상도급_당진78-연돌-개략공사비_태안78연돌공사설계서(2005099)C2 7" xfId="41285"/>
    <cellStyle name="C_20030218144011020-E1C865BF_본관기초굴착 예상도급_당진78-연돌-개략공사비_태안78연돌공사설계서(2005099)C2 8" xfId="41286"/>
    <cellStyle name="C_20030218144011020-E1C865BF_본관기초굴착 예상도급_당진78-연돌-개략공사비_태안78연돌공사설계서(2005099)C2 9" xfId="41287"/>
    <cellStyle name="C_20030218144011020-E1C865BF_본관기초굴착 예상도급_연돌 현장타설말뚝(RCD)설계서" xfId="15928"/>
    <cellStyle name="C_20030218144011020-E1C865BF_본관기초굴착 예상도급_연돌 현장타설말뚝(RCD)설계서 10" xfId="41288"/>
    <cellStyle name="C_20030218144011020-E1C865BF_본관기초굴착 예상도급_연돌 현장타설말뚝(RCD)설계서 2" xfId="15929"/>
    <cellStyle name="C_20030218144011020-E1C865BF_본관기초굴착 예상도급_연돌 현장타설말뚝(RCD)설계서 3" xfId="15930"/>
    <cellStyle name="C_20030218144011020-E1C865BF_본관기초굴착 예상도급_연돌 현장타설말뚝(RCD)설계서 4" xfId="20927"/>
    <cellStyle name="C_20030218144011020-E1C865BF_본관기초굴착 예상도급_연돌 현장타설말뚝(RCD)설계서 5" xfId="41289"/>
    <cellStyle name="C_20030218144011020-E1C865BF_본관기초굴착 예상도급_연돌 현장타설말뚝(RCD)설계서 6" xfId="41290"/>
    <cellStyle name="C_20030218144011020-E1C865BF_본관기초굴착 예상도급_연돌 현장타설말뚝(RCD)설계서 7" xfId="41291"/>
    <cellStyle name="C_20030218144011020-E1C865BF_본관기초굴착 예상도급_연돌 현장타설말뚝(RCD)설계서 8" xfId="41292"/>
    <cellStyle name="C_20030218144011020-E1C865BF_본관기초굴착 예상도급_연돌 현장타설말뚝(RCD)설계서 9" xfId="41293"/>
    <cellStyle name="C_20030218144011020-E1C865BF_본관기초굴착 예상도급_연돌 현장타설말뚝(RCD)설계서_0 태안78-연돌-공사설계서(2005082)" xfId="15931"/>
    <cellStyle name="C_20030218144011020-E1C865BF_본관기초굴착 예상도급_연돌 현장타설말뚝(RCD)설계서_0 태안78-연돌-공사설계서(2005082) 10" xfId="41294"/>
    <cellStyle name="C_20030218144011020-E1C865BF_본관기초굴착 예상도급_연돌 현장타설말뚝(RCD)설계서_0 태안78-연돌-공사설계서(2005082) 2" xfId="15932"/>
    <cellStyle name="C_20030218144011020-E1C865BF_본관기초굴착 예상도급_연돌 현장타설말뚝(RCD)설계서_0 태안78-연돌-공사설계서(2005082) 3" xfId="15933"/>
    <cellStyle name="C_20030218144011020-E1C865BF_본관기초굴착 예상도급_연돌 현장타설말뚝(RCD)설계서_0 태안78-연돌-공사설계서(2005082) 4" xfId="20928"/>
    <cellStyle name="C_20030218144011020-E1C865BF_본관기초굴착 예상도급_연돌 현장타설말뚝(RCD)설계서_0 태안78-연돌-공사설계서(2005082) 5" xfId="41295"/>
    <cellStyle name="C_20030218144011020-E1C865BF_본관기초굴착 예상도급_연돌 현장타설말뚝(RCD)설계서_0 태안78-연돌-공사설계서(2005082) 6" xfId="41296"/>
    <cellStyle name="C_20030218144011020-E1C865BF_본관기초굴착 예상도급_연돌 현장타설말뚝(RCD)설계서_0 태안78-연돌-공사설계서(2005082) 7" xfId="41297"/>
    <cellStyle name="C_20030218144011020-E1C865BF_본관기초굴착 예상도급_연돌 현장타설말뚝(RCD)설계서_0 태안78-연돌-공사설계서(2005082) 8" xfId="41298"/>
    <cellStyle name="C_20030218144011020-E1C865BF_본관기초굴착 예상도급_연돌 현장타설말뚝(RCD)설계서_0 태안78-연돌-공사설계서(2005082) 9" xfId="41299"/>
    <cellStyle name="C_20030218144011020-E1C865BF_본관기초굴착 예상도급_연돌 현장타설말뚝(RCD)설계서_1.0t 공사설계서(1021일)" xfId="15934"/>
    <cellStyle name="C_20030218144011020-E1C865BF_본관기초굴착 예상도급_연돌 현장타설말뚝(RCD)설계서_1.0t 공사설계서(1021일) 10" xfId="41300"/>
    <cellStyle name="C_20030218144011020-E1C865BF_본관기초굴착 예상도급_연돌 현장타설말뚝(RCD)설계서_1.0t 공사설계서(1021일) 2" xfId="15935"/>
    <cellStyle name="C_20030218144011020-E1C865BF_본관기초굴착 예상도급_연돌 현장타설말뚝(RCD)설계서_1.0t 공사설계서(1021일) 3" xfId="15936"/>
    <cellStyle name="C_20030218144011020-E1C865BF_본관기초굴착 예상도급_연돌 현장타설말뚝(RCD)설계서_1.0t 공사설계서(1021일) 4" xfId="20929"/>
    <cellStyle name="C_20030218144011020-E1C865BF_본관기초굴착 예상도급_연돌 현장타설말뚝(RCD)설계서_1.0t 공사설계서(1021일) 5" xfId="41301"/>
    <cellStyle name="C_20030218144011020-E1C865BF_본관기초굴착 예상도급_연돌 현장타설말뚝(RCD)설계서_1.0t 공사설계서(1021일) 6" xfId="41302"/>
    <cellStyle name="C_20030218144011020-E1C865BF_본관기초굴착 예상도급_연돌 현장타설말뚝(RCD)설계서_1.0t 공사설계서(1021일) 7" xfId="41303"/>
    <cellStyle name="C_20030218144011020-E1C865BF_본관기초굴착 예상도급_연돌 현장타설말뚝(RCD)설계서_1.0t 공사설계서(1021일) 8" xfId="41304"/>
    <cellStyle name="C_20030218144011020-E1C865BF_본관기초굴착 예상도급_연돌 현장타설말뚝(RCD)설계서_1.0t 공사설계서(1021일) 9" xfId="41305"/>
    <cellStyle name="C_20030218144011020-E1C865BF_본관기초굴착 예상도급_연돌 현장타설말뚝(RCD)설계서_태안78연돌공사설계서(2005099)C2" xfId="15937"/>
    <cellStyle name="C_20030218144011020-E1C865BF_본관기초굴착 예상도급_연돌 현장타설말뚝(RCD)설계서_태안78연돌공사설계서(2005099)C2 10" xfId="41306"/>
    <cellStyle name="C_20030218144011020-E1C865BF_본관기초굴착 예상도급_연돌 현장타설말뚝(RCD)설계서_태안78연돌공사설계서(2005099)C2 2" xfId="15938"/>
    <cellStyle name="C_20030218144011020-E1C865BF_본관기초굴착 예상도급_연돌 현장타설말뚝(RCD)설계서_태안78연돌공사설계서(2005099)C2 3" xfId="15939"/>
    <cellStyle name="C_20030218144011020-E1C865BF_본관기초굴착 예상도급_연돌 현장타설말뚝(RCD)설계서_태안78연돌공사설계서(2005099)C2 4" xfId="20930"/>
    <cellStyle name="C_20030218144011020-E1C865BF_본관기초굴착 예상도급_연돌 현장타설말뚝(RCD)설계서_태안78연돌공사설계서(2005099)C2 5" xfId="41307"/>
    <cellStyle name="C_20030218144011020-E1C865BF_본관기초굴착 예상도급_연돌 현장타설말뚝(RCD)설계서_태안78연돌공사설계서(2005099)C2 6" xfId="41308"/>
    <cellStyle name="C_20030218144011020-E1C865BF_본관기초굴착 예상도급_연돌 현장타설말뚝(RCD)설계서_태안78연돌공사설계서(2005099)C2 7" xfId="41309"/>
    <cellStyle name="C_20030218144011020-E1C865BF_본관기초굴착 예상도급_연돌 현장타설말뚝(RCD)설계서_태안78연돌공사설계서(2005099)C2 8" xfId="41310"/>
    <cellStyle name="C_20030218144011020-E1C865BF_본관기초굴착 예상도급_연돌 현장타설말뚝(RCD)설계서_태안78연돌공사설계서(2005099)C2 9" xfId="41311"/>
    <cellStyle name="C_20030218144011020-E1C865BF_본관기초굴착(REV1)" xfId="15941"/>
    <cellStyle name="C_20030218144011020-E1C865BF_본관기초굴착(남경)" xfId="15940"/>
    <cellStyle name="C_20030218144011020-E1C865BF_부대철콘공내역(당진#7,8)" xfId="15942"/>
    <cellStyle name="C_20030218144011020-E1C865BF_부두준설 딱지" xfId="41312"/>
    <cellStyle name="C_20030218144011020-E1C865BF_부두준설 설계서" xfId="41313"/>
    <cellStyle name="C_20030218144011020-E1C865BF_부두준설 설계서-07.10.24" xfId="41314"/>
    <cellStyle name="C_20030218144011020-E1C865BF_부두준설 수량산출서" xfId="41315"/>
    <cellStyle name="C_20030218144011020-E1C865BF_설계변경(최종)" xfId="42807"/>
    <cellStyle name="C_20030218144011020-E1C865BF_소나무가이식 하도급대상금액대비" xfId="15943"/>
    <cellStyle name="C_20030218144011020-E1C865BF_연돌 현장타설말뚝(RCD)설계서" xfId="15944"/>
    <cellStyle name="C_20030218144011020-E1C865BF_연돌 현장타설말뚝(RCD)설계서 10" xfId="41316"/>
    <cellStyle name="C_20030218144011020-E1C865BF_연돌 현장타설말뚝(RCD)설계서 2" xfId="15945"/>
    <cellStyle name="C_20030218144011020-E1C865BF_연돌 현장타설말뚝(RCD)설계서 3" xfId="15946"/>
    <cellStyle name="C_20030218144011020-E1C865BF_연돌 현장타설말뚝(RCD)설계서 4" xfId="20931"/>
    <cellStyle name="C_20030218144011020-E1C865BF_연돌 현장타설말뚝(RCD)설계서 5" xfId="41317"/>
    <cellStyle name="C_20030218144011020-E1C865BF_연돌 현장타설말뚝(RCD)설계서 6" xfId="41318"/>
    <cellStyle name="C_20030218144011020-E1C865BF_연돌 현장타설말뚝(RCD)설계서 7" xfId="41319"/>
    <cellStyle name="C_20030218144011020-E1C865BF_연돌 현장타설말뚝(RCD)설계서 8" xfId="41320"/>
    <cellStyle name="C_20030218144011020-E1C865BF_연돌 현장타설말뚝(RCD)설계서 9" xfId="41321"/>
    <cellStyle name="C_20030218144011020-E1C865BF_연돌 현장타설말뚝(RCD)설계서_0 태안78-연돌-공사설계서(2005082)" xfId="15947"/>
    <cellStyle name="C_20030218144011020-E1C865BF_연돌 현장타설말뚝(RCD)설계서_0 태안78-연돌-공사설계서(2005082) 10" xfId="41322"/>
    <cellStyle name="C_20030218144011020-E1C865BF_연돌 현장타설말뚝(RCD)설계서_0 태안78-연돌-공사설계서(2005082) 2" xfId="15948"/>
    <cellStyle name="C_20030218144011020-E1C865BF_연돌 현장타설말뚝(RCD)설계서_0 태안78-연돌-공사설계서(2005082) 3" xfId="15949"/>
    <cellStyle name="C_20030218144011020-E1C865BF_연돌 현장타설말뚝(RCD)설계서_0 태안78-연돌-공사설계서(2005082) 4" xfId="20932"/>
    <cellStyle name="C_20030218144011020-E1C865BF_연돌 현장타설말뚝(RCD)설계서_0 태안78-연돌-공사설계서(2005082) 5" xfId="41323"/>
    <cellStyle name="C_20030218144011020-E1C865BF_연돌 현장타설말뚝(RCD)설계서_0 태안78-연돌-공사설계서(2005082) 6" xfId="41324"/>
    <cellStyle name="C_20030218144011020-E1C865BF_연돌 현장타설말뚝(RCD)설계서_0 태안78-연돌-공사설계서(2005082) 7" xfId="41325"/>
    <cellStyle name="C_20030218144011020-E1C865BF_연돌 현장타설말뚝(RCD)설계서_0 태안78-연돌-공사설계서(2005082) 8" xfId="41326"/>
    <cellStyle name="C_20030218144011020-E1C865BF_연돌 현장타설말뚝(RCD)설계서_0 태안78-연돌-공사설계서(2005082) 9" xfId="41327"/>
    <cellStyle name="C_20030218144011020-E1C865BF_연돌 현장타설말뚝(RCD)설계서_1.0t 공사설계서(1021일)" xfId="15950"/>
    <cellStyle name="C_20030218144011020-E1C865BF_연돌 현장타설말뚝(RCD)설계서_1.0t 공사설계서(1021일) 10" xfId="41328"/>
    <cellStyle name="C_20030218144011020-E1C865BF_연돌 현장타설말뚝(RCD)설계서_1.0t 공사설계서(1021일) 2" xfId="15951"/>
    <cellStyle name="C_20030218144011020-E1C865BF_연돌 현장타설말뚝(RCD)설계서_1.0t 공사설계서(1021일) 3" xfId="15952"/>
    <cellStyle name="C_20030218144011020-E1C865BF_연돌 현장타설말뚝(RCD)설계서_1.0t 공사설계서(1021일) 4" xfId="20933"/>
    <cellStyle name="C_20030218144011020-E1C865BF_연돌 현장타설말뚝(RCD)설계서_1.0t 공사설계서(1021일) 5" xfId="41329"/>
    <cellStyle name="C_20030218144011020-E1C865BF_연돌 현장타설말뚝(RCD)설계서_1.0t 공사설계서(1021일) 6" xfId="41330"/>
    <cellStyle name="C_20030218144011020-E1C865BF_연돌 현장타설말뚝(RCD)설계서_1.0t 공사설계서(1021일) 7" xfId="41331"/>
    <cellStyle name="C_20030218144011020-E1C865BF_연돌 현장타설말뚝(RCD)설계서_1.0t 공사설계서(1021일) 8" xfId="41332"/>
    <cellStyle name="C_20030218144011020-E1C865BF_연돌 현장타설말뚝(RCD)설계서_1.0t 공사설계서(1021일) 9" xfId="41333"/>
    <cellStyle name="C_20030218144011020-E1C865BF_연돌 현장타설말뚝(RCD)설계서_태안78연돌공사설계서(2005099)C2" xfId="15953"/>
    <cellStyle name="C_20030218144011020-E1C865BF_연돌 현장타설말뚝(RCD)설계서_태안78연돌공사설계서(2005099)C2 10" xfId="41334"/>
    <cellStyle name="C_20030218144011020-E1C865BF_연돌 현장타설말뚝(RCD)설계서_태안78연돌공사설계서(2005099)C2 2" xfId="15954"/>
    <cellStyle name="C_20030218144011020-E1C865BF_연돌 현장타설말뚝(RCD)설계서_태안78연돌공사설계서(2005099)C2 3" xfId="15955"/>
    <cellStyle name="C_20030218144011020-E1C865BF_연돌 현장타설말뚝(RCD)설계서_태안78연돌공사설계서(2005099)C2 4" xfId="20934"/>
    <cellStyle name="C_20030218144011020-E1C865BF_연돌 현장타설말뚝(RCD)설계서_태안78연돌공사설계서(2005099)C2 5" xfId="41335"/>
    <cellStyle name="C_20030218144011020-E1C865BF_연돌 현장타설말뚝(RCD)설계서_태안78연돌공사설계서(2005099)C2 6" xfId="41336"/>
    <cellStyle name="C_20030218144011020-E1C865BF_연돌 현장타설말뚝(RCD)설계서_태안78연돌공사설계서(2005099)C2 7" xfId="41337"/>
    <cellStyle name="C_20030218144011020-E1C865BF_연돌 현장타설말뚝(RCD)설계서_태안78연돌공사설계서(2005099)C2 8" xfId="41338"/>
    <cellStyle name="C_20030218144011020-E1C865BF_연돌 현장타설말뚝(RCD)설계서_태안78연돌공사설계서(2005099)C2 9" xfId="41339"/>
    <cellStyle name="C_20030218144011020-E1C865BF_염소 주입실 신축공사" xfId="42808"/>
    <cellStyle name="C_20030218144011020-E1C865BF_취수로 설계변경조서" xfId="41340"/>
    <cellStyle name="C_20030218144011020-E1C865BF_취수로 설계변경조서(최종)" xfId="41341"/>
    <cellStyle name="C_3,4호기 구내도로수량산출서(F.C)" xfId="41432"/>
    <cellStyle name="C_3,4호기 구내배수 내역서" xfId="41433"/>
    <cellStyle name="C_329전기설비기초-비교" xfId="16003"/>
    <cellStyle name="C_329전기설비기초-비교_설계변경(최종)" xfId="42813"/>
    <cellStyle name="C_329전기설비기초-비교_염소 주입실 신축공사" xfId="42814"/>
    <cellStyle name="C_6.지하설계서" xfId="41434"/>
    <cellStyle name="C_6.지하설계서-REV3" xfId="41435"/>
    <cellStyle name="C_AC-01터빈주제어및보일러기초" xfId="42855"/>
    <cellStyle name="C_AC-01터빈주제어및보일러기초_설계변경(최종)" xfId="42856"/>
    <cellStyle name="C_CC-02 본관기초굴착 예상" xfId="16130"/>
    <cellStyle name="C_CC-02 본관기초굴착 예상 10" xfId="41618"/>
    <cellStyle name="C_CC-02 본관기초굴착 예상 2" xfId="16131"/>
    <cellStyle name="C_CC-02 본관기초굴착 예상 3" xfId="16132"/>
    <cellStyle name="C_CC-02 본관기초굴착 예상 4" xfId="20973"/>
    <cellStyle name="C_CC-02 본관기초굴착 예상 5" xfId="41619"/>
    <cellStyle name="C_CC-02 본관기초굴착 예상 6" xfId="41620"/>
    <cellStyle name="C_CC-02 본관기초굴착 예상 7" xfId="41621"/>
    <cellStyle name="C_CC-02 본관기초굴착 예상 8" xfId="41622"/>
    <cellStyle name="C_CC-02 본관기초굴착 예상 9" xfId="41623"/>
    <cellStyle name="C_CC-02 본관기초굴착 예상_1 당진78-연돌-공사설계서(REV.0 12.14-kopec)" xfId="16133"/>
    <cellStyle name="C_CC-02 본관기초굴착 예상_1 당진78-연돌-공사설계서(REV.0 12.14-kopec) 10" xfId="41624"/>
    <cellStyle name="C_CC-02 본관기초굴착 예상_1 당진78-연돌-공사설계서(REV.0 12.14-kopec) 2" xfId="16134"/>
    <cellStyle name="C_CC-02 본관기초굴착 예상_1 당진78-연돌-공사설계서(REV.0 12.14-kopec) 3" xfId="16135"/>
    <cellStyle name="C_CC-02 본관기초굴착 예상_1 당진78-연돌-공사설계서(REV.0 12.14-kopec) 4" xfId="20974"/>
    <cellStyle name="C_CC-02 본관기초굴착 예상_1 당진78-연돌-공사설계서(REV.0 12.14-kopec) 5" xfId="41625"/>
    <cellStyle name="C_CC-02 본관기초굴착 예상_1 당진78-연돌-공사설계서(REV.0 12.14-kopec) 6" xfId="41626"/>
    <cellStyle name="C_CC-02 본관기초굴착 예상_1 당진78-연돌-공사설계서(REV.0 12.14-kopec) 7" xfId="41627"/>
    <cellStyle name="C_CC-02 본관기초굴착 예상_1 당진78-연돌-공사설계서(REV.0 12.14-kopec) 8" xfId="41628"/>
    <cellStyle name="C_CC-02 본관기초굴착 예상_1 당진78-연돌-공사설계서(REV.0 12.14-kopec) 9" xfId="41629"/>
    <cellStyle name="C_CC-02 본관기초굴착 예상_1 당진78-연돌-공사설계서(REV.0 12.14-kopec)_0 태안78-연돌-공사설계서(2005082)" xfId="16136"/>
    <cellStyle name="C_CC-02 본관기초굴착 예상_1 당진78-연돌-공사설계서(REV.0 12.14-kopec)_0 태안78-연돌-공사설계서(2005082) 10" xfId="41630"/>
    <cellStyle name="C_CC-02 본관기초굴착 예상_1 당진78-연돌-공사설계서(REV.0 12.14-kopec)_0 태안78-연돌-공사설계서(2005082) 2" xfId="16137"/>
    <cellStyle name="C_CC-02 본관기초굴착 예상_1 당진78-연돌-공사설계서(REV.0 12.14-kopec)_0 태안78-연돌-공사설계서(2005082) 3" xfId="16138"/>
    <cellStyle name="C_CC-02 본관기초굴착 예상_1 당진78-연돌-공사설계서(REV.0 12.14-kopec)_0 태안78-연돌-공사설계서(2005082) 4" xfId="20975"/>
    <cellStyle name="C_CC-02 본관기초굴착 예상_1 당진78-연돌-공사설계서(REV.0 12.14-kopec)_0 태안78-연돌-공사설계서(2005082) 5" xfId="41631"/>
    <cellStyle name="C_CC-02 본관기초굴착 예상_1 당진78-연돌-공사설계서(REV.0 12.14-kopec)_0 태안78-연돌-공사설계서(2005082) 6" xfId="41632"/>
    <cellStyle name="C_CC-02 본관기초굴착 예상_1 당진78-연돌-공사설계서(REV.0 12.14-kopec)_0 태안78-연돌-공사설계서(2005082) 7" xfId="41633"/>
    <cellStyle name="C_CC-02 본관기초굴착 예상_1 당진78-연돌-공사설계서(REV.0 12.14-kopec)_0 태안78-연돌-공사설계서(2005082) 8" xfId="41634"/>
    <cellStyle name="C_CC-02 본관기초굴착 예상_1 당진78-연돌-공사설계서(REV.0 12.14-kopec)_0 태안78-연돌-공사설계서(2005082) 9" xfId="41635"/>
    <cellStyle name="C_CC-02 본관기초굴착 예상_1 당진78-연돌-공사설계서(REV.0 12.14-kopec)_1.0t 공사설계서(1021일)" xfId="16139"/>
    <cellStyle name="C_CC-02 본관기초굴착 예상_1 당진78-연돌-공사설계서(REV.0 12.14-kopec)_1.0t 공사설계서(1021일) 10" xfId="41636"/>
    <cellStyle name="C_CC-02 본관기초굴착 예상_1 당진78-연돌-공사설계서(REV.0 12.14-kopec)_1.0t 공사설계서(1021일) 2" xfId="16140"/>
    <cellStyle name="C_CC-02 본관기초굴착 예상_1 당진78-연돌-공사설계서(REV.0 12.14-kopec)_1.0t 공사설계서(1021일) 3" xfId="16141"/>
    <cellStyle name="C_CC-02 본관기초굴착 예상_1 당진78-연돌-공사설계서(REV.0 12.14-kopec)_1.0t 공사설계서(1021일) 4" xfId="20976"/>
    <cellStyle name="C_CC-02 본관기초굴착 예상_1 당진78-연돌-공사설계서(REV.0 12.14-kopec)_1.0t 공사설계서(1021일) 5" xfId="41637"/>
    <cellStyle name="C_CC-02 본관기초굴착 예상_1 당진78-연돌-공사설계서(REV.0 12.14-kopec)_1.0t 공사설계서(1021일) 6" xfId="41638"/>
    <cellStyle name="C_CC-02 본관기초굴착 예상_1 당진78-연돌-공사설계서(REV.0 12.14-kopec)_1.0t 공사설계서(1021일) 7" xfId="41639"/>
    <cellStyle name="C_CC-02 본관기초굴착 예상_1 당진78-연돌-공사설계서(REV.0 12.14-kopec)_1.0t 공사설계서(1021일) 8" xfId="41640"/>
    <cellStyle name="C_CC-02 본관기초굴착 예상_1 당진78-연돌-공사설계서(REV.0 12.14-kopec)_1.0t 공사설계서(1021일) 9" xfId="41641"/>
    <cellStyle name="C_CC-02 본관기초굴착 예상_1 당진78-연돌-공사설계서(REV.0 12.14-kopec)_태안78연돌공사설계서(2005099)C2" xfId="16142"/>
    <cellStyle name="C_CC-02 본관기초굴착 예상_1 당진78-연돌-공사설계서(REV.0 12.14-kopec)_태안78연돌공사설계서(2005099)C2 10" xfId="41642"/>
    <cellStyle name="C_CC-02 본관기초굴착 예상_1 당진78-연돌-공사설계서(REV.0 12.14-kopec)_태안78연돌공사설계서(2005099)C2 2" xfId="16143"/>
    <cellStyle name="C_CC-02 본관기초굴착 예상_1 당진78-연돌-공사설계서(REV.0 12.14-kopec)_태안78연돌공사설계서(2005099)C2 3" xfId="16144"/>
    <cellStyle name="C_CC-02 본관기초굴착 예상_1 당진78-연돌-공사설계서(REV.0 12.14-kopec)_태안78연돌공사설계서(2005099)C2 4" xfId="20977"/>
    <cellStyle name="C_CC-02 본관기초굴착 예상_1 당진78-연돌-공사설계서(REV.0 12.14-kopec)_태안78연돌공사설계서(2005099)C2 5" xfId="41643"/>
    <cellStyle name="C_CC-02 본관기초굴착 예상_1 당진78-연돌-공사설계서(REV.0 12.14-kopec)_태안78연돌공사설계서(2005099)C2 6" xfId="41644"/>
    <cellStyle name="C_CC-02 본관기초굴착 예상_1 당진78-연돌-공사설계서(REV.0 12.14-kopec)_태안78연돌공사설계서(2005099)C2 7" xfId="41645"/>
    <cellStyle name="C_CC-02 본관기초굴착 예상_1 당진78-연돌-공사설계서(REV.0 12.14-kopec)_태안78연돌공사설계서(2005099)C2 8" xfId="41646"/>
    <cellStyle name="C_CC-02 본관기초굴착 예상_1 당진78-연돌-공사설계서(REV.0 12.14-kopec)_태안78연돌공사설계서(2005099)C2 9" xfId="41647"/>
    <cellStyle name="C_CC-02 본관기초굴착 예상_1.0t 당진78-연돌-수량산출서(REV.0 12.27-kopec)" xfId="16145"/>
    <cellStyle name="C_CC-02 본관기초굴착 예상_1.0t 당진78-연돌-수량산출서(REV.0 12.27-kopec) 10" xfId="41648"/>
    <cellStyle name="C_CC-02 본관기초굴착 예상_1.0t 당진78-연돌-수량산출서(REV.0 12.27-kopec) 2" xfId="16146"/>
    <cellStyle name="C_CC-02 본관기초굴착 예상_1.0t 당진78-연돌-수량산출서(REV.0 12.27-kopec) 3" xfId="16147"/>
    <cellStyle name="C_CC-02 본관기초굴착 예상_1.0t 당진78-연돌-수량산출서(REV.0 12.27-kopec) 4" xfId="20978"/>
    <cellStyle name="C_CC-02 본관기초굴착 예상_1.0t 당진78-연돌-수량산출서(REV.0 12.27-kopec) 5" xfId="41649"/>
    <cellStyle name="C_CC-02 본관기초굴착 예상_1.0t 당진78-연돌-수량산출서(REV.0 12.27-kopec) 6" xfId="41650"/>
    <cellStyle name="C_CC-02 본관기초굴착 예상_1.0t 당진78-연돌-수량산출서(REV.0 12.27-kopec) 7" xfId="41651"/>
    <cellStyle name="C_CC-02 본관기초굴착 예상_1.0t 당진78-연돌-수량산출서(REV.0 12.27-kopec) 8" xfId="41652"/>
    <cellStyle name="C_CC-02 본관기초굴착 예상_1.0t 당진78-연돌-수량산출서(REV.0 12.27-kopec) 9" xfId="41653"/>
    <cellStyle name="C_CC-02 본관기초굴착 예상_1.0t 당진78-연돌-수량산출서(REV.0 12.27-kopec)_1.0t 공사설계서(1021일)" xfId="16148"/>
    <cellStyle name="C_CC-02 본관기초굴착 예상_1.0t 당진78-연돌-수량산출서(REV.0 12.27-kopec)_1.0t 공사설계서(1021일) 10" xfId="41654"/>
    <cellStyle name="C_CC-02 본관기초굴착 예상_1.0t 당진78-연돌-수량산출서(REV.0 12.27-kopec)_1.0t 공사설계서(1021일) 2" xfId="16149"/>
    <cellStyle name="C_CC-02 본관기초굴착 예상_1.0t 당진78-연돌-수량산출서(REV.0 12.27-kopec)_1.0t 공사설계서(1021일) 3" xfId="16150"/>
    <cellStyle name="C_CC-02 본관기초굴착 예상_1.0t 당진78-연돌-수량산출서(REV.0 12.27-kopec)_1.0t 공사설계서(1021일) 4" xfId="20979"/>
    <cellStyle name="C_CC-02 본관기초굴착 예상_1.0t 당진78-연돌-수량산출서(REV.0 12.27-kopec)_1.0t 공사설계서(1021일) 5" xfId="41655"/>
    <cellStyle name="C_CC-02 본관기초굴착 예상_1.0t 당진78-연돌-수량산출서(REV.0 12.27-kopec)_1.0t 공사설계서(1021일) 6" xfId="41656"/>
    <cellStyle name="C_CC-02 본관기초굴착 예상_1.0t 당진78-연돌-수량산출서(REV.0 12.27-kopec)_1.0t 공사설계서(1021일) 7" xfId="41657"/>
    <cellStyle name="C_CC-02 본관기초굴착 예상_1.0t 당진78-연돌-수량산출서(REV.0 12.27-kopec)_1.0t 공사설계서(1021일) 8" xfId="41658"/>
    <cellStyle name="C_CC-02 본관기초굴착 예상_1.0t 당진78-연돌-수량산출서(REV.0 12.27-kopec)_1.0t 공사설계서(1021일) 9" xfId="41659"/>
    <cellStyle name="C_CC-02 본관기초굴착 예상_당진78-연돌-개략공사비" xfId="16151"/>
    <cellStyle name="C_CC-02 본관기초굴착 예상_당진78-연돌-개략공사비 10" xfId="41660"/>
    <cellStyle name="C_CC-02 본관기초굴착 예상_당진78-연돌-개략공사비 2" xfId="16152"/>
    <cellStyle name="C_CC-02 본관기초굴착 예상_당진78-연돌-개략공사비 3" xfId="16153"/>
    <cellStyle name="C_CC-02 본관기초굴착 예상_당진78-연돌-개략공사비 4" xfId="20980"/>
    <cellStyle name="C_CC-02 본관기초굴착 예상_당진78-연돌-개략공사비 5" xfId="41661"/>
    <cellStyle name="C_CC-02 본관기초굴착 예상_당진78-연돌-개략공사비 6" xfId="41662"/>
    <cellStyle name="C_CC-02 본관기초굴착 예상_당진78-연돌-개략공사비 7" xfId="41663"/>
    <cellStyle name="C_CC-02 본관기초굴착 예상_당진78-연돌-개략공사비 8" xfId="41664"/>
    <cellStyle name="C_CC-02 본관기초굴착 예상_당진78-연돌-개략공사비 9" xfId="41665"/>
    <cellStyle name="C_CC-02 본관기초굴착 예상_당진78-연돌-개략공사비_0 태안78-연돌-공사설계서(2005082)" xfId="16154"/>
    <cellStyle name="C_CC-02 본관기초굴착 예상_당진78-연돌-개략공사비_0 태안78-연돌-공사설계서(2005082) 10" xfId="41666"/>
    <cellStyle name="C_CC-02 본관기초굴착 예상_당진78-연돌-개략공사비_0 태안78-연돌-공사설계서(2005082) 2" xfId="16155"/>
    <cellStyle name="C_CC-02 본관기초굴착 예상_당진78-연돌-개략공사비_0 태안78-연돌-공사설계서(2005082) 3" xfId="16156"/>
    <cellStyle name="C_CC-02 본관기초굴착 예상_당진78-연돌-개략공사비_0 태안78-연돌-공사설계서(2005082) 4" xfId="20981"/>
    <cellStyle name="C_CC-02 본관기초굴착 예상_당진78-연돌-개략공사비_0 태안78-연돌-공사설계서(2005082) 5" xfId="41667"/>
    <cellStyle name="C_CC-02 본관기초굴착 예상_당진78-연돌-개략공사비_0 태안78-연돌-공사설계서(2005082) 6" xfId="41668"/>
    <cellStyle name="C_CC-02 본관기초굴착 예상_당진78-연돌-개략공사비_0 태안78-연돌-공사설계서(2005082) 7" xfId="41669"/>
    <cellStyle name="C_CC-02 본관기초굴착 예상_당진78-연돌-개략공사비_0 태안78-연돌-공사설계서(2005082) 8" xfId="41670"/>
    <cellStyle name="C_CC-02 본관기초굴착 예상_당진78-연돌-개략공사비_0 태안78-연돌-공사설계서(2005082) 9" xfId="41671"/>
    <cellStyle name="C_CC-02 본관기초굴착 예상_당진78-연돌-개략공사비_1.0t 공사설계서(1021일)" xfId="16157"/>
    <cellStyle name="C_CC-02 본관기초굴착 예상_당진78-연돌-개략공사비_1.0t 공사설계서(1021일) 10" xfId="41672"/>
    <cellStyle name="C_CC-02 본관기초굴착 예상_당진78-연돌-개략공사비_1.0t 공사설계서(1021일) 2" xfId="16158"/>
    <cellStyle name="C_CC-02 본관기초굴착 예상_당진78-연돌-개략공사비_1.0t 공사설계서(1021일) 3" xfId="16159"/>
    <cellStyle name="C_CC-02 본관기초굴착 예상_당진78-연돌-개략공사비_1.0t 공사설계서(1021일) 4" xfId="20982"/>
    <cellStyle name="C_CC-02 본관기초굴착 예상_당진78-연돌-개략공사비_1.0t 공사설계서(1021일) 5" xfId="41673"/>
    <cellStyle name="C_CC-02 본관기초굴착 예상_당진78-연돌-개략공사비_1.0t 공사설계서(1021일) 6" xfId="41674"/>
    <cellStyle name="C_CC-02 본관기초굴착 예상_당진78-연돌-개략공사비_1.0t 공사설계서(1021일) 7" xfId="41675"/>
    <cellStyle name="C_CC-02 본관기초굴착 예상_당진78-연돌-개략공사비_1.0t 공사설계서(1021일) 8" xfId="41676"/>
    <cellStyle name="C_CC-02 본관기초굴착 예상_당진78-연돌-개략공사비_1.0t 공사설계서(1021일) 9" xfId="41677"/>
    <cellStyle name="C_CC-02 본관기초굴착 예상_당진78-연돌-개략공사비_태안78연돌공사설계서(2005099)C2" xfId="16160"/>
    <cellStyle name="C_CC-02 본관기초굴착 예상_당진78-연돌-개략공사비_태안78연돌공사설계서(2005099)C2 10" xfId="41678"/>
    <cellStyle name="C_CC-02 본관기초굴착 예상_당진78-연돌-개략공사비_태안78연돌공사설계서(2005099)C2 2" xfId="16161"/>
    <cellStyle name="C_CC-02 본관기초굴착 예상_당진78-연돌-개략공사비_태안78연돌공사설계서(2005099)C2 3" xfId="16162"/>
    <cellStyle name="C_CC-02 본관기초굴착 예상_당진78-연돌-개략공사비_태안78연돌공사설계서(2005099)C2 4" xfId="20983"/>
    <cellStyle name="C_CC-02 본관기초굴착 예상_당진78-연돌-개략공사비_태안78연돌공사설계서(2005099)C2 5" xfId="41679"/>
    <cellStyle name="C_CC-02 본관기초굴착 예상_당진78-연돌-개략공사비_태안78연돌공사설계서(2005099)C2 6" xfId="41680"/>
    <cellStyle name="C_CC-02 본관기초굴착 예상_당진78-연돌-개략공사비_태안78연돌공사설계서(2005099)C2 7" xfId="41681"/>
    <cellStyle name="C_CC-02 본관기초굴착 예상_당진78-연돌-개략공사비_태안78연돌공사설계서(2005099)C2 8" xfId="41682"/>
    <cellStyle name="C_CC-02 본관기초굴착 예상_당진78-연돌-개략공사비_태안78연돌공사설계서(2005099)C2 9" xfId="41683"/>
    <cellStyle name="C_CC-02 본관기초굴착 예상_연돌 현장타설말뚝(RCD)설계서" xfId="16163"/>
    <cellStyle name="C_CC-02 본관기초굴착 예상_연돌 현장타설말뚝(RCD)설계서 10" xfId="41684"/>
    <cellStyle name="C_CC-02 본관기초굴착 예상_연돌 현장타설말뚝(RCD)설계서 2" xfId="16164"/>
    <cellStyle name="C_CC-02 본관기초굴착 예상_연돌 현장타설말뚝(RCD)설계서 3" xfId="16165"/>
    <cellStyle name="C_CC-02 본관기초굴착 예상_연돌 현장타설말뚝(RCD)설계서 4" xfId="20984"/>
    <cellStyle name="C_CC-02 본관기초굴착 예상_연돌 현장타설말뚝(RCD)설계서 5" xfId="41685"/>
    <cellStyle name="C_CC-02 본관기초굴착 예상_연돌 현장타설말뚝(RCD)설계서 6" xfId="41686"/>
    <cellStyle name="C_CC-02 본관기초굴착 예상_연돌 현장타설말뚝(RCD)설계서 7" xfId="41687"/>
    <cellStyle name="C_CC-02 본관기초굴착 예상_연돌 현장타설말뚝(RCD)설계서 8" xfId="41688"/>
    <cellStyle name="C_CC-02 본관기초굴착 예상_연돌 현장타설말뚝(RCD)설계서 9" xfId="41689"/>
    <cellStyle name="C_CC-02 본관기초굴착 예상_연돌 현장타설말뚝(RCD)설계서_0 태안78-연돌-공사설계서(2005082)" xfId="16166"/>
    <cellStyle name="C_CC-02 본관기초굴착 예상_연돌 현장타설말뚝(RCD)설계서_0 태안78-연돌-공사설계서(2005082) 10" xfId="41690"/>
    <cellStyle name="C_CC-02 본관기초굴착 예상_연돌 현장타설말뚝(RCD)설계서_0 태안78-연돌-공사설계서(2005082) 2" xfId="16167"/>
    <cellStyle name="C_CC-02 본관기초굴착 예상_연돌 현장타설말뚝(RCD)설계서_0 태안78-연돌-공사설계서(2005082) 3" xfId="16168"/>
    <cellStyle name="C_CC-02 본관기초굴착 예상_연돌 현장타설말뚝(RCD)설계서_0 태안78-연돌-공사설계서(2005082) 4" xfId="20985"/>
    <cellStyle name="C_CC-02 본관기초굴착 예상_연돌 현장타설말뚝(RCD)설계서_0 태안78-연돌-공사설계서(2005082) 5" xfId="41691"/>
    <cellStyle name="C_CC-02 본관기초굴착 예상_연돌 현장타설말뚝(RCD)설계서_0 태안78-연돌-공사설계서(2005082) 6" xfId="41692"/>
    <cellStyle name="C_CC-02 본관기초굴착 예상_연돌 현장타설말뚝(RCD)설계서_0 태안78-연돌-공사설계서(2005082) 7" xfId="41693"/>
    <cellStyle name="C_CC-02 본관기초굴착 예상_연돌 현장타설말뚝(RCD)설계서_0 태안78-연돌-공사설계서(2005082) 8" xfId="41694"/>
    <cellStyle name="C_CC-02 본관기초굴착 예상_연돌 현장타설말뚝(RCD)설계서_0 태안78-연돌-공사설계서(2005082) 9" xfId="41695"/>
    <cellStyle name="C_CC-02 본관기초굴착 예상_연돌 현장타설말뚝(RCD)설계서_1.0t 공사설계서(1021일)" xfId="16169"/>
    <cellStyle name="C_CC-02 본관기초굴착 예상_연돌 현장타설말뚝(RCD)설계서_1.0t 공사설계서(1021일) 10" xfId="41696"/>
    <cellStyle name="C_CC-02 본관기초굴착 예상_연돌 현장타설말뚝(RCD)설계서_1.0t 공사설계서(1021일) 2" xfId="16170"/>
    <cellStyle name="C_CC-02 본관기초굴착 예상_연돌 현장타설말뚝(RCD)설계서_1.0t 공사설계서(1021일) 3" xfId="16171"/>
    <cellStyle name="C_CC-02 본관기초굴착 예상_연돌 현장타설말뚝(RCD)설계서_1.0t 공사설계서(1021일) 4" xfId="20986"/>
    <cellStyle name="C_CC-02 본관기초굴착 예상_연돌 현장타설말뚝(RCD)설계서_1.0t 공사설계서(1021일) 5" xfId="41697"/>
    <cellStyle name="C_CC-02 본관기초굴착 예상_연돌 현장타설말뚝(RCD)설계서_1.0t 공사설계서(1021일) 6" xfId="41698"/>
    <cellStyle name="C_CC-02 본관기초굴착 예상_연돌 현장타설말뚝(RCD)설계서_1.0t 공사설계서(1021일) 7" xfId="41699"/>
    <cellStyle name="C_CC-02 본관기초굴착 예상_연돌 현장타설말뚝(RCD)설계서_1.0t 공사설계서(1021일) 8" xfId="41700"/>
    <cellStyle name="C_CC-02 본관기초굴착 예상_연돌 현장타설말뚝(RCD)설계서_1.0t 공사설계서(1021일) 9" xfId="41701"/>
    <cellStyle name="C_CC-02 본관기초굴착 예상_연돌 현장타설말뚝(RCD)설계서_태안78연돌공사설계서(2005099)C2" xfId="16172"/>
    <cellStyle name="C_CC-02 본관기초굴착 예상_연돌 현장타설말뚝(RCD)설계서_태안78연돌공사설계서(2005099)C2 10" xfId="41702"/>
    <cellStyle name="C_CC-02 본관기초굴착 예상_연돌 현장타설말뚝(RCD)설계서_태안78연돌공사설계서(2005099)C2 2" xfId="16173"/>
    <cellStyle name="C_CC-02 본관기초굴착 예상_연돌 현장타설말뚝(RCD)설계서_태안78연돌공사설계서(2005099)C2 3" xfId="16174"/>
    <cellStyle name="C_CC-02 본관기초굴착 예상_연돌 현장타설말뚝(RCD)설계서_태안78연돌공사설계서(2005099)C2 4" xfId="20987"/>
    <cellStyle name="C_CC-02 본관기초굴착 예상_연돌 현장타설말뚝(RCD)설계서_태안78연돌공사설계서(2005099)C2 5" xfId="41703"/>
    <cellStyle name="C_CC-02 본관기초굴착 예상_연돌 현장타설말뚝(RCD)설계서_태안78연돌공사설계서(2005099)C2 6" xfId="41704"/>
    <cellStyle name="C_CC-02 본관기초굴착 예상_연돌 현장타설말뚝(RCD)설계서_태안78연돌공사설계서(2005099)C2 7" xfId="41705"/>
    <cellStyle name="C_CC-02 본관기초굴착 예상_연돌 현장타설말뚝(RCD)설계서_태안78연돌공사설계서(2005099)C2 8" xfId="41706"/>
    <cellStyle name="C_CC-02 본관기초굴착 예상_연돌 현장타설말뚝(RCD)설계서_태안78연돌공사설계서(2005099)C2 9" xfId="41707"/>
    <cellStyle name="C_CC-05 설계서(0428)" xfId="16175"/>
    <cellStyle name="C_CC06 석탄취급설비" xfId="16176"/>
    <cellStyle name="C_CC-06설계서(0418) 검토완" xfId="16177"/>
    <cellStyle name="C_CC-10저탄장조성 및 비탄방지설비공사(최종)11.28" xfId="16178"/>
    <cellStyle name="C_SLP침사지" xfId="16179"/>
    <cellStyle name="C_YH34 운탄_구조물 수량" xfId="16180"/>
    <cellStyle name="C_YH34 운탄설비 내역서" xfId="16181"/>
    <cellStyle name="C_가압장수량산출서-1" xfId="41436"/>
    <cellStyle name="C_견적대비표" xfId="16004"/>
    <cellStyle name="C_공업용수가설계내역서-1" xfId="16005"/>
    <cellStyle name="C_구내도로 설계변경조서(최종)" xfId="41437"/>
    <cellStyle name="C_구내도로 설계서" xfId="41438"/>
    <cellStyle name="C_구내배수 가설계서(변경1차)" xfId="41439"/>
    <cellStyle name="C_냉각수배수로-비교" xfId="16006"/>
    <cellStyle name="C_냉각수배수로-비교_설계변경(최종)" xfId="42815"/>
    <cellStyle name="C_냉각수배수로-비교_염소 주입실 신축공사" xfId="42816"/>
    <cellStyle name="C_냉각수취수펌프구조물-비교" xfId="16007"/>
    <cellStyle name="C_냉각수취수펌프구조물-비교_설계변경(최종)" xfId="42817"/>
    <cellStyle name="C_냉각수취수펌프구조물-비교_염소 주입실 신축공사" xfId="42818"/>
    <cellStyle name="C_당진78-연돌-개략공사비" xfId="16008"/>
    <cellStyle name="C_당진78-연돌-개략공사비 10" xfId="41440"/>
    <cellStyle name="C_당진78-연돌-개략공사비 2" xfId="16009"/>
    <cellStyle name="C_당진78-연돌-개략공사비 3" xfId="16010"/>
    <cellStyle name="C_당진78-연돌-개략공사비 4" xfId="20950"/>
    <cellStyle name="C_당진78-연돌-개략공사비 5" xfId="41441"/>
    <cellStyle name="C_당진78-연돌-개략공사비 6" xfId="41442"/>
    <cellStyle name="C_당진78-연돌-개략공사비 7" xfId="41443"/>
    <cellStyle name="C_당진78-연돌-개략공사비 8" xfId="41444"/>
    <cellStyle name="C_당진78-연돌-개략공사비 9" xfId="41445"/>
    <cellStyle name="C_당진78-연돌-개략공사비_0 태안78-연돌-공사설계서(2005082)" xfId="16011"/>
    <cellStyle name="C_당진78-연돌-개략공사비_0 태안78-연돌-공사설계서(2005082) 10" xfId="41446"/>
    <cellStyle name="C_당진78-연돌-개략공사비_0 태안78-연돌-공사설계서(2005082) 2" xfId="16012"/>
    <cellStyle name="C_당진78-연돌-개략공사비_0 태안78-연돌-공사설계서(2005082) 3" xfId="16013"/>
    <cellStyle name="C_당진78-연돌-개략공사비_0 태안78-연돌-공사설계서(2005082) 4" xfId="20951"/>
    <cellStyle name="C_당진78-연돌-개략공사비_0 태안78-연돌-공사설계서(2005082) 5" xfId="41447"/>
    <cellStyle name="C_당진78-연돌-개략공사비_0 태안78-연돌-공사설계서(2005082) 6" xfId="41448"/>
    <cellStyle name="C_당진78-연돌-개략공사비_0 태안78-연돌-공사설계서(2005082) 7" xfId="41449"/>
    <cellStyle name="C_당진78-연돌-개략공사비_0 태안78-연돌-공사설계서(2005082) 8" xfId="41450"/>
    <cellStyle name="C_당진78-연돌-개략공사비_0 태안78-연돌-공사설계서(2005082) 9" xfId="41451"/>
    <cellStyle name="C_당진78-연돌-개략공사비_1.0t 공사설계서(1021일)" xfId="16014"/>
    <cellStyle name="C_당진78-연돌-개략공사비_1.0t 공사설계서(1021일) 10" xfId="41452"/>
    <cellStyle name="C_당진78-연돌-개략공사비_1.0t 공사설계서(1021일) 2" xfId="16015"/>
    <cellStyle name="C_당진78-연돌-개략공사비_1.0t 공사설계서(1021일) 3" xfId="16016"/>
    <cellStyle name="C_당진78-연돌-개략공사비_1.0t 공사설계서(1021일) 4" xfId="20952"/>
    <cellStyle name="C_당진78-연돌-개략공사비_1.0t 공사설계서(1021일) 5" xfId="41453"/>
    <cellStyle name="C_당진78-연돌-개략공사비_1.0t 공사설계서(1021일) 6" xfId="41454"/>
    <cellStyle name="C_당진78-연돌-개략공사비_1.0t 공사설계서(1021일) 7" xfId="41455"/>
    <cellStyle name="C_당진78-연돌-개략공사비_1.0t 공사설계서(1021일) 8" xfId="41456"/>
    <cellStyle name="C_당진78-연돌-개략공사비_1.0t 공사설계서(1021일) 9" xfId="41457"/>
    <cellStyle name="C_당진78-연돌-개략공사비_태안78연돌공사설계서(2005099)C2" xfId="16017"/>
    <cellStyle name="C_당진78-연돌-개략공사비_태안78연돌공사설계서(2005099)C2 10" xfId="41458"/>
    <cellStyle name="C_당진78-연돌-개략공사비_태안78연돌공사설계서(2005099)C2 2" xfId="16018"/>
    <cellStyle name="C_당진78-연돌-개략공사비_태안78연돌공사설계서(2005099)C2 3" xfId="16019"/>
    <cellStyle name="C_당진78-연돌-개략공사비_태안78연돌공사설계서(2005099)C2 4" xfId="20953"/>
    <cellStyle name="C_당진78-연돌-개략공사비_태안78연돌공사설계서(2005099)C2 5" xfId="41459"/>
    <cellStyle name="C_당진78-연돌-개략공사비_태안78연돌공사설계서(2005099)C2 6" xfId="41460"/>
    <cellStyle name="C_당진78-연돌-개략공사비_태안78연돌공사설계서(2005099)C2 7" xfId="41461"/>
    <cellStyle name="C_당진78-연돌-개략공사비_태안78연돌공사설계서(2005099)C2 8" xfId="41462"/>
    <cellStyle name="C_당진78-연돌-개략공사비_태안78연돌공사설계서(2005099)C2 9" xfId="41463"/>
    <cellStyle name="C_당진9,10-터빈기초 공사내역서" xfId="16020"/>
    <cellStyle name="C_물가자료표" xfId="16021"/>
    <cellStyle name="C_별표(쇄석포설)" xfId="16022"/>
    <cellStyle name="C_별표총괄" xfId="16023"/>
    <cellStyle name="C_본관기초굴착 예상도급" xfId="16024"/>
    <cellStyle name="C_본관기초굴착 예상도급 10" xfId="41464"/>
    <cellStyle name="C_본관기초굴착 예상도급 2" xfId="16025"/>
    <cellStyle name="C_본관기초굴착 예상도급 3" xfId="16026"/>
    <cellStyle name="C_본관기초굴착 예상도급 4" xfId="20954"/>
    <cellStyle name="C_본관기초굴착 예상도급 5" xfId="41465"/>
    <cellStyle name="C_본관기초굴착 예상도급 6" xfId="41466"/>
    <cellStyle name="C_본관기초굴착 예상도급 7" xfId="41467"/>
    <cellStyle name="C_본관기초굴착 예상도급 8" xfId="41468"/>
    <cellStyle name="C_본관기초굴착 예상도급 9" xfId="41469"/>
    <cellStyle name="C_본관기초굴착 예상도급_1 당진78-연돌-공사설계서(REV.0 12.14-kopec)" xfId="16027"/>
    <cellStyle name="C_본관기초굴착 예상도급_1 당진78-연돌-공사설계서(REV.0 12.14-kopec) 10" xfId="41470"/>
    <cellStyle name="C_본관기초굴착 예상도급_1 당진78-연돌-공사설계서(REV.0 12.14-kopec) 2" xfId="16028"/>
    <cellStyle name="C_본관기초굴착 예상도급_1 당진78-연돌-공사설계서(REV.0 12.14-kopec) 3" xfId="16029"/>
    <cellStyle name="C_본관기초굴착 예상도급_1 당진78-연돌-공사설계서(REV.0 12.14-kopec) 4" xfId="20955"/>
    <cellStyle name="C_본관기초굴착 예상도급_1 당진78-연돌-공사설계서(REV.0 12.14-kopec) 5" xfId="41471"/>
    <cellStyle name="C_본관기초굴착 예상도급_1 당진78-연돌-공사설계서(REV.0 12.14-kopec) 6" xfId="41472"/>
    <cellStyle name="C_본관기초굴착 예상도급_1 당진78-연돌-공사설계서(REV.0 12.14-kopec) 7" xfId="41473"/>
    <cellStyle name="C_본관기초굴착 예상도급_1 당진78-연돌-공사설계서(REV.0 12.14-kopec) 8" xfId="41474"/>
    <cellStyle name="C_본관기초굴착 예상도급_1 당진78-연돌-공사설계서(REV.0 12.14-kopec) 9" xfId="41475"/>
    <cellStyle name="C_본관기초굴착 예상도급_1 당진78-연돌-공사설계서(REV.0 12.14-kopec)_0 태안78-연돌-공사설계서(2005082)" xfId="16030"/>
    <cellStyle name="C_본관기초굴착 예상도급_1 당진78-연돌-공사설계서(REV.0 12.14-kopec)_0 태안78-연돌-공사설계서(2005082) 10" xfId="41476"/>
    <cellStyle name="C_본관기초굴착 예상도급_1 당진78-연돌-공사설계서(REV.0 12.14-kopec)_0 태안78-연돌-공사설계서(2005082) 2" xfId="16031"/>
    <cellStyle name="C_본관기초굴착 예상도급_1 당진78-연돌-공사설계서(REV.0 12.14-kopec)_0 태안78-연돌-공사설계서(2005082) 3" xfId="16032"/>
    <cellStyle name="C_본관기초굴착 예상도급_1 당진78-연돌-공사설계서(REV.0 12.14-kopec)_0 태안78-연돌-공사설계서(2005082) 4" xfId="20956"/>
    <cellStyle name="C_본관기초굴착 예상도급_1 당진78-연돌-공사설계서(REV.0 12.14-kopec)_0 태안78-연돌-공사설계서(2005082) 5" xfId="41477"/>
    <cellStyle name="C_본관기초굴착 예상도급_1 당진78-연돌-공사설계서(REV.0 12.14-kopec)_0 태안78-연돌-공사설계서(2005082) 6" xfId="41478"/>
    <cellStyle name="C_본관기초굴착 예상도급_1 당진78-연돌-공사설계서(REV.0 12.14-kopec)_0 태안78-연돌-공사설계서(2005082) 7" xfId="41479"/>
    <cellStyle name="C_본관기초굴착 예상도급_1 당진78-연돌-공사설계서(REV.0 12.14-kopec)_0 태안78-연돌-공사설계서(2005082) 8" xfId="41480"/>
    <cellStyle name="C_본관기초굴착 예상도급_1 당진78-연돌-공사설계서(REV.0 12.14-kopec)_0 태안78-연돌-공사설계서(2005082) 9" xfId="41481"/>
    <cellStyle name="C_본관기초굴착 예상도급_1 당진78-연돌-공사설계서(REV.0 12.14-kopec)_1.0t 공사설계서(1021일)" xfId="16033"/>
    <cellStyle name="C_본관기초굴착 예상도급_1 당진78-연돌-공사설계서(REV.0 12.14-kopec)_1.0t 공사설계서(1021일) 10" xfId="41482"/>
    <cellStyle name="C_본관기초굴착 예상도급_1 당진78-연돌-공사설계서(REV.0 12.14-kopec)_1.0t 공사설계서(1021일) 2" xfId="16034"/>
    <cellStyle name="C_본관기초굴착 예상도급_1 당진78-연돌-공사설계서(REV.0 12.14-kopec)_1.0t 공사설계서(1021일) 3" xfId="16035"/>
    <cellStyle name="C_본관기초굴착 예상도급_1 당진78-연돌-공사설계서(REV.0 12.14-kopec)_1.0t 공사설계서(1021일) 4" xfId="20957"/>
    <cellStyle name="C_본관기초굴착 예상도급_1 당진78-연돌-공사설계서(REV.0 12.14-kopec)_1.0t 공사설계서(1021일) 5" xfId="41483"/>
    <cellStyle name="C_본관기초굴착 예상도급_1 당진78-연돌-공사설계서(REV.0 12.14-kopec)_1.0t 공사설계서(1021일) 6" xfId="41484"/>
    <cellStyle name="C_본관기초굴착 예상도급_1 당진78-연돌-공사설계서(REV.0 12.14-kopec)_1.0t 공사설계서(1021일) 7" xfId="41485"/>
    <cellStyle name="C_본관기초굴착 예상도급_1 당진78-연돌-공사설계서(REV.0 12.14-kopec)_1.0t 공사설계서(1021일) 8" xfId="41486"/>
    <cellStyle name="C_본관기초굴착 예상도급_1 당진78-연돌-공사설계서(REV.0 12.14-kopec)_1.0t 공사설계서(1021일) 9" xfId="41487"/>
    <cellStyle name="C_본관기초굴착 예상도급_1 당진78-연돌-공사설계서(REV.0 12.14-kopec)_태안78연돌공사설계서(2005099)C2" xfId="16036"/>
    <cellStyle name="C_본관기초굴착 예상도급_1 당진78-연돌-공사설계서(REV.0 12.14-kopec)_태안78연돌공사설계서(2005099)C2 10" xfId="41488"/>
    <cellStyle name="C_본관기초굴착 예상도급_1 당진78-연돌-공사설계서(REV.0 12.14-kopec)_태안78연돌공사설계서(2005099)C2 2" xfId="16037"/>
    <cellStyle name="C_본관기초굴착 예상도급_1 당진78-연돌-공사설계서(REV.0 12.14-kopec)_태안78연돌공사설계서(2005099)C2 3" xfId="16038"/>
    <cellStyle name="C_본관기초굴착 예상도급_1 당진78-연돌-공사설계서(REV.0 12.14-kopec)_태안78연돌공사설계서(2005099)C2 4" xfId="20958"/>
    <cellStyle name="C_본관기초굴착 예상도급_1 당진78-연돌-공사설계서(REV.0 12.14-kopec)_태안78연돌공사설계서(2005099)C2 5" xfId="41489"/>
    <cellStyle name="C_본관기초굴착 예상도급_1 당진78-연돌-공사설계서(REV.0 12.14-kopec)_태안78연돌공사설계서(2005099)C2 6" xfId="41490"/>
    <cellStyle name="C_본관기초굴착 예상도급_1 당진78-연돌-공사설계서(REV.0 12.14-kopec)_태안78연돌공사설계서(2005099)C2 7" xfId="41491"/>
    <cellStyle name="C_본관기초굴착 예상도급_1 당진78-연돌-공사설계서(REV.0 12.14-kopec)_태안78연돌공사설계서(2005099)C2 8" xfId="41492"/>
    <cellStyle name="C_본관기초굴착 예상도급_1 당진78-연돌-공사설계서(REV.0 12.14-kopec)_태안78연돌공사설계서(2005099)C2 9" xfId="41493"/>
    <cellStyle name="C_본관기초굴착 예상도급_1.0t 당진78-연돌-수량산출서(REV.0 12.27-kopec)" xfId="16039"/>
    <cellStyle name="C_본관기초굴착 예상도급_1.0t 당진78-연돌-수량산출서(REV.0 12.27-kopec) 10" xfId="41494"/>
    <cellStyle name="C_본관기초굴착 예상도급_1.0t 당진78-연돌-수량산출서(REV.0 12.27-kopec) 2" xfId="16040"/>
    <cellStyle name="C_본관기초굴착 예상도급_1.0t 당진78-연돌-수량산출서(REV.0 12.27-kopec) 3" xfId="16041"/>
    <cellStyle name="C_본관기초굴착 예상도급_1.0t 당진78-연돌-수량산출서(REV.0 12.27-kopec) 4" xfId="20959"/>
    <cellStyle name="C_본관기초굴착 예상도급_1.0t 당진78-연돌-수량산출서(REV.0 12.27-kopec) 5" xfId="41495"/>
    <cellStyle name="C_본관기초굴착 예상도급_1.0t 당진78-연돌-수량산출서(REV.0 12.27-kopec) 6" xfId="41496"/>
    <cellStyle name="C_본관기초굴착 예상도급_1.0t 당진78-연돌-수량산출서(REV.0 12.27-kopec) 7" xfId="41497"/>
    <cellStyle name="C_본관기초굴착 예상도급_1.0t 당진78-연돌-수량산출서(REV.0 12.27-kopec) 8" xfId="41498"/>
    <cellStyle name="C_본관기초굴착 예상도급_1.0t 당진78-연돌-수량산출서(REV.0 12.27-kopec) 9" xfId="41499"/>
    <cellStyle name="C_본관기초굴착 예상도급_1.0t 당진78-연돌-수량산출서(REV.0 12.27-kopec)_1.0t 공사설계서(1021일)" xfId="16042"/>
    <cellStyle name="C_본관기초굴착 예상도급_1.0t 당진78-연돌-수량산출서(REV.0 12.27-kopec)_1.0t 공사설계서(1021일) 10" xfId="41500"/>
    <cellStyle name="C_본관기초굴착 예상도급_1.0t 당진78-연돌-수량산출서(REV.0 12.27-kopec)_1.0t 공사설계서(1021일) 2" xfId="16043"/>
    <cellStyle name="C_본관기초굴착 예상도급_1.0t 당진78-연돌-수량산출서(REV.0 12.27-kopec)_1.0t 공사설계서(1021일) 3" xfId="16044"/>
    <cellStyle name="C_본관기초굴착 예상도급_1.0t 당진78-연돌-수량산출서(REV.0 12.27-kopec)_1.0t 공사설계서(1021일) 4" xfId="20960"/>
    <cellStyle name="C_본관기초굴착 예상도급_1.0t 당진78-연돌-수량산출서(REV.0 12.27-kopec)_1.0t 공사설계서(1021일) 5" xfId="41501"/>
    <cellStyle name="C_본관기초굴착 예상도급_1.0t 당진78-연돌-수량산출서(REV.0 12.27-kopec)_1.0t 공사설계서(1021일) 6" xfId="41502"/>
    <cellStyle name="C_본관기초굴착 예상도급_1.0t 당진78-연돌-수량산출서(REV.0 12.27-kopec)_1.0t 공사설계서(1021일) 7" xfId="41503"/>
    <cellStyle name="C_본관기초굴착 예상도급_1.0t 당진78-연돌-수량산출서(REV.0 12.27-kopec)_1.0t 공사설계서(1021일) 8" xfId="41504"/>
    <cellStyle name="C_본관기초굴착 예상도급_1.0t 당진78-연돌-수량산출서(REV.0 12.27-kopec)_1.0t 공사설계서(1021일) 9" xfId="41505"/>
    <cellStyle name="C_본관기초굴착 예상도급_당진78-연돌-개략공사비" xfId="16045"/>
    <cellStyle name="C_본관기초굴착 예상도급_당진78-연돌-개략공사비 10" xfId="41506"/>
    <cellStyle name="C_본관기초굴착 예상도급_당진78-연돌-개략공사비 2" xfId="16046"/>
    <cellStyle name="C_본관기초굴착 예상도급_당진78-연돌-개략공사비 3" xfId="16047"/>
    <cellStyle name="C_본관기초굴착 예상도급_당진78-연돌-개략공사비 4" xfId="20961"/>
    <cellStyle name="C_본관기초굴착 예상도급_당진78-연돌-개략공사비 5" xfId="41507"/>
    <cellStyle name="C_본관기초굴착 예상도급_당진78-연돌-개략공사비 6" xfId="41508"/>
    <cellStyle name="C_본관기초굴착 예상도급_당진78-연돌-개략공사비 7" xfId="41509"/>
    <cellStyle name="C_본관기초굴착 예상도급_당진78-연돌-개략공사비 8" xfId="41510"/>
    <cellStyle name="C_본관기초굴착 예상도급_당진78-연돌-개략공사비 9" xfId="41511"/>
    <cellStyle name="C_본관기초굴착 예상도급_당진78-연돌-개략공사비_0 태안78-연돌-공사설계서(2005082)" xfId="16048"/>
    <cellStyle name="C_본관기초굴착 예상도급_당진78-연돌-개략공사비_0 태안78-연돌-공사설계서(2005082) 10" xfId="41512"/>
    <cellStyle name="C_본관기초굴착 예상도급_당진78-연돌-개략공사비_0 태안78-연돌-공사설계서(2005082) 2" xfId="16049"/>
    <cellStyle name="C_본관기초굴착 예상도급_당진78-연돌-개략공사비_0 태안78-연돌-공사설계서(2005082) 3" xfId="16050"/>
    <cellStyle name="C_본관기초굴착 예상도급_당진78-연돌-개략공사비_0 태안78-연돌-공사설계서(2005082) 4" xfId="20962"/>
    <cellStyle name="C_본관기초굴착 예상도급_당진78-연돌-개략공사비_0 태안78-연돌-공사설계서(2005082) 5" xfId="41513"/>
    <cellStyle name="C_본관기초굴착 예상도급_당진78-연돌-개략공사비_0 태안78-연돌-공사설계서(2005082) 6" xfId="41514"/>
    <cellStyle name="C_본관기초굴착 예상도급_당진78-연돌-개략공사비_0 태안78-연돌-공사설계서(2005082) 7" xfId="41515"/>
    <cellStyle name="C_본관기초굴착 예상도급_당진78-연돌-개략공사비_0 태안78-연돌-공사설계서(2005082) 8" xfId="41516"/>
    <cellStyle name="C_본관기초굴착 예상도급_당진78-연돌-개략공사비_0 태안78-연돌-공사설계서(2005082) 9" xfId="41517"/>
    <cellStyle name="C_본관기초굴착 예상도급_당진78-연돌-개략공사비_1.0t 공사설계서(1021일)" xfId="16051"/>
    <cellStyle name="C_본관기초굴착 예상도급_당진78-연돌-개략공사비_1.0t 공사설계서(1021일) 10" xfId="41518"/>
    <cellStyle name="C_본관기초굴착 예상도급_당진78-연돌-개략공사비_1.0t 공사설계서(1021일) 2" xfId="16052"/>
    <cellStyle name="C_본관기초굴착 예상도급_당진78-연돌-개략공사비_1.0t 공사설계서(1021일) 3" xfId="16053"/>
    <cellStyle name="C_본관기초굴착 예상도급_당진78-연돌-개략공사비_1.0t 공사설계서(1021일) 4" xfId="20963"/>
    <cellStyle name="C_본관기초굴착 예상도급_당진78-연돌-개략공사비_1.0t 공사설계서(1021일) 5" xfId="41519"/>
    <cellStyle name="C_본관기초굴착 예상도급_당진78-연돌-개략공사비_1.0t 공사설계서(1021일) 6" xfId="41520"/>
    <cellStyle name="C_본관기초굴착 예상도급_당진78-연돌-개략공사비_1.0t 공사설계서(1021일) 7" xfId="41521"/>
    <cellStyle name="C_본관기초굴착 예상도급_당진78-연돌-개략공사비_1.0t 공사설계서(1021일) 8" xfId="41522"/>
    <cellStyle name="C_본관기초굴착 예상도급_당진78-연돌-개략공사비_1.0t 공사설계서(1021일) 9" xfId="41523"/>
    <cellStyle name="C_본관기초굴착 예상도급_당진78-연돌-개략공사비_태안78연돌공사설계서(2005099)C2" xfId="16054"/>
    <cellStyle name="C_본관기초굴착 예상도급_당진78-연돌-개략공사비_태안78연돌공사설계서(2005099)C2 10" xfId="41524"/>
    <cellStyle name="C_본관기초굴착 예상도급_당진78-연돌-개략공사비_태안78연돌공사설계서(2005099)C2 2" xfId="16055"/>
    <cellStyle name="C_본관기초굴착 예상도급_당진78-연돌-개략공사비_태안78연돌공사설계서(2005099)C2 3" xfId="16056"/>
    <cellStyle name="C_본관기초굴착 예상도급_당진78-연돌-개략공사비_태안78연돌공사설계서(2005099)C2 4" xfId="20964"/>
    <cellStyle name="C_본관기초굴착 예상도급_당진78-연돌-개략공사비_태안78연돌공사설계서(2005099)C2 5" xfId="41525"/>
    <cellStyle name="C_본관기초굴착 예상도급_당진78-연돌-개략공사비_태안78연돌공사설계서(2005099)C2 6" xfId="41526"/>
    <cellStyle name="C_본관기초굴착 예상도급_당진78-연돌-개략공사비_태안78연돌공사설계서(2005099)C2 7" xfId="41527"/>
    <cellStyle name="C_본관기초굴착 예상도급_당진78-연돌-개략공사비_태안78연돌공사설계서(2005099)C2 8" xfId="41528"/>
    <cellStyle name="C_본관기초굴착 예상도급_당진78-연돌-개략공사비_태안78연돌공사설계서(2005099)C2 9" xfId="41529"/>
    <cellStyle name="C_본관기초굴착 예상도급_연돌 현장타설말뚝(RCD)설계서" xfId="16057"/>
    <cellStyle name="C_본관기초굴착 예상도급_연돌 현장타설말뚝(RCD)설계서 10" xfId="41530"/>
    <cellStyle name="C_본관기초굴착 예상도급_연돌 현장타설말뚝(RCD)설계서 2" xfId="16058"/>
    <cellStyle name="C_본관기초굴착 예상도급_연돌 현장타설말뚝(RCD)설계서 3" xfId="16059"/>
    <cellStyle name="C_본관기초굴착 예상도급_연돌 현장타설말뚝(RCD)설계서 4" xfId="20965"/>
    <cellStyle name="C_본관기초굴착 예상도급_연돌 현장타설말뚝(RCD)설계서 5" xfId="41531"/>
    <cellStyle name="C_본관기초굴착 예상도급_연돌 현장타설말뚝(RCD)설계서 6" xfId="41532"/>
    <cellStyle name="C_본관기초굴착 예상도급_연돌 현장타설말뚝(RCD)설계서 7" xfId="41533"/>
    <cellStyle name="C_본관기초굴착 예상도급_연돌 현장타설말뚝(RCD)설계서 8" xfId="41534"/>
    <cellStyle name="C_본관기초굴착 예상도급_연돌 현장타설말뚝(RCD)설계서 9" xfId="41535"/>
    <cellStyle name="C_본관기초굴착 예상도급_연돌 현장타설말뚝(RCD)설계서_0 태안78-연돌-공사설계서(2005082)" xfId="16060"/>
    <cellStyle name="C_본관기초굴착 예상도급_연돌 현장타설말뚝(RCD)설계서_0 태안78-연돌-공사설계서(2005082) 10" xfId="41536"/>
    <cellStyle name="C_본관기초굴착 예상도급_연돌 현장타설말뚝(RCD)설계서_0 태안78-연돌-공사설계서(2005082) 2" xfId="16061"/>
    <cellStyle name="C_본관기초굴착 예상도급_연돌 현장타설말뚝(RCD)설계서_0 태안78-연돌-공사설계서(2005082) 3" xfId="16062"/>
    <cellStyle name="C_본관기초굴착 예상도급_연돌 현장타설말뚝(RCD)설계서_0 태안78-연돌-공사설계서(2005082) 4" xfId="20966"/>
    <cellStyle name="C_본관기초굴착 예상도급_연돌 현장타설말뚝(RCD)설계서_0 태안78-연돌-공사설계서(2005082) 5" xfId="41537"/>
    <cellStyle name="C_본관기초굴착 예상도급_연돌 현장타설말뚝(RCD)설계서_0 태안78-연돌-공사설계서(2005082) 6" xfId="41538"/>
    <cellStyle name="C_본관기초굴착 예상도급_연돌 현장타설말뚝(RCD)설계서_0 태안78-연돌-공사설계서(2005082) 7" xfId="41539"/>
    <cellStyle name="C_본관기초굴착 예상도급_연돌 현장타설말뚝(RCD)설계서_0 태안78-연돌-공사설계서(2005082) 8" xfId="41540"/>
    <cellStyle name="C_본관기초굴착 예상도급_연돌 현장타설말뚝(RCD)설계서_0 태안78-연돌-공사설계서(2005082) 9" xfId="41541"/>
    <cellStyle name="C_본관기초굴착 예상도급_연돌 현장타설말뚝(RCD)설계서_1.0t 공사설계서(1021일)" xfId="16063"/>
    <cellStyle name="C_본관기초굴착 예상도급_연돌 현장타설말뚝(RCD)설계서_1.0t 공사설계서(1021일) 10" xfId="41542"/>
    <cellStyle name="C_본관기초굴착 예상도급_연돌 현장타설말뚝(RCD)설계서_1.0t 공사설계서(1021일) 2" xfId="16064"/>
    <cellStyle name="C_본관기초굴착 예상도급_연돌 현장타설말뚝(RCD)설계서_1.0t 공사설계서(1021일) 3" xfId="16065"/>
    <cellStyle name="C_본관기초굴착 예상도급_연돌 현장타설말뚝(RCD)설계서_1.0t 공사설계서(1021일) 4" xfId="20967"/>
    <cellStyle name="C_본관기초굴착 예상도급_연돌 현장타설말뚝(RCD)설계서_1.0t 공사설계서(1021일) 5" xfId="41543"/>
    <cellStyle name="C_본관기초굴착 예상도급_연돌 현장타설말뚝(RCD)설계서_1.0t 공사설계서(1021일) 6" xfId="41544"/>
    <cellStyle name="C_본관기초굴착 예상도급_연돌 현장타설말뚝(RCD)설계서_1.0t 공사설계서(1021일) 7" xfId="41545"/>
    <cellStyle name="C_본관기초굴착 예상도급_연돌 현장타설말뚝(RCD)설계서_1.0t 공사설계서(1021일) 8" xfId="41546"/>
    <cellStyle name="C_본관기초굴착 예상도급_연돌 현장타설말뚝(RCD)설계서_1.0t 공사설계서(1021일) 9" xfId="41547"/>
    <cellStyle name="C_본관기초굴착 예상도급_연돌 현장타설말뚝(RCD)설계서_태안78연돌공사설계서(2005099)C2" xfId="16066"/>
    <cellStyle name="C_본관기초굴착 예상도급_연돌 현장타설말뚝(RCD)설계서_태안78연돌공사설계서(2005099)C2 10" xfId="41548"/>
    <cellStyle name="C_본관기초굴착 예상도급_연돌 현장타설말뚝(RCD)설계서_태안78연돌공사설계서(2005099)C2 2" xfId="16067"/>
    <cellStyle name="C_본관기초굴착 예상도급_연돌 현장타설말뚝(RCD)설계서_태안78연돌공사설계서(2005099)C2 3" xfId="16068"/>
    <cellStyle name="C_본관기초굴착 예상도급_연돌 현장타설말뚝(RCD)설계서_태안78연돌공사설계서(2005099)C2 4" xfId="20968"/>
    <cellStyle name="C_본관기초굴착 예상도급_연돌 현장타설말뚝(RCD)설계서_태안78연돌공사설계서(2005099)C2 5" xfId="41549"/>
    <cellStyle name="C_본관기초굴착 예상도급_연돌 현장타설말뚝(RCD)설계서_태안78연돌공사설계서(2005099)C2 6" xfId="41550"/>
    <cellStyle name="C_본관기초굴착 예상도급_연돌 현장타설말뚝(RCD)설계서_태안78연돌공사설계서(2005099)C2 7" xfId="41551"/>
    <cellStyle name="C_본관기초굴착 예상도급_연돌 현장타설말뚝(RCD)설계서_태안78연돌공사설계서(2005099)C2 8" xfId="41552"/>
    <cellStyle name="C_본관기초굴착 예상도급_연돌 현장타설말뚝(RCD)설계서_태안78연돌공사설계서(2005099)C2 9" xfId="41553"/>
    <cellStyle name="C_본관기초굴착(REV1)" xfId="16070"/>
    <cellStyle name="C_본관기초굴착(남경)" xfId="16069"/>
    <cellStyle name="C_부대철골공내역(가실행#7,8)" xfId="16071"/>
    <cellStyle name="C_부대철골공내역(가실행#7,8)_부대철콘공내역(당진#7,8)" xfId="16072"/>
    <cellStyle name="C_부두준설 딱지" xfId="41554"/>
    <cellStyle name="C_부두준설 설계서-07.10.24" xfId="41555"/>
    <cellStyle name="C_부표" xfId="16073"/>
    <cellStyle name="C_사급재료비및운반비" xfId="16074"/>
    <cellStyle name="C_사급재료비및운반비_(참고1) 현황도 딱지" xfId="41556"/>
    <cellStyle name="C_사급재료비및운반비_AC-01터빈주제어및보일러기초" xfId="42829"/>
    <cellStyle name="C_사급재료비및운반비_AC-01터빈주제어및보일러기초_설계변경(최종)" xfId="42830"/>
    <cellStyle name="C_사급재료비및운반비_AC-05옥내기기기초" xfId="16084"/>
    <cellStyle name="C_사급재료비및운반비_AC-05옥내기기기초_내역서_단가확정_집계" xfId="16085"/>
    <cellStyle name="C_사급재료비및운반비_AC-05옥내기기기초_설계변경(최종)" xfId="42831"/>
    <cellStyle name="C_사급재료비및운반비_AC-05옥내기기기초_염소 주입실 신축공사" xfId="42832"/>
    <cellStyle name="C_사급재료비및운반비_AC-07용수환경건물" xfId="42833"/>
    <cellStyle name="C_사급재료비및운반비_AC-07용수환경건물_설계변경(최종)" xfId="42834"/>
    <cellStyle name="C_사급재료비및운반비_그래브준설 수량분개 토적표" xfId="41557"/>
    <cellStyle name="C_사급재료비및운반비_내역서_단가확정_집계" xfId="16075"/>
    <cellStyle name="C_사급재료비및운반비_부두준설 딱지" xfId="41558"/>
    <cellStyle name="C_사급재료비및운반비_부두준설 설계서" xfId="41559"/>
    <cellStyle name="C_사급재료비및운반비_부두준설 설계서-07.10.24" xfId="41560"/>
    <cellStyle name="C_사급재료비및운반비_부두준설 수량산출서" xfId="41561"/>
    <cellStyle name="C_사급재료비및운반비_설계변경(최종)" xfId="42819"/>
    <cellStyle name="C_사급재료비및운반비_염소 주입실 신축공사" xfId="42820"/>
    <cellStyle name="C_사급재료비및운반비_터빈발전기기초(단가)" xfId="16076"/>
    <cellStyle name="C_사급재료비및운반비_터빈발전기기초(단가)_1" xfId="16077"/>
    <cellStyle name="C_사급재료비및운반비_터빈발전기기초(단가)_1_AC-05옥내기기기초" xfId="16079"/>
    <cellStyle name="C_사급재료비및운반비_터빈발전기기초(단가)_1_AC-05옥내기기기초_내역서_단가확정_집계" xfId="16080"/>
    <cellStyle name="C_사급재료비및운반비_터빈발전기기초(단가)_1_AC-05옥내기기기초_설계변경(최종)" xfId="42823"/>
    <cellStyle name="C_사급재료비및운반비_터빈발전기기초(단가)_1_AC-05옥내기기기초_염소 주입실 신축공사" xfId="42824"/>
    <cellStyle name="C_사급재료비및운반비_터빈발전기기초(단가)_1_내역서_단가확정_집계" xfId="16078"/>
    <cellStyle name="C_사급재료비및운반비_터빈발전기기초(단가)_1_설계변경(최종)" xfId="42821"/>
    <cellStyle name="C_사급재료비및운반비_터빈발전기기초(단가)_1_염소 주입실 신축공사" xfId="42822"/>
    <cellStyle name="C_사급재료비및운반비_터빈발전기기초(단가)_AC-05옥내기기기초" xfId="16082"/>
    <cellStyle name="C_사급재료비및운반비_터빈발전기기초(단가)_AC-05옥내기기기초_내역서_단가확정_집계" xfId="16083"/>
    <cellStyle name="C_사급재료비및운반비_터빈발전기기초(단가)_AC-05옥내기기기초_설계변경(최종)" xfId="42827"/>
    <cellStyle name="C_사급재료비및운반비_터빈발전기기초(단가)_AC-05옥내기기기초_염소 주입실 신축공사" xfId="42828"/>
    <cellStyle name="C_사급재료비및운반비_터빈발전기기초(단가)_내역서_단가확정_집계" xfId="16081"/>
    <cellStyle name="C_사급재료비및운반비_터빈발전기기초(단가)_설계변경(최종)" xfId="42825"/>
    <cellStyle name="C_사급재료비및운반비_터빈발전기기초(단가)_염소 주입실 신축공사" xfId="42826"/>
    <cellStyle name="C_석탄취급설비기초-비교" xfId="16086"/>
    <cellStyle name="C_석탄취급설비기초-비교_설계변경(최종)" xfId="42835"/>
    <cellStyle name="C_석탄취급설비기초-비교_염소 주입실 신축공사" xfId="42836"/>
    <cellStyle name="C_설계명세서" xfId="16087"/>
    <cellStyle name="C_설계서(CC-10)re2" xfId="41562"/>
    <cellStyle name="C_설계서(F.C)" xfId="16088"/>
    <cellStyle name="C_소나무가이식 하도급대상금액대비" xfId="16089"/>
    <cellStyle name="C_수량및 단가 산출내용표" xfId="16090"/>
    <cellStyle name="C_수량및 단가 산출내용표_(참고1) 현황도 딱지" xfId="41563"/>
    <cellStyle name="C_수량및 단가 산출내용표_AC-01터빈주제어및보일러기초" xfId="42841"/>
    <cellStyle name="C_수량및 단가 산출내용표_AC-01터빈주제어및보일러기초_설계변경(최종)" xfId="42842"/>
    <cellStyle name="C_수량및 단가 산출내용표_AC-05옥내기기기초" xfId="16096"/>
    <cellStyle name="C_수량및 단가 산출내용표_AC-05옥내기기기초_내역서_단가확정_집계" xfId="16097"/>
    <cellStyle name="C_수량및 단가 산출내용표_AC-05옥내기기기초_설계변경(최종)" xfId="42843"/>
    <cellStyle name="C_수량및 단가 산출내용표_AC-05옥내기기기초_염소 주입실 신축공사" xfId="42844"/>
    <cellStyle name="C_수량및 단가 산출내용표_CC06 석탄취급설비" xfId="16098"/>
    <cellStyle name="C_수량및 단가 산출내용표_CC-10저탄장조성 및 비탄방지설비공사(최종)11.28" xfId="16099"/>
    <cellStyle name="C_수량및 단가 산출내용표_YH34 운탄_구조물 수량" xfId="16100"/>
    <cellStyle name="C_수량및 단가 산출내용표_YH34 운탄설비 내역서" xfId="16101"/>
    <cellStyle name="C_수량및 단가 산출내용표_그래브준설 수량분개 토적표" xfId="41564"/>
    <cellStyle name="C_수량및 단가 산출내용표_내역서_단가확정_집계" xfId="16091"/>
    <cellStyle name="C_수량및 단가 산출내용표_부두준설 딱지" xfId="41565"/>
    <cellStyle name="C_수량및 단가 산출내용표_부두준설 설계서" xfId="41566"/>
    <cellStyle name="C_수량및 단가 산출내용표_부두준설 설계서-07.10.24" xfId="41567"/>
    <cellStyle name="C_수량및 단가 산출내용표_부두준설 수량산출서" xfId="41568"/>
    <cellStyle name="C_수량및 단가 산출내용표_부표" xfId="16092"/>
    <cellStyle name="C_수량및 단가 산출내용표_설계변경(최종)" xfId="42837"/>
    <cellStyle name="C_수량및 단가 산출내용표_염소 주입실 신축공사" xfId="42838"/>
    <cellStyle name="C_수량및 단가 산출내용표_저류지제방공사 품셈" xfId="16093"/>
    <cellStyle name="C_수량및 단가 산출내용표_추가품셈1-박" xfId="16094"/>
    <cellStyle name="C_수량및 단가 산출내용표_추가품셈1-박_설계변경(최종)" xfId="42839"/>
    <cellStyle name="C_수량및 단가 산출내용표_추가품셈1-박_염소 주입실 신축공사" xfId="42840"/>
    <cellStyle name="C_수량및 단가 산출내용표_품셈" xfId="16095"/>
    <cellStyle name="C_수량산출서(CC-10)" xfId="41569"/>
    <cellStyle name="C_연돌 현장타설말뚝(RCD)설계서" xfId="16102"/>
    <cellStyle name="C_연돌 현장타설말뚝(RCD)설계서 10" xfId="41570"/>
    <cellStyle name="C_연돌 현장타설말뚝(RCD)설계서 2" xfId="16103"/>
    <cellStyle name="C_연돌 현장타설말뚝(RCD)설계서 3" xfId="16104"/>
    <cellStyle name="C_연돌 현장타설말뚝(RCD)설계서 4" xfId="20969"/>
    <cellStyle name="C_연돌 현장타설말뚝(RCD)설계서 5" xfId="41571"/>
    <cellStyle name="C_연돌 현장타설말뚝(RCD)설계서 6" xfId="41572"/>
    <cellStyle name="C_연돌 현장타설말뚝(RCD)설계서 7" xfId="41573"/>
    <cellStyle name="C_연돌 현장타설말뚝(RCD)설계서 8" xfId="41574"/>
    <cellStyle name="C_연돌 현장타설말뚝(RCD)설계서 9" xfId="41575"/>
    <cellStyle name="C_연돌 현장타설말뚝(RCD)설계서_0 태안78-연돌-공사설계서(2005082)" xfId="16105"/>
    <cellStyle name="C_연돌 현장타설말뚝(RCD)설계서_0 태안78-연돌-공사설계서(2005082) 10" xfId="41576"/>
    <cellStyle name="C_연돌 현장타설말뚝(RCD)설계서_0 태안78-연돌-공사설계서(2005082) 2" xfId="16106"/>
    <cellStyle name="C_연돌 현장타설말뚝(RCD)설계서_0 태안78-연돌-공사설계서(2005082) 3" xfId="16107"/>
    <cellStyle name="C_연돌 현장타설말뚝(RCD)설계서_0 태안78-연돌-공사설계서(2005082) 4" xfId="20970"/>
    <cellStyle name="C_연돌 현장타설말뚝(RCD)설계서_0 태안78-연돌-공사설계서(2005082) 5" xfId="41577"/>
    <cellStyle name="C_연돌 현장타설말뚝(RCD)설계서_0 태안78-연돌-공사설계서(2005082) 6" xfId="41578"/>
    <cellStyle name="C_연돌 현장타설말뚝(RCD)설계서_0 태안78-연돌-공사설계서(2005082) 7" xfId="41579"/>
    <cellStyle name="C_연돌 현장타설말뚝(RCD)설계서_0 태안78-연돌-공사설계서(2005082) 8" xfId="41580"/>
    <cellStyle name="C_연돌 현장타설말뚝(RCD)설계서_0 태안78-연돌-공사설계서(2005082) 9" xfId="41581"/>
    <cellStyle name="C_연돌 현장타설말뚝(RCD)설계서_1.0t 공사설계서(1021일)" xfId="16108"/>
    <cellStyle name="C_연돌 현장타설말뚝(RCD)설계서_1.0t 공사설계서(1021일) 10" xfId="41582"/>
    <cellStyle name="C_연돌 현장타설말뚝(RCD)설계서_1.0t 공사설계서(1021일) 2" xfId="16109"/>
    <cellStyle name="C_연돌 현장타설말뚝(RCD)설계서_1.0t 공사설계서(1021일) 3" xfId="16110"/>
    <cellStyle name="C_연돌 현장타설말뚝(RCD)설계서_1.0t 공사설계서(1021일) 4" xfId="20971"/>
    <cellStyle name="C_연돌 현장타설말뚝(RCD)설계서_1.0t 공사설계서(1021일) 5" xfId="41583"/>
    <cellStyle name="C_연돌 현장타설말뚝(RCD)설계서_1.0t 공사설계서(1021일) 6" xfId="41584"/>
    <cellStyle name="C_연돌 현장타설말뚝(RCD)설계서_1.0t 공사설계서(1021일) 7" xfId="41585"/>
    <cellStyle name="C_연돌 현장타설말뚝(RCD)설계서_1.0t 공사설계서(1021일) 8" xfId="41586"/>
    <cellStyle name="C_연돌 현장타설말뚝(RCD)설계서_1.0t 공사설계서(1021일) 9" xfId="41587"/>
    <cellStyle name="C_연돌 현장타설말뚝(RCD)설계서_태안78연돌공사설계서(2005099)C2" xfId="16111"/>
    <cellStyle name="C_연돌 현장타설말뚝(RCD)설계서_태안78연돌공사설계서(2005099)C2 10" xfId="41588"/>
    <cellStyle name="C_연돌 현장타설말뚝(RCD)설계서_태안78연돌공사설계서(2005099)C2 2" xfId="16112"/>
    <cellStyle name="C_연돌 현장타설말뚝(RCD)설계서_태안78연돌공사설계서(2005099)C2 3" xfId="16113"/>
    <cellStyle name="C_연돌 현장타설말뚝(RCD)설계서_태안78연돌공사설계서(2005099)C2 4" xfId="20972"/>
    <cellStyle name="C_연돌 현장타설말뚝(RCD)설계서_태안78연돌공사설계서(2005099)C2 5" xfId="41589"/>
    <cellStyle name="C_연돌 현장타설말뚝(RCD)설계서_태안78연돌공사설계서(2005099)C2 6" xfId="41590"/>
    <cellStyle name="C_연돌 현장타설말뚝(RCD)설계서_태안78연돌공사설계서(2005099)C2 7" xfId="41591"/>
    <cellStyle name="C_연돌 현장타설말뚝(RCD)설계서_태안78연돌공사설계서(2005099)C2 8" xfId="41592"/>
    <cellStyle name="C_연돌 현장타설말뚝(RCD)설계서_태안78연돌공사설계서(2005099)C2 9" xfId="41593"/>
    <cellStyle name="C_영흥#3,4 보일러철골설치및마감(MC-01)FINAL" xfId="16114"/>
    <cellStyle name="C_영흥#3,4 보일러철골설치및마감(MC-01)FINAL_(참고1) 현황도 딱지" xfId="41594"/>
    <cellStyle name="C_영흥#3,4 보일러철골설치및마감(MC-01)FINAL_그래브준설 수량분개 토적표" xfId="41595"/>
    <cellStyle name="C_영흥#3,4 보일러철골설치및마감(MC-01)FINAL_부두준설 딱지" xfId="41596"/>
    <cellStyle name="C_영흥#3,4 보일러철골설치및마감(MC-01)FINAL_부두준설 설계서" xfId="41597"/>
    <cellStyle name="C_영흥#3,4 보일러철골설치및마감(MC-01)FINAL_부두준설 설계서-07.10.24" xfId="41598"/>
    <cellStyle name="C_영흥#3,4 보일러철골설치및마감(MC-01)FINAL_부두준설 수량산출서" xfId="41599"/>
    <cellStyle name="C_영흥#3,4 옥내기기기초(AC-05)" xfId="16115"/>
    <cellStyle name="C_영흥#3,4 옥내기기기초(AC-05)_(참고1) 현황도 딱지" xfId="41600"/>
    <cellStyle name="C_영흥#3,4 옥내기기기초(AC-05)_그래브준설 수량분개 토적표" xfId="41601"/>
    <cellStyle name="C_영흥#3,4 옥내기기기초(AC-05)_부두준설 딱지" xfId="41602"/>
    <cellStyle name="C_영흥#3,4 옥내기기기초(AC-05)_부두준설 설계서" xfId="41603"/>
    <cellStyle name="C_영흥#3,4 옥내기기기초(AC-05)_부두준설 설계서-07.10.24" xfId="41604"/>
    <cellStyle name="C_영흥#3,4 옥내기기기초(AC-05)_부두준설 수량산출서" xfId="41605"/>
    <cellStyle name="C_영흥#3,4 터빈발전기기초(AC-04)" xfId="16116"/>
    <cellStyle name="C_영흥#3,4 터빈발전기기초(AC-04)_(참고1) 현황도 딱지" xfId="41606"/>
    <cellStyle name="C_영흥#3,4 터빈발전기기초(AC-04)_그래브준설 수량분개 토적표" xfId="41607"/>
    <cellStyle name="C_영흥#3,4 터빈발전기기초(AC-04)_부두준설 딱지" xfId="41608"/>
    <cellStyle name="C_영흥#3,4 터빈발전기기초(AC-04)_부두준설 설계서" xfId="41609"/>
    <cellStyle name="C_영흥#3,4 터빈발전기기초(AC-04)_부두준설 설계서-07.10.24" xfId="41610"/>
    <cellStyle name="C_영흥#3,4 터빈발전기기초(AC-04)_부두준설 수량산출서" xfId="41611"/>
    <cellStyle name="C_옥외탱크가설계내역서(수정)" xfId="16117"/>
    <cellStyle name="C_옥외탱크기초-비교" xfId="16118"/>
    <cellStyle name="C_옥외탱크기초-비교_설계변경(최종)" xfId="42845"/>
    <cellStyle name="C_옥외탱크기초-비교_염소 주입실 신축공사" xfId="42846"/>
    <cellStyle name="C_저류지제방공사 품셈" xfId="16119"/>
    <cellStyle name="C_전기설비기초-FF" xfId="16120"/>
    <cellStyle name="C_전기설비기초-FF_설계변경(최종)" xfId="42847"/>
    <cellStyle name="C_전기설비기초-FF_염소 주입실 신축공사" xfId="42848"/>
    <cellStyle name="C_전기설비기초설계서(rev00)" xfId="41612"/>
    <cellStyle name="C_지하매설물 설계내역서-1" xfId="16121"/>
    <cellStyle name="C_추가품셈1-박" xfId="16122"/>
    <cellStyle name="C_추가품셈1-박_설계변경(최종)" xfId="42849"/>
    <cellStyle name="C_추가품셈1-박_염소 주입실 신축공사" xfId="42850"/>
    <cellStyle name="C_취수로 설계변경조서" xfId="41613"/>
    <cellStyle name="C_취수로 설계변경조서(최종)" xfId="41614"/>
    <cellStyle name="C_케이블터널 공사설계서(061208)" xfId="41615"/>
    <cellStyle name="C_케이블터널 공사설계서(061208)_부두준설 설계서" xfId="41616"/>
    <cellStyle name="C_케이블터널 공사설계서(061208)_부두준설 설계서-07.10.24" xfId="41617"/>
    <cellStyle name="C_터빈발전기기초(단가)" xfId="16123"/>
    <cellStyle name="C_터빈발전기기초(단가)_AC-05옥내기기기초" xfId="16125"/>
    <cellStyle name="C_터빈발전기기초(단가)_AC-05옥내기기기초_내역서_단가확정_집계" xfId="16126"/>
    <cellStyle name="C_터빈발전기기초(단가)_AC-05옥내기기기초_설계변경(최종)" xfId="42853"/>
    <cellStyle name="C_터빈발전기기초(단가)_AC-05옥내기기기초_염소 주입실 신축공사" xfId="42854"/>
    <cellStyle name="C_터빈발전기기초(단가)_내역서_단가확정_집계" xfId="16124"/>
    <cellStyle name="C_터빈발전기기초(단가)_설계변경(최종)" xfId="42851"/>
    <cellStyle name="C_터빈발전기기초(단가)_염소 주입실 신축공사" xfId="42852"/>
    <cellStyle name="C_토웅0412월기성" xfId="16127"/>
    <cellStyle name="C_표지간지cc09" xfId="16128"/>
    <cellStyle name="C_품셈" xfId="16129"/>
    <cellStyle name="C¡" xfId="69"/>
    <cellStyle name="C¡ 10" xfId="16182"/>
    <cellStyle name="C¡ 10 2" xfId="16183"/>
    <cellStyle name="C¡ 10 3" xfId="16184"/>
    <cellStyle name="C¡ 2" xfId="16185"/>
    <cellStyle name="C¡ 2 2" xfId="16186"/>
    <cellStyle name="C¡ 2 3" xfId="16187"/>
    <cellStyle name="C¡ 2 4" xfId="20988"/>
    <cellStyle name="C¡ 3" xfId="16188"/>
    <cellStyle name="C¡ 3 2" xfId="16189"/>
    <cellStyle name="C¡ 3 3" xfId="16190"/>
    <cellStyle name="C¡ 4" xfId="16191"/>
    <cellStyle name="C¡ 4 2" xfId="16192"/>
    <cellStyle name="C¡ 4 3" xfId="16193"/>
    <cellStyle name="C¡ 5" xfId="16194"/>
    <cellStyle name="C¡ 5 2" xfId="16195"/>
    <cellStyle name="C¡ 5 3" xfId="16196"/>
    <cellStyle name="C¡ 6" xfId="16197"/>
    <cellStyle name="C¡ 6 2" xfId="16198"/>
    <cellStyle name="C¡ 6 3" xfId="16199"/>
    <cellStyle name="C¡ 7" xfId="16200"/>
    <cellStyle name="C¡ 7 2" xfId="16201"/>
    <cellStyle name="C¡ 7 3" xfId="16202"/>
    <cellStyle name="C¡ 8" xfId="16203"/>
    <cellStyle name="C¡ 8 2" xfId="16204"/>
    <cellStyle name="C¡ 8 3" xfId="16205"/>
    <cellStyle name="C¡ 9" xfId="16206"/>
    <cellStyle name="C¡ 9 2" xfId="16207"/>
    <cellStyle name="C¡ 9 3" xfId="16208"/>
    <cellStyle name="C¡ia " xfId="16209"/>
    <cellStyle name="C¡IA¨ª_¡ic¨u¡A¨￢I¨￢¡Æ AN¡Æe " xfId="16210"/>
    <cellStyle name="C¡ÍA¨ª_ALT2-euip" xfId="16211"/>
    <cellStyle name="C¡iaⓒ " xfId="16212"/>
    <cellStyle name="C¡iaⓒª_ " xfId="16213"/>
    <cellStyle name="C¢" xfId="70"/>
    <cellStyle name="C¢ 10" xfId="16214"/>
    <cellStyle name="C¢ 10 2" xfId="16215"/>
    <cellStyle name="C¢ 10 3" xfId="16216"/>
    <cellStyle name="C¢ 2" xfId="16217"/>
    <cellStyle name="C¢ 2 2" xfId="16218"/>
    <cellStyle name="C¢ 2 3" xfId="16219"/>
    <cellStyle name="C¢ 2 4" xfId="20989"/>
    <cellStyle name="C¢ 3" xfId="16220"/>
    <cellStyle name="C¢ 3 2" xfId="16221"/>
    <cellStyle name="C¢ 3 3" xfId="16222"/>
    <cellStyle name="C¢ 4" xfId="16223"/>
    <cellStyle name="C¢ 4 2" xfId="16224"/>
    <cellStyle name="C¢ 4 3" xfId="16225"/>
    <cellStyle name="C¢ 5" xfId="16226"/>
    <cellStyle name="C¢ 5 2" xfId="16227"/>
    <cellStyle name="C¢ 5 3" xfId="16228"/>
    <cellStyle name="C¢ 6" xfId="16229"/>
    <cellStyle name="C¢ 6 2" xfId="16230"/>
    <cellStyle name="C¢ 6 3" xfId="16231"/>
    <cellStyle name="C¢ 7" xfId="16232"/>
    <cellStyle name="C¢ 7 2" xfId="16233"/>
    <cellStyle name="C¢ 7 3" xfId="16234"/>
    <cellStyle name="C¢ 8" xfId="16235"/>
    <cellStyle name="C¢ 8 2" xfId="16236"/>
    <cellStyle name="C¢ 8 3" xfId="16237"/>
    <cellStyle name="C¢ 9" xfId="16238"/>
    <cellStyle name="C¢ 9 2" xfId="16239"/>
    <cellStyle name="C¢ 9 3" xfId="16240"/>
    <cellStyle name="C￠ria " xfId="16241"/>
    <cellStyle name="C￠ria¨i " xfId="16242"/>
    <cellStyle name="C￠ria¨i¨ " xfId="16243"/>
    <cellStyle name="Ç¥" xfId="71"/>
    <cellStyle name="Ç¥ 10" xfId="16244"/>
    <cellStyle name="Ç¥ 10 2" xfId="16245"/>
    <cellStyle name="Ç¥ 10 3" xfId="16246"/>
    <cellStyle name="Ç¥ 2" xfId="16247"/>
    <cellStyle name="Ç¥ 2 2" xfId="16248"/>
    <cellStyle name="Ç¥ 2 3" xfId="16249"/>
    <cellStyle name="Ç¥ 2 4" xfId="20990"/>
    <cellStyle name="Ç¥ 3" xfId="16250"/>
    <cellStyle name="Ç¥ 3 2" xfId="16251"/>
    <cellStyle name="Ç¥ 3 3" xfId="16252"/>
    <cellStyle name="Ç¥ 4" xfId="16253"/>
    <cellStyle name="Ç¥ 4 2" xfId="16254"/>
    <cellStyle name="Ç¥ 4 3" xfId="16255"/>
    <cellStyle name="Ç¥ 5" xfId="16256"/>
    <cellStyle name="Ç¥ 5 2" xfId="16257"/>
    <cellStyle name="Ç¥ 5 3" xfId="16258"/>
    <cellStyle name="Ç¥ 6" xfId="16259"/>
    <cellStyle name="Ç¥ 6 2" xfId="16260"/>
    <cellStyle name="Ç¥ 6 3" xfId="16261"/>
    <cellStyle name="Ç¥ 7" xfId="16262"/>
    <cellStyle name="Ç¥ 7 2" xfId="16263"/>
    <cellStyle name="Ç¥ 7 3" xfId="16264"/>
    <cellStyle name="Ç¥ 8" xfId="16265"/>
    <cellStyle name="Ç¥ 8 2" xfId="16266"/>
    <cellStyle name="Ç¥ 8 3" xfId="16267"/>
    <cellStyle name="Ç¥ 9" xfId="16268"/>
    <cellStyle name="Ç¥ 9 2" xfId="16269"/>
    <cellStyle name="Ç¥ 9 3" xfId="16270"/>
    <cellStyle name="C￥a " xfId="16271"/>
    <cellStyle name="C￥aø_ " xfId="16272"/>
    <cellStyle name="Ç¥ÁØ_(%)ºñ¸ñ±ººÐ·ùÇ¥" xfId="23898"/>
    <cellStyle name="C￥AØ_(%)ºn¸n±ººÐ·uC￥_1" xfId="23899"/>
    <cellStyle name="Ç¥ÁØ_(%)ºñ¸ñ±ººÐ·ùÇ¥_1" xfId="23900"/>
    <cellStyle name="C￥AØ_(%)ºn¸n±ººÐ·uC￥_1_매립-토목(5차)" xfId="23901"/>
    <cellStyle name="Ç¥ÁØ_¸ñ·Ï-±â°è" xfId="23902"/>
    <cellStyle name="C￥AØ_¸n·I-±a°e_1" xfId="23903"/>
    <cellStyle name="Ç¥ÁØ_¸ñ·Ï-±â°è_1" xfId="23904"/>
    <cellStyle name="C￥AØ_¸n·I-±a°e_1_매립-토목(5차)" xfId="23905"/>
    <cellStyle name="Ç¥ÁØ_¸ñ·Ï-±â°è_ÀÏÀ§-es2Â÷" xfId="23906"/>
    <cellStyle name="C￥AØ_¸n·I-±a°e_AIA§-es2A÷_목록-조경 (2)" xfId="23907"/>
    <cellStyle name="Ç¥ÁØ_¸ñ-È¯" xfId="23908"/>
    <cellStyle name="C￥AØ_¿e¼o" xfId="16273"/>
    <cellStyle name="Ç¥ÁØ_±â°è(4)" xfId="23909"/>
    <cellStyle name="C￥AØ_±a°e(4)_매립-토목(5차)" xfId="23910"/>
    <cellStyle name="Ç¥ÁØ_±â°è(5)" xfId="23911"/>
    <cellStyle name="C￥AØ_±a°e(5)_HY-단산출" xfId="23912"/>
    <cellStyle name="Ç¥ÁØ_±â°è-¸ñ·Ï" xfId="23913"/>
    <cellStyle name="C￥AØ_±a°e-¸n·I_목록-조경 (2)" xfId="23914"/>
    <cellStyle name="Ç¥ÁØ_±â°è¼³ºñ-ÀÏÀ§¸ñ·Ï " xfId="23915"/>
    <cellStyle name="C￥AØ_±a°e¼³ºn-AIA§¸n·I _일-토목" xfId="23916"/>
    <cellStyle name="Ç¥ÁØ_±âÅ¸ºñ¸ñ±ºÁö¼ö»êÃâ¼­ (2)" xfId="23917"/>
    <cellStyle name="C￥AØ_±aA¸ºn¸n±ºAo¼o≫eAa¼­ (2)" xfId="23918"/>
    <cellStyle name="Ç¥ÁØ_±âÈ¹ ºñ»ó" xfId="16274"/>
    <cellStyle name="C￥AØ_≫c¾÷ºIº° AN°e " xfId="72"/>
    <cellStyle name="Ç¥ÁØ_°ÇÃà(4)" xfId="23919"/>
    <cellStyle name="C￥AØ_°CAa(4)_목록-조경 (2)" xfId="23920"/>
    <cellStyle name="Ç¥ÁØ_°ÇÃà(5)" xfId="23921"/>
    <cellStyle name="C￥AØ_°CAa(5)_목록-조경 (2)" xfId="23922"/>
    <cellStyle name="Ç¥ÁØ_°ÇÃà(6)" xfId="23923"/>
    <cellStyle name="C￥AØ_°CAa(6)_일-토목" xfId="23924"/>
    <cellStyle name="Ç¥ÁØ_°ÇÃàµµ±Þ" xfId="23925"/>
    <cellStyle name="C￥AØ_°CAa-1" xfId="23926"/>
    <cellStyle name="Ç¥ÁØ_°ÇÃà-1" xfId="23927"/>
    <cellStyle name="C￥AØ_°CAa-1_매립-토목(5차)" xfId="23928"/>
    <cellStyle name="Ç¥ÁØ_°èÀå" xfId="23929"/>
    <cellStyle name="C￥AØ_°eAa_목록-조경 (2)" xfId="23930"/>
    <cellStyle name="Ç¥ÁØ_°ø»çºñ¸ñ±ººÐ·ùÇ¥" xfId="23931"/>
    <cellStyle name="C￥AØ_°ø≫cºn¸n±ººÐ·uC￥" xfId="23932"/>
    <cellStyle name="Ç¥ÁØ_¼±ÅõÀç°í_³»ºÎ°èÈ¹´ë ÃßÁ¤Â÷ÀÌ " xfId="16275"/>
    <cellStyle name="C￥AØ_¼±AoAc°i_³≫ºI°eE¹´e AßA¤A÷AI " xfId="16276"/>
    <cellStyle name="Ç¥ÁØ_¼³ºñÀÏÀ§" xfId="23933"/>
    <cellStyle name="C￥AØ_¼³ºnAIA§_HY-단산출" xfId="23934"/>
    <cellStyle name="Ç¥ÁØ_¼ÕÀÍÂ÷ (2)_1_³»ºÎ°èÈ¹´ë ÃßÁ¤Â÷ÀÌ " xfId="16277"/>
    <cellStyle name="C￥AØ_¼OAIA÷ (2)_1_³≫ºI°eE¹´e AßA¤A÷AI " xfId="16278"/>
    <cellStyle name="Ç¥ÁØ_¼ÕÀÍÂ÷ (2)_³»ºÎ°èÈ¹´ë ÃßÁ¤Â÷ÀÌ " xfId="16279"/>
    <cellStyle name="C￥AØ_¼OAIA÷ (2)_³≫ºI°eE¹´e AßA¤A÷AI " xfId="16280"/>
    <cellStyle name="Ç¥ÁØ_¼ÒÈ­" xfId="23935"/>
    <cellStyle name="C￥AØ_¼OE­_일-토목" xfId="23936"/>
    <cellStyle name="Ç¥ÁØ_½ÃÁß³ëÀÓ´Ü°¡Ç¥" xfId="23937"/>
    <cellStyle name="C￥AØ_½AAß³eAO´U°¡C￥_일-토목" xfId="23938"/>
    <cellStyle name="Ç¥ÁØ_½ÃÁß³ëÀÓÆò±Õ" xfId="23939"/>
    <cellStyle name="C￥AØ_½AAß³eAOÆo±O_목록-조경 (2)" xfId="23940"/>
    <cellStyle name="Ç¥ÁØ_½ÇÇà¿¹»ê¼­ " xfId="16281"/>
    <cellStyle name="C￥AØ_½CCa¿¹≫e¼­ " xfId="16282"/>
    <cellStyle name="Ç¥ÁØ_1" xfId="23941"/>
    <cellStyle name="C￥AØ_1_일-토목" xfId="23942"/>
    <cellStyle name="Ç¥ÁØ_¹®Á¥¿ª»ç" xfId="23943"/>
    <cellStyle name="C￥AØ_¹°°¡º?μ¿(±a°e)" xfId="23944"/>
    <cellStyle name="Ç¥ÁØ_¹°°¡º¯µ¿(±â°è)" xfId="23945"/>
    <cellStyle name="C￥AØ_¹RA￥¿ª≫c" xfId="23946"/>
    <cellStyle name="Ç¥ÁØ_2" xfId="23947"/>
    <cellStyle name="C￥AØ_2_일-토목" xfId="23948"/>
    <cellStyle name="Ç¥ÁØ_³»¿ª¼­" xfId="23949"/>
    <cellStyle name="C￥AØ_³≫¿ª¼­" xfId="23950"/>
    <cellStyle name="Ç¥ÁØ_5-1±¤°í " xfId="16283"/>
    <cellStyle name="C￥AØ_5-1±¤°i _6RCB1 " xfId="16284"/>
    <cellStyle name="Ç¥ÁØ_7°èÈ¹ " xfId="16285"/>
    <cellStyle name="C￥AØ_95010 (2)" xfId="23951"/>
    <cellStyle name="Ç¥ÁØ_95010 (2)" xfId="23952"/>
    <cellStyle name="C￥AØ_95010 (2)_매립-토목(5차)" xfId="23953"/>
    <cellStyle name="Ç¥ÁØ_95020" xfId="23954"/>
    <cellStyle name="C￥AØ_95020 (2)" xfId="23955"/>
    <cellStyle name="Ç¥ÁØ_95020 (2)" xfId="23956"/>
    <cellStyle name="C￥AØ_95020 (2)_매립-토목(5차)" xfId="23957"/>
    <cellStyle name="Ç¥ÁØ_95030" xfId="23958"/>
    <cellStyle name="C￥AØ_95030 (2)" xfId="23959"/>
    <cellStyle name="Ç¥ÁØ_95030 (2)" xfId="23960"/>
    <cellStyle name="C￥AØ_95030 (2)_매립-토목(5차)" xfId="23961"/>
    <cellStyle name="Ç¥ÁØ_95050" xfId="23962"/>
    <cellStyle name="C￥AØ_95050_목록-조경 (2)" xfId="23963"/>
    <cellStyle name="Ç¥ÁØ_95060" xfId="23964"/>
    <cellStyle name="C￥AØ_95060_목록-조경 (2)" xfId="23965"/>
    <cellStyle name="Ç¥ÁØ_95070" xfId="23966"/>
    <cellStyle name="C￥AØ_95070_일-토목" xfId="23967"/>
    <cellStyle name="Ç¥ÁØ_À§»ý" xfId="23968"/>
    <cellStyle name="C￥AØ_A§≫y" xfId="23969"/>
    <cellStyle name="Ç¥ÁØ_Åä¸ñ(5)" xfId="23970"/>
    <cellStyle name="C￥AØ_Aa¸n(5)_목록-조경 (2)" xfId="23971"/>
    <cellStyle name="Ç¥ÁØ_Àå-1" xfId="23972"/>
    <cellStyle name="C￥AØ_Aa-1_목록-조경 (2)" xfId="23973"/>
    <cellStyle name="Ç¥ÁØ_ÀåÁö¿ª»ç" xfId="23974"/>
    <cellStyle name="C￥AØ_AaAo¿ª≫c" xfId="23975"/>
    <cellStyle name="Ç¥ÁØ_ÀåÁö-2" xfId="23976"/>
    <cellStyle name="C￥AØ_AaAo-2_일-토목" xfId="23977"/>
    <cellStyle name="Ç¥ÁØ_ÀåÁö-3" xfId="23978"/>
    <cellStyle name="C￥AØ_AaAo-3_일-토목" xfId="23979"/>
    <cellStyle name="Ç¥ÁØ_ÀåÁö-4" xfId="23980"/>
    <cellStyle name="C￥AØ_AaAo-4_일-토목" xfId="23981"/>
    <cellStyle name="Ç¥ÁØ_ÀåÁö-5" xfId="23982"/>
    <cellStyle name="C￥AØ_AaAo-5_일-토목" xfId="23983"/>
    <cellStyle name="Ç¥ÁØ_ÀåÁöÁý°è" xfId="23984"/>
    <cellStyle name="C￥AØ_AaAoAy°e_일-토목" xfId="23985"/>
    <cellStyle name="Ç¥ÁØ_Àç·áºñºñ¸ñº¯µ¿À²" xfId="23986"/>
    <cellStyle name="C￥AØ_AI-±a" xfId="23987"/>
    <cellStyle name="Ç¥ÁØ_ÀÏ-±â" xfId="23988"/>
    <cellStyle name="C￥AØ_AI-±a_매립-토목(5차)" xfId="23989"/>
    <cellStyle name="Ç¥ÁØ_ÀÏÀ§-es2Â÷" xfId="23990"/>
    <cellStyle name="C￥AØ_AIA§-es2A÷_일-토목" xfId="23991"/>
    <cellStyle name="Ç¥ÁØ_Áö¼öÁ¶Á¤À²" xfId="23992"/>
    <cellStyle name="C￥AØ_Ao¼oA¶A¤A²(±Øμ¿)" xfId="23993"/>
    <cellStyle name="Ç¥ÁØ_Áö¼öÁ¶Á¤À²_±âÅ¸ºñ¸ñ±ºÁö¼ö»êÃâ¼­" xfId="23994"/>
    <cellStyle name="C￥AØ_Ao¼oA¶A¤A²_±aA¸ºn¸n±ºAo¼o≫eAa¼­" xfId="23995"/>
    <cellStyle name="Ç¥ÁØ_Áö¼öÁ¶Á¤À²_1" xfId="23996"/>
    <cellStyle name="C￥AØ_Ao¼oA¶A¤A²_1_목록-조경 (2)" xfId="23997"/>
    <cellStyle name="Ç¥ÁØ_Áö¼öÁ¶Á¤À²_Àç·áºñºñ¸ñº¯µ¿À²" xfId="23998"/>
    <cellStyle name="C￥AØ_Ao¼oA¶A¤A²_HY-단산출" xfId="23999"/>
    <cellStyle name="Ç¥ÁØ_Áö¼öÁ¶Á¤À²_KIM" xfId="24000"/>
    <cellStyle name="C￥AØ_Ao¼oA¶A¤A²_KIM_il-건축" xfId="24001"/>
    <cellStyle name="Ç¥ÁØ_Áö¼öÁ¶Á¤À²_ºñ¸ñ±ºÆò±ÕÁö¼ö" xfId="24002"/>
    <cellStyle name="C￥AØ_Ao¼oA¶A¤A²_ºn¸n±ºÆo±OAo¼o_일-토목" xfId="24003"/>
    <cellStyle name="Ç¥ÁØ_Áö¼öÁ¶Á¤À²2" xfId="24004"/>
    <cellStyle name="C￥AØ_Ao¼oA¶A¤A²2_HY-단산출" xfId="24005"/>
    <cellStyle name="Ç¥ÁØ_ÅõÂû(´ë±¸ÁöÇÏÃ¶)" xfId="16286"/>
    <cellStyle name="C￥AØ_Au±a≫eAa" xfId="24006"/>
    <cellStyle name="Ç¥ÁØ_ÀÚµ¿Á¦¾î" xfId="24007"/>
    <cellStyle name="C￥AØ_AUμ¿A|¾i" xfId="24008"/>
    <cellStyle name="Ç¥ÁØ_Áý°è" xfId="24009"/>
    <cellStyle name="C￥AØ_Ay°e_일-토목" xfId="24010"/>
    <cellStyle name="Ç¥ÁØ_Áý°èÇ¥°ÇÃàºÐ" xfId="24011"/>
    <cellStyle name="C￥AØ_Ay°eC￥°CAaºÐ_일-토목" xfId="24012"/>
    <cellStyle name="Ç¥ÁØ_B" xfId="24013"/>
    <cellStyle name="C￥AØ_B_목록-조경 (2)" xfId="24014"/>
    <cellStyle name="Ç¥ÁØ_BOB-1" xfId="24015"/>
    <cellStyle name="C￥AØ_BOB-1_목록-조경 (2)" xfId="24016"/>
    <cellStyle name="Ç¥ÁØ_BOB-2" xfId="24017"/>
    <cellStyle name="C￥AØ_BOB-2_목록-조경 (2)" xfId="24018"/>
    <cellStyle name="Ç¥ÁØ_BOM°èÀå" xfId="24019"/>
    <cellStyle name="C￥AØ_BOM°eAa_일-토목" xfId="24020"/>
    <cellStyle name="Ç¥ÁØ_EACT10" xfId="24021"/>
    <cellStyle name="C￥AØ_HHHH001" xfId="24022"/>
    <cellStyle name="Ç¥ÁØ_HHHH001" xfId="24023"/>
    <cellStyle name="C￥AØ_HHHH001_HY-단산출" xfId="24024"/>
    <cellStyle name="Ç¥ÁØ_HHHHH002" xfId="24025"/>
    <cellStyle name="C￥AØ_HHHHH002_일-토목" xfId="24026"/>
    <cellStyle name="Ç¥ÁØ_JENAE01" xfId="24027"/>
    <cellStyle name="C￥AØ_JENAE01_일-토목" xfId="24028"/>
    <cellStyle name="Ç¥ÁØ_JUN-MS05" xfId="24029"/>
    <cellStyle name="C￥AØ_JUN-MS05_일-토목" xfId="24030"/>
    <cellStyle name="Ç¥ÁØ_JUN-MS06" xfId="24031"/>
    <cellStyle name="C￥AØ_JUN-MS06_일-토목" xfId="24032"/>
    <cellStyle name="Ç¥ÁØ_KANG" xfId="24033"/>
    <cellStyle name="C￥AØ_KANG_일-토목" xfId="24034"/>
    <cellStyle name="Ç¥ÁØ_KUN" xfId="24035"/>
    <cellStyle name="C￥AØ_KUN_il-건축" xfId="24036"/>
    <cellStyle name="Ç¥ÁØ_laroux" xfId="24037"/>
    <cellStyle name="C￥AØ_laroux_°ø≫cºn¿¹≫e¼­" xfId="24038"/>
    <cellStyle name="Ç¥ÁØ_laroux_1" xfId="24039"/>
    <cellStyle name="C￥AØ_laroux_1_°ø≫cºn¿¹≫e¼­" xfId="24040"/>
    <cellStyle name="Ç¥ÁØ_laroux_1_Áý°èÇ¥°ÇÃàºÐ" xfId="24041"/>
    <cellStyle name="C￥AØ_laroux_1_Ay°eC￥°CAaºÐ_HY-단산출" xfId="24042"/>
    <cellStyle name="Ç¥ÁØ_laroux_1_laroux" xfId="24043"/>
    <cellStyle name="C￥AØ_laroux_1_laroux_일-토목" xfId="24044"/>
    <cellStyle name="Ç¥ÁØ_laroux_2" xfId="24045"/>
    <cellStyle name="C￥AØ_laroux_2_일-토목" xfId="24046"/>
    <cellStyle name="Ç¥ÁØ_laroux_3" xfId="24047"/>
    <cellStyle name="C￥AØ_laroux_3_목록-조경 (2)" xfId="24048"/>
    <cellStyle name="Ç¥ÁØ_laroux_4" xfId="24049"/>
    <cellStyle name="C￥AØ_laroux_5" xfId="24050"/>
    <cellStyle name="Ç¥ÁØ_laroux_5" xfId="24051"/>
    <cellStyle name="C￥AØ_laroux_5_매립-토목(5차)" xfId="24052"/>
    <cellStyle name="Ç¥ÁØ_laroux_Áý°èÇ¥°ÇÃàºÐ" xfId="24053"/>
    <cellStyle name="C￥AØ_laroux_Ay°eC￥°CAaºÐ_목록-조경 (2)" xfId="24054"/>
    <cellStyle name="Ç¥ÁØ_laroux_laroux" xfId="24055"/>
    <cellStyle name="C￥AØ_laroux_laroux_목록-조경 (2)" xfId="24056"/>
    <cellStyle name="Ç¥ÁØ_LIST01" xfId="24057"/>
    <cellStyle name="C￥AØ_LIST01_목록-조경 (2)" xfId="24058"/>
    <cellStyle name="Ç¥ÁØ_LIST03" xfId="24059"/>
    <cellStyle name="C￥AØ_LIST03_일-토목" xfId="24060"/>
    <cellStyle name="Ç¥ÁØ_NAE101" xfId="24061"/>
    <cellStyle name="C￥AØ_NAE101 (2)" xfId="24062"/>
    <cellStyle name="Ç¥ÁØ_NAE101 (2)" xfId="24063"/>
    <cellStyle name="C￥AØ_NAE101 (2)_매립-토목(5차)" xfId="24064"/>
    <cellStyle name="Ç¥ÁØ_NAE201" xfId="24065"/>
    <cellStyle name="C￥AØ_NAE201_일-토목" xfId="24066"/>
    <cellStyle name="Ç¥ÁØ_NAE202" xfId="24067"/>
    <cellStyle name="C￥AØ_NAE202_목록-조경 (2)" xfId="24068"/>
    <cellStyle name="Ç¥ÁØ_NAE203" xfId="24069"/>
    <cellStyle name="C￥AØ_NAE203_HY-단산출" xfId="24070"/>
    <cellStyle name="Ç¥ÁØ_NAE204" xfId="24071"/>
    <cellStyle name="C￥AØ_NAE204_일-토목" xfId="24072"/>
    <cellStyle name="Ç¥ÁØ_NAE301" xfId="24073"/>
    <cellStyle name="C￥AØ_NAE301_목록-조경 (2)" xfId="24074"/>
    <cellStyle name="Ç¥ÁØ_º»¼±" xfId="24075"/>
    <cellStyle name="C￥AØ_º≫¼±" xfId="24076"/>
    <cellStyle name="Ç¥ÁØ_ºñ¸ñ±º(±â°è)" xfId="24077"/>
    <cellStyle name="C￥AØ_ºn¸n±º(±a°e)_목록-조경 (2)" xfId="24078"/>
    <cellStyle name="Ç¥ÁØ_ºñ¸ñ±º(°ÇÃà)" xfId="24079"/>
    <cellStyle name="C￥AØ_ºn¸n±º(°CAa)_목록-조경 (2)" xfId="24080"/>
    <cellStyle name="Ç¥ÁØ_ºñ¸ñ±ºÆò±ÕÁö¼ö" xfId="24081"/>
    <cellStyle name="C￥AØ_ºn¸n±ºÆo±OAo¼o_HY-단산출" xfId="24082"/>
    <cellStyle name="Ç¥ÁØ_Sheet1" xfId="24083"/>
    <cellStyle name="C￥AØ_Sheet1_¿μ¾÷CoE² " xfId="16287"/>
    <cellStyle name="Ç¥ÁØ_Sheet1_0N-HANDLING " xfId="16288"/>
    <cellStyle name="C￥AØ_Sheet1_일-토목" xfId="24084"/>
    <cellStyle name="Calc Currency (0)" xfId="16289"/>
    <cellStyle name="Calc Currency (0) 2" xfId="16290"/>
    <cellStyle name="Calc Currency (0) 3" xfId="16291"/>
    <cellStyle name="Calc Currency (0) 4" xfId="41708"/>
    <cellStyle name="Calc Currency (0) 5" xfId="41709"/>
    <cellStyle name="Calc Currency (0) 6" xfId="41710"/>
    <cellStyle name="Calc Currency (0) 7" xfId="41711"/>
    <cellStyle name="Calc Currency (0) 8" xfId="41712"/>
    <cellStyle name="Calc Currency (0) 9" xfId="41713"/>
    <cellStyle name="Calc Currency (2)" xfId="16292"/>
    <cellStyle name="Calc Percent (0)" xfId="16293"/>
    <cellStyle name="Calc Percent (1)" xfId="16294"/>
    <cellStyle name="Calc Percent (2)" xfId="16295"/>
    <cellStyle name="Calc Units (0)" xfId="16296"/>
    <cellStyle name="Calc Units (1)" xfId="16297"/>
    <cellStyle name="Calc Units (2)" xfId="16298"/>
    <cellStyle name="Calculation" xfId="16299"/>
    <cellStyle name="Calculation 2" xfId="16914"/>
    <cellStyle name="category" xfId="16300"/>
    <cellStyle name="Check box" xfId="16301"/>
    <cellStyle name="Check Cell" xfId="16302"/>
    <cellStyle name="CIAIÆU¸μAⓒ" xfId="16303"/>
    <cellStyle name="CMH/대" xfId="16304"/>
    <cellStyle name="CMH/대 2" xfId="16915"/>
    <cellStyle name="CMM/대" xfId="16305"/>
    <cellStyle name="CMM/대 2" xfId="16916"/>
    <cellStyle name="Ⓒo" xfId="73"/>
    <cellStyle name="Ⓒo 10" xfId="16306"/>
    <cellStyle name="Ⓒo 10 2" xfId="16307"/>
    <cellStyle name="Ⓒo 10 3" xfId="16308"/>
    <cellStyle name="Ⓒo 2" xfId="16309"/>
    <cellStyle name="Ⓒo 2 2" xfId="16310"/>
    <cellStyle name="Ⓒo 2 3" xfId="16311"/>
    <cellStyle name="Ⓒo 2 4" xfId="20991"/>
    <cellStyle name="Ⓒo 3" xfId="16312"/>
    <cellStyle name="Ⓒo 3 2" xfId="16313"/>
    <cellStyle name="Ⓒo 3 3" xfId="16314"/>
    <cellStyle name="Ⓒo 4" xfId="16315"/>
    <cellStyle name="Ⓒo 4 2" xfId="16316"/>
    <cellStyle name="Ⓒo 4 3" xfId="16317"/>
    <cellStyle name="Ⓒo 5" xfId="16318"/>
    <cellStyle name="Ⓒo 5 2" xfId="16319"/>
    <cellStyle name="Ⓒo 5 3" xfId="16320"/>
    <cellStyle name="Ⓒo 6" xfId="16321"/>
    <cellStyle name="Ⓒo 6 2" xfId="16322"/>
    <cellStyle name="Ⓒo 6 3" xfId="16323"/>
    <cellStyle name="Ⓒo 7" xfId="16324"/>
    <cellStyle name="Ⓒo 7 2" xfId="16325"/>
    <cellStyle name="Ⓒo 7 3" xfId="16326"/>
    <cellStyle name="Ⓒo 8" xfId="16327"/>
    <cellStyle name="Ⓒo 8 2" xfId="16328"/>
    <cellStyle name="Ⓒo 8 3" xfId="16329"/>
    <cellStyle name="Ⓒo 9" xfId="16330"/>
    <cellStyle name="Ⓒo 9 2" xfId="16331"/>
    <cellStyle name="Ⓒo 9 3" xfId="16332"/>
    <cellStyle name="ÇÕ»ê" xfId="24085"/>
    <cellStyle name="Co≫" xfId="16333"/>
    <cellStyle name="CO≫e" xfId="24086"/>
    <cellStyle name="CODE" xfId="16334"/>
    <cellStyle name="Column_Title" xfId="16335"/>
    <cellStyle name="Comma" xfId="16336"/>
    <cellStyle name="Comma  - Style2" xfId="16337"/>
    <cellStyle name="Comma  - Style3" xfId="16338"/>
    <cellStyle name="Comma  - Style4" xfId="16339"/>
    <cellStyle name="Comma  - Style5" xfId="16340"/>
    <cellStyle name="Comma  - Style6" xfId="16341"/>
    <cellStyle name="Comma  - Style7" xfId="16342"/>
    <cellStyle name="Comma  - Style8" xfId="16343"/>
    <cellStyle name="Comma [0]" xfId="16344"/>
    <cellStyle name="Comma [0] 2" xfId="16345"/>
    <cellStyle name="Comma [0] 2 2" xfId="20992"/>
    <cellStyle name="Comma [0] 3" xfId="16346"/>
    <cellStyle name="Comma [0] 4" xfId="16347"/>
    <cellStyle name="Comma [0] 5" xfId="16348"/>
    <cellStyle name="Comma [0] 6" xfId="20993"/>
    <cellStyle name="Comma [0]_ SG&amp;A Bridge " xfId="74"/>
    <cellStyle name="Comma [00]" xfId="16349"/>
    <cellStyle name="Comma 10" xfId="16350"/>
    <cellStyle name="Comma 11" xfId="16351"/>
    <cellStyle name="Comma 12" xfId="16352"/>
    <cellStyle name="Comma 13" xfId="16353"/>
    <cellStyle name="Comma 14" xfId="16354"/>
    <cellStyle name="Comma 15" xfId="16355"/>
    <cellStyle name="Comma 16" xfId="16356"/>
    <cellStyle name="Comma 17" xfId="16357"/>
    <cellStyle name="Comma 18" xfId="16358"/>
    <cellStyle name="Comma 19" xfId="16359"/>
    <cellStyle name="Comma 2" xfId="16360"/>
    <cellStyle name="Comma 2 2" xfId="20994"/>
    <cellStyle name="Comma 20" xfId="16361"/>
    <cellStyle name="Comma 21" xfId="16362"/>
    <cellStyle name="Comma 22" xfId="16363"/>
    <cellStyle name="Comma 23" xfId="16364"/>
    <cellStyle name="Comma 24" xfId="16365"/>
    <cellStyle name="Comma 25" xfId="16366"/>
    <cellStyle name="Comma 26" xfId="16367"/>
    <cellStyle name="Comma 27" xfId="16368"/>
    <cellStyle name="Comma 28" xfId="16369"/>
    <cellStyle name="Comma 29" xfId="16370"/>
    <cellStyle name="Comma 3" xfId="16371"/>
    <cellStyle name="Comma 3 2" xfId="20995"/>
    <cellStyle name="Comma 30" xfId="16372"/>
    <cellStyle name="Comma 31" xfId="16373"/>
    <cellStyle name="Comma 32" xfId="16374"/>
    <cellStyle name="Comma 33" xfId="16375"/>
    <cellStyle name="Comma 34" xfId="16376"/>
    <cellStyle name="Comma 35" xfId="16377"/>
    <cellStyle name="Comma 36" xfId="16378"/>
    <cellStyle name="Comma 37" xfId="16379"/>
    <cellStyle name="Comma 38" xfId="20996"/>
    <cellStyle name="Comma 4" xfId="16380"/>
    <cellStyle name="Comma 4 2" xfId="20997"/>
    <cellStyle name="Comma 5" xfId="16381"/>
    <cellStyle name="Comma 5 2" xfId="20998"/>
    <cellStyle name="Comma 6" xfId="16382"/>
    <cellStyle name="Comma 6 2" xfId="20999"/>
    <cellStyle name="Comma 7" xfId="16383"/>
    <cellStyle name="Comma 7 2" xfId="21000"/>
    <cellStyle name="Comma 8" xfId="16384"/>
    <cellStyle name="Comma 8 2" xfId="21001"/>
    <cellStyle name="Comma 9" xfId="16385"/>
    <cellStyle name="Comma 9 2" xfId="21002"/>
    <cellStyle name="comma zerodec" xfId="16386"/>
    <cellStyle name="comma zerodec 2" xfId="16387"/>
    <cellStyle name="comma zerodec 2 2" xfId="21003"/>
    <cellStyle name="comma zerodec 3" xfId="16388"/>
    <cellStyle name="comma zerodec 4" xfId="16389"/>
    <cellStyle name="comma zerodec 5" xfId="16390"/>
    <cellStyle name="comma zerodec 6" xfId="21004"/>
    <cellStyle name="Comma_ " xfId="16391"/>
    <cellStyle name="Comma0" xfId="16392"/>
    <cellStyle name="Comma0 2" xfId="16393"/>
    <cellStyle name="Comma0 2 2" xfId="21005"/>
    <cellStyle name="Comma0 3" xfId="16394"/>
    <cellStyle name="Comma0 4" xfId="16395"/>
    <cellStyle name="Comma0 5" xfId="16396"/>
    <cellStyle name="Condensed_Epson" xfId="16397"/>
    <cellStyle name="Copied" xfId="16398"/>
    <cellStyle name="Curren" xfId="16399"/>
    <cellStyle name="Curren?_x0012_퐀_x0017_?" xfId="16400"/>
    <cellStyle name="Currenby_Cash&amp;DSO Chart" xfId="16401"/>
    <cellStyle name="Currency" xfId="16402"/>
    <cellStyle name="Currency [0]" xfId="16403"/>
    <cellStyle name="Currency [0] 2" xfId="16404"/>
    <cellStyle name="Currency [0] 2 2" xfId="21006"/>
    <cellStyle name="Currency [0] 3" xfId="16405"/>
    <cellStyle name="Currency [0] 4" xfId="16406"/>
    <cellStyle name="Currency [0] 5" xfId="16407"/>
    <cellStyle name="Currency [0] 6" xfId="21007"/>
    <cellStyle name="Currency [0]_ SG&amp;A Bridge " xfId="75"/>
    <cellStyle name="Currency [ﺜ]_P&amp;L_laroux" xfId="16408"/>
    <cellStyle name="Currency 10" xfId="16409"/>
    <cellStyle name="Currency 11" xfId="16410"/>
    <cellStyle name="Currency 12" xfId="16411"/>
    <cellStyle name="Currency 13" xfId="16412"/>
    <cellStyle name="Currency 14" xfId="16413"/>
    <cellStyle name="Currency 15" xfId="16414"/>
    <cellStyle name="Currency 16" xfId="16415"/>
    <cellStyle name="Currency 17" xfId="16416"/>
    <cellStyle name="Currency 18" xfId="16417"/>
    <cellStyle name="Currency 19" xfId="16418"/>
    <cellStyle name="Currency 2" xfId="16419"/>
    <cellStyle name="Currency 2 2" xfId="16420"/>
    <cellStyle name="Currency 2 3" xfId="16421"/>
    <cellStyle name="Currency 2 4" xfId="21008"/>
    <cellStyle name="Currency 20" xfId="16422"/>
    <cellStyle name="Currency 21" xfId="16423"/>
    <cellStyle name="Currency 22" xfId="16424"/>
    <cellStyle name="Currency 23" xfId="16425"/>
    <cellStyle name="Currency 24" xfId="16426"/>
    <cellStyle name="Currency 25" xfId="16427"/>
    <cellStyle name="Currency 26" xfId="16428"/>
    <cellStyle name="Currency 27" xfId="16429"/>
    <cellStyle name="Currency 28" xfId="16430"/>
    <cellStyle name="Currency 29" xfId="16431"/>
    <cellStyle name="Currency 3" xfId="16432"/>
    <cellStyle name="Currency 3 2" xfId="16433"/>
    <cellStyle name="Currency 3 3" xfId="16434"/>
    <cellStyle name="Currency 3 4" xfId="21009"/>
    <cellStyle name="Currency 30" xfId="16435"/>
    <cellStyle name="Currency 31" xfId="16436"/>
    <cellStyle name="Currency 32" xfId="16437"/>
    <cellStyle name="Currency 33" xfId="16438"/>
    <cellStyle name="Currency 34" xfId="16439"/>
    <cellStyle name="Currency 35" xfId="16440"/>
    <cellStyle name="Currency 36" xfId="16441"/>
    <cellStyle name="Currency 37" xfId="16442"/>
    <cellStyle name="Currency 38" xfId="21010"/>
    <cellStyle name="Currency 4" xfId="16443"/>
    <cellStyle name="Currency 4 2" xfId="16444"/>
    <cellStyle name="Currency 4 3" xfId="16445"/>
    <cellStyle name="Currency 4 4" xfId="21011"/>
    <cellStyle name="Currency 5" xfId="16446"/>
    <cellStyle name="Currency 5 2" xfId="16447"/>
    <cellStyle name="Currency 5 3" xfId="16448"/>
    <cellStyle name="Currency 5 4" xfId="21012"/>
    <cellStyle name="Currency 6" xfId="16449"/>
    <cellStyle name="Currency 6 2" xfId="16450"/>
    <cellStyle name="Currency 6 3" xfId="16451"/>
    <cellStyle name="Currency 6 4" xfId="21013"/>
    <cellStyle name="Currency 7" xfId="16452"/>
    <cellStyle name="Currency 7 2" xfId="16453"/>
    <cellStyle name="Currency 7 3" xfId="16454"/>
    <cellStyle name="Currency 7 4" xfId="21014"/>
    <cellStyle name="Currency 8" xfId="16455"/>
    <cellStyle name="Currency 8 2" xfId="16456"/>
    <cellStyle name="Currency 8 3" xfId="16457"/>
    <cellStyle name="Currency 8 4" xfId="21015"/>
    <cellStyle name="Currency 9" xfId="16458"/>
    <cellStyle name="Currency 9 2" xfId="16459"/>
    <cellStyle name="Currency 9 3" xfId="16460"/>
    <cellStyle name="Currency 9 4" xfId="21016"/>
    <cellStyle name="Currency_ " xfId="16461"/>
    <cellStyle name="Currency0" xfId="16462"/>
    <cellStyle name="Currency0 2" xfId="16463"/>
    <cellStyle name="Currency0 2 2" xfId="21017"/>
    <cellStyle name="Currency0 3" xfId="16464"/>
    <cellStyle name="Currency0 4" xfId="16465"/>
    <cellStyle name="Currency0 5" xfId="16466"/>
    <cellStyle name="Currency1" xfId="16467"/>
    <cellStyle name="Currency1 2" xfId="16468"/>
    <cellStyle name="Currency1 2 2" xfId="21018"/>
    <cellStyle name="Currency1 3" xfId="16469"/>
    <cellStyle name="Currency1 4" xfId="16470"/>
    <cellStyle name="Currency1 5" xfId="16471"/>
    <cellStyle name="Date" xfId="16472"/>
    <cellStyle name="Date 2" xfId="16473"/>
    <cellStyle name="Date 2 2" xfId="21019"/>
    <cellStyle name="Date 3" xfId="16474"/>
    <cellStyle name="Date 3 2" xfId="16475"/>
    <cellStyle name="Date 3 3" xfId="16476"/>
    <cellStyle name="Date 4" xfId="16477"/>
    <cellStyle name="Date 4 2" xfId="16478"/>
    <cellStyle name="Date 4 3" xfId="16479"/>
    <cellStyle name="Date 5" xfId="16480"/>
    <cellStyle name="Date 5 2" xfId="16481"/>
    <cellStyle name="Date 5 3" xfId="16482"/>
    <cellStyle name="Date 6" xfId="16483"/>
    <cellStyle name="Date 6 2" xfId="16484"/>
    <cellStyle name="Date 6 3" xfId="16485"/>
    <cellStyle name="Date 7" xfId="16486"/>
    <cellStyle name="Date 8" xfId="16487"/>
    <cellStyle name="Date 9" xfId="16488"/>
    <cellStyle name="DD" xfId="16489"/>
    <cellStyle name="DD 2" xfId="16917"/>
    <cellStyle name="de" xfId="16490"/>
    <cellStyle name="Dezimal [0]_Compiling Utility Macros" xfId="16491"/>
    <cellStyle name="Dezimal_Compiling Utility Macros" xfId="16492"/>
    <cellStyle name="Dollar (zero dec)" xfId="16493"/>
    <cellStyle name="Dollar (zero dec) 2" xfId="16494"/>
    <cellStyle name="Dollar (zero dec) 2 2" xfId="21020"/>
    <cellStyle name="Dollar (zero dec) 3" xfId="16495"/>
    <cellStyle name="Dollar (zero dec) 4" xfId="16496"/>
    <cellStyle name="Dollar (zero dec) 5" xfId="16497"/>
    <cellStyle name="Dollar (zero dec) 6" xfId="21021"/>
    <cellStyle name="EA" xfId="16498"/>
    <cellStyle name="EA 2" xfId="16918"/>
    <cellStyle name="E­æo±" xfId="16499"/>
    <cellStyle name="E­æo±a" xfId="16500"/>
    <cellStyle name="E­Æo±aE￡" xfId="24087"/>
    <cellStyle name="È­Æó±âÈ£" xfId="24088"/>
    <cellStyle name="E­Æo±aE￡_매립-토목(5차)" xfId="24089"/>
    <cellStyle name="È­Æó±âÈ£_소각-기계(5차)" xfId="24090"/>
    <cellStyle name="E­Æo±aE￡_일-토목" xfId="24091"/>
    <cellStyle name="È­Æó±âÈ£_전기일위" xfId="24092"/>
    <cellStyle name="E­Æo±aE￡_토목-밀양(최종)" xfId="24093"/>
    <cellStyle name="È­Æó±âÈ£_파주기계,토목단가" xfId="24094"/>
    <cellStyle name="E­Æo±aE￡0" xfId="24095"/>
    <cellStyle name="È­Æó±âÈ£0" xfId="24096"/>
    <cellStyle name="E­Æo±aE￡0_il-조경" xfId="24097"/>
    <cellStyle name="Entered" xfId="16501"/>
    <cellStyle name="Euro" xfId="16502"/>
    <cellStyle name="Euro 2" xfId="16503"/>
    <cellStyle name="Explanatory Text" xfId="16504"/>
    <cellStyle name="F2" xfId="16507"/>
    <cellStyle name="F2 2" xfId="16508"/>
    <cellStyle name="F3" xfId="16509"/>
    <cellStyle name="F3 2" xfId="16510"/>
    <cellStyle name="F4" xfId="16511"/>
    <cellStyle name="F4 2" xfId="16512"/>
    <cellStyle name="F5" xfId="16513"/>
    <cellStyle name="F5 2" xfId="16514"/>
    <cellStyle name="F6" xfId="16515"/>
    <cellStyle name="F6 2" xfId="16516"/>
    <cellStyle name="F7" xfId="16517"/>
    <cellStyle name="F7 2" xfId="16518"/>
    <cellStyle name="F8" xfId="16519"/>
    <cellStyle name="F8 2" xfId="16520"/>
    <cellStyle name="Fixed" xfId="16521"/>
    <cellStyle name="Fixed 2" xfId="16522"/>
    <cellStyle name="Fixed 2 2" xfId="21022"/>
    <cellStyle name="Fixed 3" xfId="16523"/>
    <cellStyle name="Fixed 3 2" xfId="16524"/>
    <cellStyle name="Fixed 3 3" xfId="16525"/>
    <cellStyle name="Fixed 4" xfId="16526"/>
    <cellStyle name="Fixed 4 2" xfId="16527"/>
    <cellStyle name="Fixed 4 3" xfId="16528"/>
    <cellStyle name="Fixed 5" xfId="16529"/>
    <cellStyle name="Fixed 5 2" xfId="16530"/>
    <cellStyle name="Fixed 5 3" xfId="16531"/>
    <cellStyle name="Fixed 6" xfId="16532"/>
    <cellStyle name="Fixed 6 2" xfId="16533"/>
    <cellStyle name="Fixed 6 3" xfId="16534"/>
    <cellStyle name="Fixed 7" xfId="16535"/>
    <cellStyle name="Fixed 8" xfId="16536"/>
    <cellStyle name="Fixed 9" xfId="16537"/>
    <cellStyle name="Followed Hyperlink" xfId="16538"/>
    <cellStyle name="fs" xfId="16539"/>
    <cellStyle name="g" xfId="16540"/>
    <cellStyle name="Good" xfId="16541"/>
    <cellStyle name="Grey" xfId="16542"/>
    <cellStyle name="Grey 2" xfId="16543"/>
    <cellStyle name="H1" xfId="24098"/>
    <cellStyle name="H2" xfId="24099"/>
    <cellStyle name="head" xfId="16544"/>
    <cellStyle name="head 1" xfId="16545"/>
    <cellStyle name="head 1-1" xfId="16546"/>
    <cellStyle name="HEADER" xfId="16547"/>
    <cellStyle name="Header1" xfId="16548"/>
    <cellStyle name="Header2" xfId="16549"/>
    <cellStyle name="Header2 2" xfId="16919"/>
    <cellStyle name="Heading 1" xfId="16550"/>
    <cellStyle name="Heading 1 2" xfId="16551"/>
    <cellStyle name="Heading 1 2 2" xfId="21023"/>
    <cellStyle name="Heading 1 3" xfId="16552"/>
    <cellStyle name="Heading 1 4" xfId="16553"/>
    <cellStyle name="Heading 1 5" xfId="16554"/>
    <cellStyle name="Heading 2" xfId="16555"/>
    <cellStyle name="Heading 2 2" xfId="16556"/>
    <cellStyle name="Heading 2 2 2" xfId="21024"/>
    <cellStyle name="Heading 2 3" xfId="16557"/>
    <cellStyle name="Heading 2 4" xfId="16558"/>
    <cellStyle name="Heading 2 5" xfId="16559"/>
    <cellStyle name="Heading 3" xfId="16560"/>
    <cellStyle name="Heading 4" xfId="16561"/>
    <cellStyle name="Heading1" xfId="16562"/>
    <cellStyle name="Heading1 2" xfId="16563"/>
    <cellStyle name="Heading1 2 2" xfId="21025"/>
    <cellStyle name="Heading1 3" xfId="16564"/>
    <cellStyle name="Heading1 4" xfId="16565"/>
    <cellStyle name="Heading1 5" xfId="16566"/>
    <cellStyle name="Heading2" xfId="16567"/>
    <cellStyle name="Heading2 2" xfId="16568"/>
    <cellStyle name="Heading2 2 2" xfId="21026"/>
    <cellStyle name="Heading2 3" xfId="16569"/>
    <cellStyle name="Heading2 4" xfId="16570"/>
    <cellStyle name="Heading2 5" xfId="16571"/>
    <cellStyle name="Helv8_PFD4.XLS" xfId="16572"/>
    <cellStyle name="ht" xfId="16573"/>
    <cellStyle name="Hyperlink" xfId="16574"/>
    <cellStyle name="Input" xfId="16575"/>
    <cellStyle name="Input [yellow]" xfId="16576"/>
    <cellStyle name="Input [yellow] 2" xfId="16577"/>
    <cellStyle name="Input [yellow] 2 2" xfId="16920"/>
    <cellStyle name="Input [yellow] 3" xfId="16921"/>
    <cellStyle name="Input 2" xfId="16922"/>
    <cellStyle name="Input 3" xfId="16923"/>
    <cellStyle name="Input 4" xfId="16924"/>
    <cellStyle name="kcal/h" xfId="16578"/>
    <cellStyle name="kg" xfId="16579"/>
    <cellStyle name="kg 2" xfId="16925"/>
    <cellStyle name="kg/h" xfId="16581"/>
    <cellStyle name="kg/h 2" xfId="16927"/>
    <cellStyle name="kg/h/대" xfId="16582"/>
    <cellStyle name="kg/h/대 2" xfId="16928"/>
    <cellStyle name="kg/대" xfId="16580"/>
    <cellStyle name="kg/대 2" xfId="16926"/>
    <cellStyle name="KW/대" xfId="16583"/>
    <cellStyle name="KW/대 2" xfId="16929"/>
    <cellStyle name="ℓ" xfId="16584"/>
    <cellStyle name="ℓ 2" xfId="16930"/>
    <cellStyle name="L`" xfId="16585"/>
    <cellStyle name="lee" xfId="24100"/>
    <cellStyle name="left" xfId="16586"/>
    <cellStyle name="Linked Cell" xfId="16587"/>
    <cellStyle name="m" xfId="16588"/>
    <cellStyle name="m 2" xfId="21027"/>
    <cellStyle name="m_00)표지" xfId="16589"/>
    <cellStyle name="m_03)급복수계통" xfId="16590"/>
    <cellStyle name="m_04)냉각수계통" xfId="16591"/>
    <cellStyle name="m_05)도장공사" xfId="16592"/>
    <cellStyle name="m_06)공용1차" xfId="16593"/>
    <cellStyle name="m_07)배관1차" xfId="16594"/>
    <cellStyle name="m_09)보온공사" xfId="16595"/>
    <cellStyle name="m_99)적용률" xfId="16596"/>
    <cellStyle name="M_CC-05 설계서(0428)" xfId="16598"/>
    <cellStyle name="M_CC-05 설계서(0428) 2" xfId="16932"/>
    <cellStyle name="M_품셈" xfId="16597"/>
    <cellStyle name="M_품셈 2" xfId="16931"/>
    <cellStyle name="M2" xfId="16599"/>
    <cellStyle name="M2 2" xfId="16933"/>
    <cellStyle name="M3" xfId="16600"/>
    <cellStyle name="M3 2" xfId="16934"/>
    <cellStyle name="m3/대" xfId="16601"/>
    <cellStyle name="m3/대 2" xfId="16935"/>
    <cellStyle name="Midtitle" xfId="16602"/>
    <cellStyle name="Midtitle 2" xfId="16603"/>
    <cellStyle name="Midtitle 3" xfId="21028"/>
    <cellStyle name="Midtitle 4" xfId="41714"/>
    <cellStyle name="Midtitle 5" xfId="41715"/>
    <cellStyle name="Midtitle 6" xfId="41716"/>
    <cellStyle name="Midtitle 7" xfId="41717"/>
    <cellStyle name="Midtitle 8" xfId="41718"/>
    <cellStyle name="Midtitle 9" xfId="41719"/>
    <cellStyle name="Migliaia (0)_COVER4089" xfId="16604"/>
    <cellStyle name="Migliaia_COVER4089" xfId="16605"/>
    <cellStyle name="Millares [0]_elec" xfId="16606"/>
    <cellStyle name="Millares_elec" xfId="16607"/>
    <cellStyle name="Milliers [0]_399GC10" xfId="16608"/>
    <cellStyle name="Milliers_399GC10" xfId="16609"/>
    <cellStyle name="mm" xfId="16610"/>
    <cellStyle name="mma_CASH &amp; DSO" xfId="16611"/>
    <cellStyle name="Model" xfId="16612"/>
    <cellStyle name="Moeda [0]_PLDT" xfId="16613"/>
    <cellStyle name="Moeda_PLDT" xfId="16614"/>
    <cellStyle name="Mon?aire [0]_399GC10" xfId="16615"/>
    <cellStyle name="Mon?aire_399GC10" xfId="16616"/>
    <cellStyle name="MS_Arabic" xfId="16617"/>
    <cellStyle name="mystyle" xfId="16618"/>
    <cellStyle name="n" xfId="16619"/>
    <cellStyle name="Neutral" xfId="16620"/>
    <cellStyle name="no dec" xfId="16621"/>
    <cellStyle name="No-definido" xfId="16622"/>
    <cellStyle name="normal" xfId="16623"/>
    <cellStyle name="Normal - Style1" xfId="16625"/>
    <cellStyle name="Normal - Style1 2" xfId="16626"/>
    <cellStyle name="Normal - Style1 2 2" xfId="21029"/>
    <cellStyle name="Normal - Style1 3" xfId="16627"/>
    <cellStyle name="Normal - Style1 4" xfId="16628"/>
    <cellStyle name="Normal - Style1 5" xfId="16629"/>
    <cellStyle name="Normal - Style1 6" xfId="21030"/>
    <cellStyle name="Normal - Style2" xfId="16630"/>
    <cellStyle name="Normal - Style3" xfId="16631"/>
    <cellStyle name="Normal - Style4" xfId="16632"/>
    <cellStyle name="Normal - Style5" xfId="16633"/>
    <cellStyle name="Normal - Style6" xfId="16634"/>
    <cellStyle name="Normal - Style7" xfId="16635"/>
    <cellStyle name="Normal - Style8" xfId="16636"/>
    <cellStyle name="Normal - 유형1" xfId="16624"/>
    <cellStyle name="normal 10" xfId="16637"/>
    <cellStyle name="normal 11" xfId="16638"/>
    <cellStyle name="normal 12" xfId="16639"/>
    <cellStyle name="normal 13" xfId="16640"/>
    <cellStyle name="normal 14" xfId="16641"/>
    <cellStyle name="normal 15" xfId="16642"/>
    <cellStyle name="normal 16" xfId="16643"/>
    <cellStyle name="normal 17" xfId="16644"/>
    <cellStyle name="normal 18" xfId="16645"/>
    <cellStyle name="normal 19" xfId="16646"/>
    <cellStyle name="normal 2" xfId="16647"/>
    <cellStyle name="normal 20" xfId="16648"/>
    <cellStyle name="normal 21" xfId="16649"/>
    <cellStyle name="normal 22" xfId="16650"/>
    <cellStyle name="normal 23" xfId="16651"/>
    <cellStyle name="normal 24" xfId="16652"/>
    <cellStyle name="normal 25" xfId="16653"/>
    <cellStyle name="normal 26" xfId="16654"/>
    <cellStyle name="normal 27" xfId="16655"/>
    <cellStyle name="normal 28" xfId="16656"/>
    <cellStyle name="normal 29" xfId="16657"/>
    <cellStyle name="normal 3" xfId="16658"/>
    <cellStyle name="normal 30" xfId="16659"/>
    <cellStyle name="normal 31" xfId="16660"/>
    <cellStyle name="normal 32" xfId="16661"/>
    <cellStyle name="normal 33" xfId="16662"/>
    <cellStyle name="normal 34" xfId="16663"/>
    <cellStyle name="normal 35" xfId="16664"/>
    <cellStyle name="normal 36" xfId="16665"/>
    <cellStyle name="normal 37" xfId="16666"/>
    <cellStyle name="normal 38" xfId="21031"/>
    <cellStyle name="normal 4" xfId="16667"/>
    <cellStyle name="normal 5" xfId="16668"/>
    <cellStyle name="normal 6" xfId="16669"/>
    <cellStyle name="normal 7" xfId="16670"/>
    <cellStyle name="normal 8" xfId="16671"/>
    <cellStyle name="normal 9" xfId="16672"/>
    <cellStyle name="Normal_ " xfId="16673"/>
    <cellStyle name="Normale_COVER4089" xfId="16674"/>
    <cellStyle name="Normalised" xfId="16675"/>
    <cellStyle name="Note" xfId="16676"/>
    <cellStyle name="Note 2" xfId="16936"/>
    <cellStyle name="O" xfId="16677"/>
    <cellStyle name="OD" xfId="16678"/>
    <cellStyle name="Œ…?æ맖?e [0.00]_laroux" xfId="16679"/>
    <cellStyle name="Œ…?æ맖?e_laroux" xfId="16680"/>
    <cellStyle name="Œ…‹æØ‚è [0.00]_Document Transmittal" xfId="16681"/>
    <cellStyle name="Œ…‹æØ‚è_Document Transmittal" xfId="16682"/>
    <cellStyle name="oft Excel]_x000d__x000a_Comment=The open=/f lines load custom functions into the Paste Function list._x000d__x000a_Maximized=1_x000d__x000a_AutoFormat=" xfId="16683"/>
    <cellStyle name="oft Excel]_x000d__x000a_Comment=The open=/f lines load custom functions into the Paste Function list._x000d__x000a_Maximized=3_x000d__x000a_AutoFormat=" xfId="16684"/>
    <cellStyle name="oh" xfId="16685"/>
    <cellStyle name="Output" xfId="16686"/>
    <cellStyle name="Output 2" xfId="16937"/>
    <cellStyle name="P-" xfId="16687"/>
    <cellStyle name="p time]_x000d__x000a_time-zone-subsection=japan_x000d__x000a_save-on-exit=yes_x000d__x000a_show-log=no_x000d__x000a_updates=single_x000d__x000a_authorization=m" xfId="16688"/>
    <cellStyle name="P01" xfId="16689"/>
    <cellStyle name="Percent" xfId="16690"/>
    <cellStyle name="Percent [2]" xfId="16691"/>
    <cellStyle name="Percent 10" xfId="16692"/>
    <cellStyle name="Percent 11" xfId="16693"/>
    <cellStyle name="Percent 12" xfId="16694"/>
    <cellStyle name="Percent 13" xfId="16695"/>
    <cellStyle name="Percent 14" xfId="16696"/>
    <cellStyle name="Percent 15" xfId="16697"/>
    <cellStyle name="Percent 16" xfId="16698"/>
    <cellStyle name="Percent 17" xfId="16699"/>
    <cellStyle name="Percent 18" xfId="16700"/>
    <cellStyle name="Percent 19" xfId="16701"/>
    <cellStyle name="Percent 2" xfId="16702"/>
    <cellStyle name="Percent 2 2" xfId="16703"/>
    <cellStyle name="Percent 2 3" xfId="16704"/>
    <cellStyle name="Percent 2 4" xfId="21032"/>
    <cellStyle name="Percent 20" xfId="16705"/>
    <cellStyle name="Percent 21" xfId="16706"/>
    <cellStyle name="Percent 22" xfId="16707"/>
    <cellStyle name="Percent 23" xfId="16708"/>
    <cellStyle name="Percent 24" xfId="16709"/>
    <cellStyle name="Percent 25" xfId="16710"/>
    <cellStyle name="Percent 26" xfId="16711"/>
    <cellStyle name="Percent 27" xfId="16712"/>
    <cellStyle name="Percent 28" xfId="16713"/>
    <cellStyle name="Percent 29" xfId="16714"/>
    <cellStyle name="Percent 3" xfId="16715"/>
    <cellStyle name="Percent 3 2" xfId="16716"/>
    <cellStyle name="Percent 3 3" xfId="16717"/>
    <cellStyle name="Percent 3 4" xfId="21033"/>
    <cellStyle name="Percent 30" xfId="16718"/>
    <cellStyle name="Percent 31" xfId="16719"/>
    <cellStyle name="Percent 32" xfId="16720"/>
    <cellStyle name="Percent 33" xfId="16721"/>
    <cellStyle name="Percent 34" xfId="16722"/>
    <cellStyle name="Percent 35" xfId="16723"/>
    <cellStyle name="Percent 36" xfId="16724"/>
    <cellStyle name="Percent 37" xfId="16725"/>
    <cellStyle name="Percent 38" xfId="21034"/>
    <cellStyle name="Percent 4" xfId="16726"/>
    <cellStyle name="Percent 4 2" xfId="16727"/>
    <cellStyle name="Percent 4 3" xfId="16728"/>
    <cellStyle name="Percent 4 4" xfId="21035"/>
    <cellStyle name="Percent 5" xfId="16729"/>
    <cellStyle name="Percent 5 2" xfId="16730"/>
    <cellStyle name="Percent 5 3" xfId="16731"/>
    <cellStyle name="Percent 5 4" xfId="21036"/>
    <cellStyle name="Percent 6" xfId="16732"/>
    <cellStyle name="Percent 6 2" xfId="16733"/>
    <cellStyle name="Percent 6 3" xfId="16734"/>
    <cellStyle name="Percent 6 4" xfId="21037"/>
    <cellStyle name="Percent 7" xfId="16735"/>
    <cellStyle name="Percent 7 2" xfId="16736"/>
    <cellStyle name="Percent 7 3" xfId="16737"/>
    <cellStyle name="Percent 7 4" xfId="21038"/>
    <cellStyle name="Percent 8" xfId="16738"/>
    <cellStyle name="Percent 8 2" xfId="16739"/>
    <cellStyle name="Percent 8 3" xfId="16740"/>
    <cellStyle name="Percent 8 4" xfId="21039"/>
    <cellStyle name="Percent 9" xfId="16741"/>
    <cellStyle name="Percent 9 2" xfId="16742"/>
    <cellStyle name="Percent 9 3" xfId="16743"/>
    <cellStyle name="Percent 9 4" xfId="21040"/>
    <cellStyle name="Percent[0]" xfId="16744"/>
    <cellStyle name="Percent_(2007기준 작업)1. IBL Civil+BLDG Cost Det." xfId="16745"/>
    <cellStyle name="PSChar" xfId="16746"/>
    <cellStyle name="PSDate" xfId="16747"/>
    <cellStyle name="PSDec" xfId="16748"/>
    <cellStyle name="PSHeading" xfId="16749"/>
    <cellStyle name="PSInt" xfId="16750"/>
    <cellStyle name="PSSpacer" xfId="16751"/>
    <cellStyle name="Q1" xfId="16752"/>
    <cellStyle name="Q4" xfId="16753"/>
    <cellStyle name="Red Title" xfId="16754"/>
    <cellStyle name="Revision 0" xfId="16755"/>
    <cellStyle name="Revision B" xfId="16756"/>
    <cellStyle name="Revision C" xfId="16757"/>
    <cellStyle name="RevList" xfId="16758"/>
    <cellStyle name="s" xfId="16759"/>
    <cellStyle name="S " xfId="16760"/>
    <cellStyle name="Separador de milhares [0]_PLDT" xfId="16761"/>
    <cellStyle name="Separador de milhares_PLDT" xfId="16762"/>
    <cellStyle name="sh" xfId="16763"/>
    <cellStyle name="shade" xfId="16764"/>
    <cellStyle name="Shaded" xfId="16765"/>
    <cellStyle name="shi" xfId="16766"/>
    <cellStyle name="ssh" xfId="16767"/>
    <cellStyle name="st" xfId="16768"/>
    <cellStyle name="Standaard_Apparateliste" xfId="16769"/>
    <cellStyle name="Standard_4710.0000" xfId="16770"/>
    <cellStyle name="STD" xfId="16771"/>
    <cellStyle name="STD1" xfId="16772"/>
    <cellStyle name="Style 1" xfId="16773"/>
    <cellStyle name="style1" xfId="16774"/>
    <cellStyle name="style1 2" xfId="16938"/>
    <cellStyle name="style2" xfId="16775"/>
    <cellStyle name="style2 2" xfId="16939"/>
    <cellStyle name="style3" xfId="16776"/>
    <cellStyle name="subhead" xfId="16777"/>
    <cellStyle name="Subtotal" xfId="16778"/>
    <cellStyle name="t1" xfId="16779"/>
    <cellStyle name="testtitle" xfId="16780"/>
    <cellStyle name="testtitle 2" xfId="16781"/>
    <cellStyle name="testtitle 3" xfId="21041"/>
    <cellStyle name="testtitle 4" xfId="41720"/>
    <cellStyle name="testtitle 5" xfId="41721"/>
    <cellStyle name="testtitle 6" xfId="41722"/>
    <cellStyle name="testtitle 7" xfId="41723"/>
    <cellStyle name="testtitle 8" xfId="41724"/>
    <cellStyle name="testtitle 9" xfId="41725"/>
    <cellStyle name="þ_x001d_ð'&amp;Oy?Hy9_x0008__x000f__x0007_æ_x0007__x0007__x0001__x0001_" xfId="16782"/>
    <cellStyle name="þ_x001d_ð'&amp;Oy?Hy9_x0008_E_x000c_￠_x000d__x0007__x0001__x0001_" xfId="16783"/>
    <cellStyle name="Title" xfId="16784"/>
    <cellStyle name="title [1]" xfId="16785"/>
    <cellStyle name="title [2]" xfId="16786"/>
    <cellStyle name="TITLE_설계변경내역(최종)" xfId="16787"/>
    <cellStyle name="Ton" xfId="16788"/>
    <cellStyle name="Ton 2" xfId="16940"/>
    <cellStyle name="ton/m3" xfId="16790"/>
    <cellStyle name="Ton/set" xfId="16791"/>
    <cellStyle name="Ton/set 2" xfId="16942"/>
    <cellStyle name="Ton/대" xfId="16789"/>
    <cellStyle name="Ton/대 2" xfId="16941"/>
    <cellStyle name="Ton_00)표지" xfId="16792"/>
    <cellStyle name="Total" xfId="16793"/>
    <cellStyle name="Total 2" xfId="16794"/>
    <cellStyle name="Total 2 2" xfId="21042"/>
    <cellStyle name="Total 3" xfId="16795"/>
    <cellStyle name="Total 3 2" xfId="16796"/>
    <cellStyle name="Total 3 3" xfId="16797"/>
    <cellStyle name="Total 4" xfId="16798"/>
    <cellStyle name="Total 4 2" xfId="16799"/>
    <cellStyle name="Total 4 3" xfId="16800"/>
    <cellStyle name="Total 5" xfId="16801"/>
    <cellStyle name="Total 5 2" xfId="16802"/>
    <cellStyle name="Total 5 3" xfId="16803"/>
    <cellStyle name="Total 6" xfId="16804"/>
    <cellStyle name="Total 6 2" xfId="16805"/>
    <cellStyle name="Total 6 3" xfId="16806"/>
    <cellStyle name="Total 7" xfId="16807"/>
    <cellStyle name="Total 8" xfId="16808"/>
    <cellStyle name="Total 9" xfId="16809"/>
    <cellStyle name="TPH/대" xfId="16810"/>
    <cellStyle name="TPH/대 2" xfId="16943"/>
    <cellStyle name="Tusental (0)_pldt" xfId="16811"/>
    <cellStyle name="Tusental_pldt" xfId="16812"/>
    <cellStyle name="UM" xfId="16813"/>
    <cellStyle name="UM 2" xfId="21043"/>
    <cellStyle name="Unshaded" xfId="16814"/>
    <cellStyle name="Valuta (0)_COVER4089" xfId="16815"/>
    <cellStyle name="Valuta_COVER4089" xfId="16816"/>
    <cellStyle name="W?rung [0]_Compiling Utility Macros" xfId="16818"/>
    <cellStyle name="W?rung_Compiling Utility Macros" xfId="16819"/>
    <cellStyle name="Währung [0]_Kalkmilchbedarf" xfId="24101"/>
    <cellStyle name="Währung_Kalkmilchbedarf" xfId="24102"/>
    <cellStyle name="Warning Text" xfId="16821"/>
    <cellStyle name="wrap" xfId="16822"/>
    <cellStyle name="Βασικό_GT1-KOMOTINI" xfId="16823"/>
    <cellStyle name="μU¿¡ ¿A´A CIAIÆU¸μAⓒ" xfId="16824"/>
    <cellStyle name="ハイパーリンク" xfId="16828"/>
    <cellStyle name="เครื่องหมายจุลภาค_Filling data" xfId="16825"/>
    <cellStyle name="ปกติ_BOQ- ITB" xfId="16826"/>
    <cellStyle name="_x0001_ဠ" xfId="16827"/>
    <cellStyle name="ᱤ܇܇܇܇܇܇܇܇܇" xfId="11380"/>
    <cellStyle name="|?ドE" xfId="13699"/>
    <cellStyle name="??? [0.00]_2???-R1" xfId="13700"/>
    <cellStyle name="???_2???-R1" xfId="13701"/>
    <cellStyle name=" [0.00]_ Att. 1- Cover" xfId="13702"/>
    <cellStyle name="_ Att. 1- Cover" xfId="13703"/>
    <cellStyle name="?_ Att. 1- Cover" xfId="13704"/>
    <cellStyle name="" xfId="13705"/>
    <cellStyle name="화 [0]_총괄표(수정)" xfId="16829"/>
    <cellStyle name="가운데" xfId="11591"/>
    <cellStyle name="가운데 2" xfId="16840"/>
    <cellStyle name="가운데 2 2" xfId="36836"/>
    <cellStyle name="강조색1 2" xfId="11592"/>
    <cellStyle name="강조색2 2" xfId="11593"/>
    <cellStyle name="강조색3 2" xfId="11594"/>
    <cellStyle name="강조색4 2" xfId="11595"/>
    <cellStyle name="강조색6 2" xfId="11596"/>
    <cellStyle name="개" xfId="11597"/>
    <cellStyle name="개 2" xfId="16841"/>
    <cellStyle name="개_02-포장-1" xfId="11598"/>
    <cellStyle name="개_02-포장-1 2" xfId="16842"/>
    <cellStyle name="개소" xfId="11599"/>
    <cellStyle name="개소 2" xfId="16843"/>
    <cellStyle name="계산 2" xfId="11600"/>
    <cellStyle name="계산 2 2" xfId="16844"/>
    <cellStyle name="고정소숫점" xfId="11601"/>
    <cellStyle name="고정출력1" xfId="11602"/>
    <cellStyle name="고정출력1 2" xfId="11603"/>
    <cellStyle name="고정출력1 3" xfId="11604"/>
    <cellStyle name="고정출력1 4" xfId="11605"/>
    <cellStyle name="고정출력1 5" xfId="11606"/>
    <cellStyle name="고정출력2" xfId="11607"/>
    <cellStyle name="고정출력2 2" xfId="11608"/>
    <cellStyle name="고정출력2 3" xfId="11609"/>
    <cellStyle name="고정출력2 4" xfId="11610"/>
    <cellStyle name="고정출력2 5" xfId="11611"/>
    <cellStyle name="공백" xfId="11612"/>
    <cellStyle name="공백1" xfId="11613"/>
    <cellStyle name="공백1수" xfId="11614"/>
    <cellStyle name="공사원가계산서(조경)" xfId="11615"/>
    <cellStyle name="괘선" xfId="11616"/>
    <cellStyle name="괘선1" xfId="11617"/>
    <cellStyle name="국종합건설" xfId="11618"/>
    <cellStyle name="금액" xfId="11619"/>
    <cellStyle name="금액 2" xfId="16845"/>
    <cellStyle name="끼_x0001_?" xfId="11620"/>
    <cellStyle name="끽방_inquiry_bq_hvac" xfId="11621"/>
    <cellStyle name="나쁨 2" xfId="11622"/>
    <cellStyle name="날짜" xfId="11623"/>
    <cellStyle name="내역서" xfId="11624"/>
    <cellStyle name="내역서 2" xfId="11625"/>
    <cellStyle name="내역서 3" xfId="11626"/>
    <cellStyle name="단위" xfId="11627"/>
    <cellStyle name="단위(원)" xfId="11628"/>
    <cellStyle name="달러" xfId="11629"/>
    <cellStyle name="돋움채" xfId="11630"/>
    <cellStyle name="뒤에 오는 하이퍼링크" xfId="11631"/>
    <cellStyle name="드럼단위" xfId="11632"/>
    <cellStyle name="똿떓죶Ø괻 [0.00]_PRODUCT DETAIL Q1" xfId="11633"/>
    <cellStyle name="똿떓죶Ø괻_PRODUCT DETAIL Q1" xfId="11634"/>
    <cellStyle name="똿뗦먛귟 [0.00]_ACT LIST" xfId="11635"/>
    <cellStyle name="똿뗦먛귟_ACT LIST" xfId="11636"/>
    <cellStyle name="마이너스키" xfId="11637"/>
    <cellStyle name="마ㅊ춤" xfId="11638"/>
    <cellStyle name="매" xfId="11639"/>
    <cellStyle name="매_02-포장-1" xfId="11640"/>
    <cellStyle name="메모 2" xfId="11641"/>
    <cellStyle name="메모 2 2" xfId="16846"/>
    <cellStyle name="묮뎋 [0.00]_PRODUCT DETAIL Q1" xfId="11642"/>
    <cellStyle name="묮뎋_PRODUCT DETAIL Q1" xfId="11643"/>
    <cellStyle name="물량" xfId="11644"/>
    <cellStyle name="물량 2" xfId="16847"/>
    <cellStyle name="믅됞 [0.00]_ACT LIST" xfId="11645"/>
    <cellStyle name="믅됞_ACT LIST" xfId="11646"/>
    <cellStyle name="박상윤" xfId="11647"/>
    <cellStyle name="박상윤 2" xfId="16848"/>
    <cellStyle name="배분" xfId="11648"/>
    <cellStyle name="배분 2" xfId="11649"/>
    <cellStyle name="배분 3" xfId="11650"/>
    <cellStyle name="배분 4" xfId="11651"/>
    <cellStyle name="배분 5" xfId="11652"/>
    <cellStyle name="배분 6" xfId="16849"/>
    <cellStyle name="백" xfId="18"/>
    <cellStyle name="백 " xfId="11653"/>
    <cellStyle name="백 10" xfId="11654"/>
    <cellStyle name="백 10 2" xfId="11655"/>
    <cellStyle name="백 10 3" xfId="11656"/>
    <cellStyle name="백 11" xfId="19392"/>
    <cellStyle name="백 2" xfId="11657"/>
    <cellStyle name="백 2 2" xfId="11658"/>
    <cellStyle name="백 2 3" xfId="11659"/>
    <cellStyle name="백 2 4" xfId="19393"/>
    <cellStyle name="백 3" xfId="11660"/>
    <cellStyle name="백 3 2" xfId="11661"/>
    <cellStyle name="백 3 3" xfId="11662"/>
    <cellStyle name="백 4" xfId="11663"/>
    <cellStyle name="백 4 2" xfId="11664"/>
    <cellStyle name="백 4 3" xfId="11665"/>
    <cellStyle name="백 5" xfId="11666"/>
    <cellStyle name="백 5 2" xfId="11667"/>
    <cellStyle name="백 5 3" xfId="11668"/>
    <cellStyle name="백 6" xfId="11669"/>
    <cellStyle name="백 6 2" xfId="11670"/>
    <cellStyle name="백 6 3" xfId="11671"/>
    <cellStyle name="백 7" xfId="11672"/>
    <cellStyle name="백 7 2" xfId="11673"/>
    <cellStyle name="백 7 3" xfId="11674"/>
    <cellStyle name="백 8" xfId="11675"/>
    <cellStyle name="백 8 2" xfId="11676"/>
    <cellStyle name="백 8 3" xfId="11677"/>
    <cellStyle name="백 9" xfId="11678"/>
    <cellStyle name="백 9 2" xfId="11679"/>
    <cellStyle name="백 9 3" xfId="11680"/>
    <cellStyle name="백_(CC-13) 구내도로 설계서 (작성중)" xfId="36837"/>
    <cellStyle name="백_★부두준설 요약전★" xfId="11681"/>
    <cellStyle name="백_01.수량집계표" xfId="36838"/>
    <cellStyle name="백_011품-기타부대 가설계서R2" xfId="36839"/>
    <cellStyle name="백_011품-기타부대 가설계서R2_그래브준설 수량분개 토적표" xfId="36840"/>
    <cellStyle name="백_011품-기타부대 가설계서R2_부두준설 설계서" xfId="36841"/>
    <cellStyle name="백_011품-기타부대 가설계서R2_부두준설 설계서-07.10.24" xfId="36842"/>
    <cellStyle name="백_011품-기타부대 가설계서R2_부두준설 수량산출서" xfId="36843"/>
    <cellStyle name="백_0131양-간이포장" xfId="36844"/>
    <cellStyle name="백_0131양-간이포장_그래브준설 수량분개 토적표" xfId="36845"/>
    <cellStyle name="백_0131양-간이포장_부두준설 설계서" xfId="36846"/>
    <cellStyle name="백_0131양-간이포장_부두준설 설계서-07.10.24" xfId="36847"/>
    <cellStyle name="백_0131양-간이포장_부두준설 수량산출서" xfId="36848"/>
    <cellStyle name="백_1 당진78-연돌-공사설계서(REV.0 12.14-kopec)" xfId="11682"/>
    <cellStyle name="백_1 당진78-연돌-공사설계서(REV.0 12.14-kopec) 10" xfId="36849"/>
    <cellStyle name="백_1 당진78-연돌-공사설계서(REV.0 12.14-kopec) 2" xfId="11683"/>
    <cellStyle name="백_1 당진78-연돌-공사설계서(REV.0 12.14-kopec) 3" xfId="11684"/>
    <cellStyle name="백_1 당진78-연돌-공사설계서(REV.0 12.14-kopec) 4" xfId="19394"/>
    <cellStyle name="백_1 당진78-연돌-공사설계서(REV.0 12.14-kopec) 5" xfId="36850"/>
    <cellStyle name="백_1 당진78-연돌-공사설계서(REV.0 12.14-kopec) 6" xfId="36851"/>
    <cellStyle name="백_1 당진78-연돌-공사설계서(REV.0 12.14-kopec) 7" xfId="36852"/>
    <cellStyle name="백_1 당진78-연돌-공사설계서(REV.0 12.14-kopec) 8" xfId="36853"/>
    <cellStyle name="백_1 당진78-연돌-공사설계서(REV.0 12.14-kopec) 9" xfId="36854"/>
    <cellStyle name="백_1 당진78-연돌-공사설계서(REV.0 12.14-kopec)_0 태안78-연돌-공사설계서(2005082)" xfId="11685"/>
    <cellStyle name="백_1 당진78-연돌-공사설계서(REV.0 12.14-kopec)_0 태안78-연돌-공사설계서(2005082) 10" xfId="36855"/>
    <cellStyle name="백_1 당진78-연돌-공사설계서(REV.0 12.14-kopec)_0 태안78-연돌-공사설계서(2005082) 2" xfId="11686"/>
    <cellStyle name="백_1 당진78-연돌-공사설계서(REV.0 12.14-kopec)_0 태안78-연돌-공사설계서(2005082) 3" xfId="11687"/>
    <cellStyle name="백_1 당진78-연돌-공사설계서(REV.0 12.14-kopec)_0 태안78-연돌-공사설계서(2005082) 4" xfId="19395"/>
    <cellStyle name="백_1 당진78-연돌-공사설계서(REV.0 12.14-kopec)_0 태안78-연돌-공사설계서(2005082) 5" xfId="36856"/>
    <cellStyle name="백_1 당진78-연돌-공사설계서(REV.0 12.14-kopec)_0 태안78-연돌-공사설계서(2005082) 6" xfId="36857"/>
    <cellStyle name="백_1 당진78-연돌-공사설계서(REV.0 12.14-kopec)_0 태안78-연돌-공사설계서(2005082) 7" xfId="36858"/>
    <cellStyle name="백_1 당진78-연돌-공사설계서(REV.0 12.14-kopec)_0 태안78-연돌-공사설계서(2005082) 8" xfId="36859"/>
    <cellStyle name="백_1 당진78-연돌-공사설계서(REV.0 12.14-kopec)_0 태안78-연돌-공사설계서(2005082) 9" xfId="36860"/>
    <cellStyle name="백_1 당진78-연돌-공사설계서(REV.0 12.14-kopec)_1.0t 공사설계서(1021일)" xfId="11688"/>
    <cellStyle name="백_1 당진78-연돌-공사설계서(REV.0 12.14-kopec)_1.0t 공사설계서(1021일) 10" xfId="36861"/>
    <cellStyle name="백_1 당진78-연돌-공사설계서(REV.0 12.14-kopec)_1.0t 공사설계서(1021일) 2" xfId="11689"/>
    <cellStyle name="백_1 당진78-연돌-공사설계서(REV.0 12.14-kopec)_1.0t 공사설계서(1021일) 3" xfId="11690"/>
    <cellStyle name="백_1 당진78-연돌-공사설계서(REV.0 12.14-kopec)_1.0t 공사설계서(1021일) 4" xfId="19396"/>
    <cellStyle name="백_1 당진78-연돌-공사설계서(REV.0 12.14-kopec)_1.0t 공사설계서(1021일) 5" xfId="36862"/>
    <cellStyle name="백_1 당진78-연돌-공사설계서(REV.0 12.14-kopec)_1.0t 공사설계서(1021일) 6" xfId="36863"/>
    <cellStyle name="백_1 당진78-연돌-공사설계서(REV.0 12.14-kopec)_1.0t 공사설계서(1021일) 7" xfId="36864"/>
    <cellStyle name="백_1 당진78-연돌-공사설계서(REV.0 12.14-kopec)_1.0t 공사설계서(1021일) 8" xfId="36865"/>
    <cellStyle name="백_1 당진78-연돌-공사설계서(REV.0 12.14-kopec)_1.0t 공사설계서(1021일) 9" xfId="36866"/>
    <cellStyle name="백_1 당진78-연돌-공사설계서(REV.0 12.14-kopec)_태안78연돌공사설계서(2005099)C2" xfId="11691"/>
    <cellStyle name="백_1 당진78-연돌-공사설계서(REV.0 12.14-kopec)_태안78연돌공사설계서(2005099)C2 10" xfId="36867"/>
    <cellStyle name="백_1 당진78-연돌-공사설계서(REV.0 12.14-kopec)_태안78연돌공사설계서(2005099)C2 2" xfId="11692"/>
    <cellStyle name="백_1 당진78-연돌-공사설계서(REV.0 12.14-kopec)_태안78연돌공사설계서(2005099)C2 3" xfId="11693"/>
    <cellStyle name="백_1 당진78-연돌-공사설계서(REV.0 12.14-kopec)_태안78연돌공사설계서(2005099)C2 4" xfId="19397"/>
    <cellStyle name="백_1 당진78-연돌-공사설계서(REV.0 12.14-kopec)_태안78연돌공사설계서(2005099)C2 5" xfId="36868"/>
    <cellStyle name="백_1 당진78-연돌-공사설계서(REV.0 12.14-kopec)_태안78연돌공사설계서(2005099)C2 6" xfId="36869"/>
    <cellStyle name="백_1 당진78-연돌-공사설계서(REV.0 12.14-kopec)_태안78연돌공사설계서(2005099)C2 7" xfId="36870"/>
    <cellStyle name="백_1 당진78-연돌-공사설계서(REV.0 12.14-kopec)_태안78연돌공사설계서(2005099)C2 8" xfId="36871"/>
    <cellStyle name="백_1 당진78-연돌-공사설계서(REV.0 12.14-kopec)_태안78연돌공사설계서(2005099)C2 9" xfId="36872"/>
    <cellStyle name="백_1.0t 당진78-연돌-수량산출서(REV.0 12.27-kopec)" xfId="11694"/>
    <cellStyle name="백_1.0t 당진78-연돌-수량산출서(REV.0 12.27-kopec) 10" xfId="36873"/>
    <cellStyle name="백_1.0t 당진78-연돌-수량산출서(REV.0 12.27-kopec) 2" xfId="11695"/>
    <cellStyle name="백_1.0t 당진78-연돌-수량산출서(REV.0 12.27-kopec) 3" xfId="11696"/>
    <cellStyle name="백_1.0t 당진78-연돌-수량산출서(REV.0 12.27-kopec) 4" xfId="19398"/>
    <cellStyle name="백_1.0t 당진78-연돌-수량산출서(REV.0 12.27-kopec) 5" xfId="36874"/>
    <cellStyle name="백_1.0t 당진78-연돌-수량산출서(REV.0 12.27-kopec) 6" xfId="36875"/>
    <cellStyle name="백_1.0t 당진78-연돌-수량산출서(REV.0 12.27-kopec) 7" xfId="36876"/>
    <cellStyle name="백_1.0t 당진78-연돌-수량산출서(REV.0 12.27-kopec) 8" xfId="36877"/>
    <cellStyle name="백_1.0t 당진78-연돌-수량산출서(REV.0 12.27-kopec) 9" xfId="36878"/>
    <cellStyle name="백_1.0t 당진78-연돌-수량산출서(REV.0 12.27-kopec)_1.0t 공사설계서(1021일)" xfId="11697"/>
    <cellStyle name="백_1.0t 당진78-연돌-수량산출서(REV.0 12.27-kopec)_1.0t 공사설계서(1021일) 10" xfId="36879"/>
    <cellStyle name="백_1.0t 당진78-연돌-수량산출서(REV.0 12.27-kopec)_1.0t 공사설계서(1021일) 2" xfId="11698"/>
    <cellStyle name="백_1.0t 당진78-연돌-수량산출서(REV.0 12.27-kopec)_1.0t 공사설계서(1021일) 3" xfId="11699"/>
    <cellStyle name="백_1.0t 당진78-연돌-수량산출서(REV.0 12.27-kopec)_1.0t 공사설계서(1021일) 4" xfId="19399"/>
    <cellStyle name="백_1.0t 당진78-연돌-수량산출서(REV.0 12.27-kopec)_1.0t 공사설계서(1021일) 5" xfId="36880"/>
    <cellStyle name="백_1.0t 당진78-연돌-수량산출서(REV.0 12.27-kopec)_1.0t 공사설계서(1021일) 6" xfId="36881"/>
    <cellStyle name="백_1.0t 당진78-연돌-수량산출서(REV.0 12.27-kopec)_1.0t 공사설계서(1021일) 7" xfId="36882"/>
    <cellStyle name="백_1.0t 당진78-연돌-수량산출서(REV.0 12.27-kopec)_1.0t 공사설계서(1021일) 8" xfId="36883"/>
    <cellStyle name="백_1.0t 당진78-연돌-수량산출서(REV.0 12.27-kopec)_1.0t 공사설계서(1021일) 9" xfId="36884"/>
    <cellStyle name="백_1.자재총괄(연결로)" xfId="11700"/>
    <cellStyle name="백_10기성(청구)" xfId="11701"/>
    <cellStyle name="백_10기성(청구)_2006년1차" xfId="11702"/>
    <cellStyle name="백_10기성(청구)_토웅0412월기성" xfId="11703"/>
    <cellStyle name="백_2.토공(대로2-29)" xfId="11704"/>
    <cellStyle name="백_20030218144011020-E1C865BF" xfId="19"/>
    <cellStyle name="백_20030218144011020-E1C865BF 10" xfId="11705"/>
    <cellStyle name="백_20030218144011020-E1C865BF 10 2" xfId="11706"/>
    <cellStyle name="백_20030218144011020-E1C865BF 10 3" xfId="11707"/>
    <cellStyle name="백_20030218144011020-E1C865BF 11" xfId="19400"/>
    <cellStyle name="백_20030218144011020-E1C865BF 2" xfId="11708"/>
    <cellStyle name="백_20030218144011020-E1C865BF 2 2" xfId="11709"/>
    <cellStyle name="백_20030218144011020-E1C865BF 2 3" xfId="11710"/>
    <cellStyle name="백_20030218144011020-E1C865BF 3" xfId="11711"/>
    <cellStyle name="백_20030218144011020-E1C865BF 3 2" xfId="11712"/>
    <cellStyle name="백_20030218144011020-E1C865BF 3 3" xfId="11713"/>
    <cellStyle name="백_20030218144011020-E1C865BF 4" xfId="11714"/>
    <cellStyle name="백_20030218144011020-E1C865BF 4 2" xfId="11715"/>
    <cellStyle name="백_20030218144011020-E1C865BF 4 3" xfId="11716"/>
    <cellStyle name="백_20030218144011020-E1C865BF 5" xfId="11717"/>
    <cellStyle name="백_20030218144011020-E1C865BF 5 2" xfId="11718"/>
    <cellStyle name="백_20030218144011020-E1C865BF 5 3" xfId="11719"/>
    <cellStyle name="백_20030218144011020-E1C865BF 6" xfId="11720"/>
    <cellStyle name="백_20030218144011020-E1C865BF 6 2" xfId="11721"/>
    <cellStyle name="백_20030218144011020-E1C865BF 6 3" xfId="11722"/>
    <cellStyle name="백_20030218144011020-E1C865BF 7" xfId="11723"/>
    <cellStyle name="백_20030218144011020-E1C865BF 7 2" xfId="11724"/>
    <cellStyle name="백_20030218144011020-E1C865BF 7 3" xfId="11725"/>
    <cellStyle name="백_20030218144011020-E1C865BF 8" xfId="11726"/>
    <cellStyle name="백_20030218144011020-E1C865BF 8 2" xfId="11727"/>
    <cellStyle name="백_20030218144011020-E1C865BF 8 3" xfId="11728"/>
    <cellStyle name="백_20030218144011020-E1C865BF 9" xfId="11729"/>
    <cellStyle name="백_20030218144011020-E1C865BF 9 2" xfId="11730"/>
    <cellStyle name="백_20030218144011020-E1C865BF 9 3" xfId="11731"/>
    <cellStyle name="백_20030218144011020-E1C865BF_(참고1) 현황도 딱지" xfId="36885"/>
    <cellStyle name="백_20030218144011020-E1C865BF_1 당진78-연돌-공사설계서(REV.0 12.14-kopec)" xfId="11732"/>
    <cellStyle name="백_20030218144011020-E1C865BF_1 당진78-연돌-공사설계서(REV.0 12.14-kopec) 10" xfId="36886"/>
    <cellStyle name="백_20030218144011020-E1C865BF_1 당진78-연돌-공사설계서(REV.0 12.14-kopec) 2" xfId="11733"/>
    <cellStyle name="백_20030218144011020-E1C865BF_1 당진78-연돌-공사설계서(REV.0 12.14-kopec) 3" xfId="11734"/>
    <cellStyle name="백_20030218144011020-E1C865BF_1 당진78-연돌-공사설계서(REV.0 12.14-kopec) 4" xfId="19401"/>
    <cellStyle name="백_20030218144011020-E1C865BF_1 당진78-연돌-공사설계서(REV.0 12.14-kopec) 5" xfId="36887"/>
    <cellStyle name="백_20030218144011020-E1C865BF_1 당진78-연돌-공사설계서(REV.0 12.14-kopec) 6" xfId="36888"/>
    <cellStyle name="백_20030218144011020-E1C865BF_1 당진78-연돌-공사설계서(REV.0 12.14-kopec) 7" xfId="36889"/>
    <cellStyle name="백_20030218144011020-E1C865BF_1 당진78-연돌-공사설계서(REV.0 12.14-kopec) 8" xfId="36890"/>
    <cellStyle name="백_20030218144011020-E1C865BF_1 당진78-연돌-공사설계서(REV.0 12.14-kopec) 9" xfId="36891"/>
    <cellStyle name="백_20030218144011020-E1C865BF_1 당진78-연돌-공사설계서(REV.0 12.14-kopec)_0 태안78-연돌-공사설계서(2005082)" xfId="11735"/>
    <cellStyle name="백_20030218144011020-E1C865BF_1 당진78-연돌-공사설계서(REV.0 12.14-kopec)_0 태안78-연돌-공사설계서(2005082) 10" xfId="36892"/>
    <cellStyle name="백_20030218144011020-E1C865BF_1 당진78-연돌-공사설계서(REV.0 12.14-kopec)_0 태안78-연돌-공사설계서(2005082) 2" xfId="11736"/>
    <cellStyle name="백_20030218144011020-E1C865BF_1 당진78-연돌-공사설계서(REV.0 12.14-kopec)_0 태안78-연돌-공사설계서(2005082) 3" xfId="11737"/>
    <cellStyle name="백_20030218144011020-E1C865BF_1 당진78-연돌-공사설계서(REV.0 12.14-kopec)_0 태안78-연돌-공사설계서(2005082) 4" xfId="19402"/>
    <cellStyle name="백_20030218144011020-E1C865BF_1 당진78-연돌-공사설계서(REV.0 12.14-kopec)_0 태안78-연돌-공사설계서(2005082) 5" xfId="36893"/>
    <cellStyle name="백_20030218144011020-E1C865BF_1 당진78-연돌-공사설계서(REV.0 12.14-kopec)_0 태안78-연돌-공사설계서(2005082) 6" xfId="36894"/>
    <cellStyle name="백_20030218144011020-E1C865BF_1 당진78-연돌-공사설계서(REV.0 12.14-kopec)_0 태안78-연돌-공사설계서(2005082) 7" xfId="36895"/>
    <cellStyle name="백_20030218144011020-E1C865BF_1 당진78-연돌-공사설계서(REV.0 12.14-kopec)_0 태안78-연돌-공사설계서(2005082) 8" xfId="36896"/>
    <cellStyle name="백_20030218144011020-E1C865BF_1 당진78-연돌-공사설계서(REV.0 12.14-kopec)_0 태안78-연돌-공사설계서(2005082) 9" xfId="36897"/>
    <cellStyle name="백_20030218144011020-E1C865BF_1 당진78-연돌-공사설계서(REV.0 12.14-kopec)_1.0t 공사설계서(1021일)" xfId="11738"/>
    <cellStyle name="백_20030218144011020-E1C865BF_1 당진78-연돌-공사설계서(REV.0 12.14-kopec)_1.0t 공사설계서(1021일) 10" xfId="36898"/>
    <cellStyle name="백_20030218144011020-E1C865BF_1 당진78-연돌-공사설계서(REV.0 12.14-kopec)_1.0t 공사설계서(1021일) 2" xfId="11739"/>
    <cellStyle name="백_20030218144011020-E1C865BF_1 당진78-연돌-공사설계서(REV.0 12.14-kopec)_1.0t 공사설계서(1021일) 3" xfId="11740"/>
    <cellStyle name="백_20030218144011020-E1C865BF_1 당진78-연돌-공사설계서(REV.0 12.14-kopec)_1.0t 공사설계서(1021일) 4" xfId="19403"/>
    <cellStyle name="백_20030218144011020-E1C865BF_1 당진78-연돌-공사설계서(REV.0 12.14-kopec)_1.0t 공사설계서(1021일) 5" xfId="36899"/>
    <cellStyle name="백_20030218144011020-E1C865BF_1 당진78-연돌-공사설계서(REV.0 12.14-kopec)_1.0t 공사설계서(1021일) 6" xfId="36900"/>
    <cellStyle name="백_20030218144011020-E1C865BF_1 당진78-연돌-공사설계서(REV.0 12.14-kopec)_1.0t 공사설계서(1021일) 7" xfId="36901"/>
    <cellStyle name="백_20030218144011020-E1C865BF_1 당진78-연돌-공사설계서(REV.0 12.14-kopec)_1.0t 공사설계서(1021일) 8" xfId="36902"/>
    <cellStyle name="백_20030218144011020-E1C865BF_1 당진78-연돌-공사설계서(REV.0 12.14-kopec)_1.0t 공사설계서(1021일) 9" xfId="36903"/>
    <cellStyle name="백_20030218144011020-E1C865BF_1 당진78-연돌-공사설계서(REV.0 12.14-kopec)_태안78연돌공사설계서(2005099)C2" xfId="11741"/>
    <cellStyle name="백_20030218144011020-E1C865BF_1 당진78-연돌-공사설계서(REV.0 12.14-kopec)_태안78연돌공사설계서(2005099)C2 10" xfId="36904"/>
    <cellStyle name="백_20030218144011020-E1C865BF_1 당진78-연돌-공사설계서(REV.0 12.14-kopec)_태안78연돌공사설계서(2005099)C2 2" xfId="11742"/>
    <cellStyle name="백_20030218144011020-E1C865BF_1 당진78-연돌-공사설계서(REV.0 12.14-kopec)_태안78연돌공사설계서(2005099)C2 3" xfId="11743"/>
    <cellStyle name="백_20030218144011020-E1C865BF_1 당진78-연돌-공사설계서(REV.0 12.14-kopec)_태안78연돌공사설계서(2005099)C2 4" xfId="19404"/>
    <cellStyle name="백_20030218144011020-E1C865BF_1 당진78-연돌-공사설계서(REV.0 12.14-kopec)_태안78연돌공사설계서(2005099)C2 5" xfId="36905"/>
    <cellStyle name="백_20030218144011020-E1C865BF_1 당진78-연돌-공사설계서(REV.0 12.14-kopec)_태안78연돌공사설계서(2005099)C2 6" xfId="36906"/>
    <cellStyle name="백_20030218144011020-E1C865BF_1 당진78-연돌-공사설계서(REV.0 12.14-kopec)_태안78연돌공사설계서(2005099)C2 7" xfId="36907"/>
    <cellStyle name="백_20030218144011020-E1C865BF_1 당진78-연돌-공사설계서(REV.0 12.14-kopec)_태안78연돌공사설계서(2005099)C2 8" xfId="36908"/>
    <cellStyle name="백_20030218144011020-E1C865BF_1 당진78-연돌-공사설계서(REV.0 12.14-kopec)_태안78연돌공사설계서(2005099)C2 9" xfId="36909"/>
    <cellStyle name="백_20030218144011020-E1C865BF_1.0t 당진78-연돌-수량산출서(REV.0 12.27-kopec)" xfId="11744"/>
    <cellStyle name="백_20030218144011020-E1C865BF_1.0t 당진78-연돌-수량산출서(REV.0 12.27-kopec) 10" xfId="36910"/>
    <cellStyle name="백_20030218144011020-E1C865BF_1.0t 당진78-연돌-수량산출서(REV.0 12.27-kopec) 2" xfId="11745"/>
    <cellStyle name="백_20030218144011020-E1C865BF_1.0t 당진78-연돌-수량산출서(REV.0 12.27-kopec) 3" xfId="11746"/>
    <cellStyle name="백_20030218144011020-E1C865BF_1.0t 당진78-연돌-수량산출서(REV.0 12.27-kopec) 4" xfId="19405"/>
    <cellStyle name="백_20030218144011020-E1C865BF_1.0t 당진78-연돌-수량산출서(REV.0 12.27-kopec) 5" xfId="36911"/>
    <cellStyle name="백_20030218144011020-E1C865BF_1.0t 당진78-연돌-수량산출서(REV.0 12.27-kopec) 6" xfId="36912"/>
    <cellStyle name="백_20030218144011020-E1C865BF_1.0t 당진78-연돌-수량산출서(REV.0 12.27-kopec) 7" xfId="36913"/>
    <cellStyle name="백_20030218144011020-E1C865BF_1.0t 당진78-연돌-수량산출서(REV.0 12.27-kopec) 8" xfId="36914"/>
    <cellStyle name="백_20030218144011020-E1C865BF_1.0t 당진78-연돌-수량산출서(REV.0 12.27-kopec) 9" xfId="36915"/>
    <cellStyle name="백_20030218144011020-E1C865BF_1.0t 당진78-연돌-수량산출서(REV.0 12.27-kopec)_1.0t 공사설계서(1021일)" xfId="11747"/>
    <cellStyle name="백_20030218144011020-E1C865BF_1.0t 당진78-연돌-수량산출서(REV.0 12.27-kopec)_1.0t 공사설계서(1021일) 10" xfId="36916"/>
    <cellStyle name="백_20030218144011020-E1C865BF_1.0t 당진78-연돌-수량산출서(REV.0 12.27-kopec)_1.0t 공사설계서(1021일) 2" xfId="11748"/>
    <cellStyle name="백_20030218144011020-E1C865BF_1.0t 당진78-연돌-수량산출서(REV.0 12.27-kopec)_1.0t 공사설계서(1021일) 3" xfId="11749"/>
    <cellStyle name="백_20030218144011020-E1C865BF_1.0t 당진78-연돌-수량산출서(REV.0 12.27-kopec)_1.0t 공사설계서(1021일) 4" xfId="19406"/>
    <cellStyle name="백_20030218144011020-E1C865BF_1.0t 당진78-연돌-수량산출서(REV.0 12.27-kopec)_1.0t 공사설계서(1021일) 5" xfId="36917"/>
    <cellStyle name="백_20030218144011020-E1C865BF_1.0t 당진78-연돌-수량산출서(REV.0 12.27-kopec)_1.0t 공사설계서(1021일) 6" xfId="36918"/>
    <cellStyle name="백_20030218144011020-E1C865BF_1.0t 당진78-연돌-수량산출서(REV.0 12.27-kopec)_1.0t 공사설계서(1021일) 7" xfId="36919"/>
    <cellStyle name="백_20030218144011020-E1C865BF_1.0t 당진78-연돌-수량산출서(REV.0 12.27-kopec)_1.0t 공사설계서(1021일) 8" xfId="36920"/>
    <cellStyle name="백_20030218144011020-E1C865BF_1.0t 당진78-연돌-수량산출서(REV.0 12.27-kopec)_1.0t 공사설계서(1021일) 9" xfId="36921"/>
    <cellStyle name="백_20030218144011020-E1C865BF_10기성(청구)" xfId="11750"/>
    <cellStyle name="백_20030218144011020-E1C865BF_10기성(청구)_2006년1차" xfId="11751"/>
    <cellStyle name="백_20030218144011020-E1C865BF_10기성(청구)_토웅0412월기성" xfId="11752"/>
    <cellStyle name="백_20030218144011020-E1C865BF_AC-01터빈주제어및보일러기초" xfId="42457"/>
    <cellStyle name="백_20030218144011020-E1C865BF_AC-01터빈주제어및보일러기초_설계변경(최종)" xfId="42458"/>
    <cellStyle name="백_20030218144011020-E1C865BF_AC-05옥내기기기초" xfId="11828"/>
    <cellStyle name="백_20030218144011020-E1C865BF_AC-05옥내기기기초_계장-견적서" xfId="19435"/>
    <cellStyle name="백_20030218144011020-E1C865BF_AC-05옥내기기기초_계장-견적서_계장-견적서(re.1)" xfId="19436"/>
    <cellStyle name="백_20030218144011020-E1C865BF_AC-05옥내기기기초_계장-견적서_계장-견적서(re.1)_믿음견적(8월)-믿음부사장님 계약(내부자료)" xfId="19437"/>
    <cellStyle name="백_20030218144011020-E1C865BF_AC-05옥내기기기초_계장-견적서_믿음견적(8월)-믿음부사장님 계약(내부자료)" xfId="19438"/>
    <cellStyle name="백_20030218144011020-E1C865BF_AC-05옥내기기기초_내역서_단가확정_집계" xfId="11829"/>
    <cellStyle name="백_20030218144011020-E1C865BF_AC-05옥내기기기초_믿음견적(8월)-믿음부사장님 계약(내부자료)" xfId="19439"/>
    <cellStyle name="백_20030218144011020-E1C865BF_AC-05옥내기기기초_설계변경(최종)" xfId="42459"/>
    <cellStyle name="백_20030218144011020-E1C865BF_AC-05옥내기기기초_염소 주입실 신축공사" xfId="42460"/>
    <cellStyle name="백_20030218144011020-E1C865BF_CC-02 본관기초굴착 예상" xfId="11830"/>
    <cellStyle name="백_20030218144011020-E1C865BF_CC-02 본관기초굴착 예상 10" xfId="37068"/>
    <cellStyle name="백_20030218144011020-E1C865BF_CC-02 본관기초굴착 예상 2" xfId="11831"/>
    <cellStyle name="백_20030218144011020-E1C865BF_CC-02 본관기초굴착 예상 3" xfId="11832"/>
    <cellStyle name="백_20030218144011020-E1C865BF_CC-02 본관기초굴착 예상 4" xfId="19440"/>
    <cellStyle name="백_20030218144011020-E1C865BF_CC-02 본관기초굴착 예상 5" xfId="37069"/>
    <cellStyle name="백_20030218144011020-E1C865BF_CC-02 본관기초굴착 예상 6" xfId="37070"/>
    <cellStyle name="백_20030218144011020-E1C865BF_CC-02 본관기초굴착 예상 7" xfId="37071"/>
    <cellStyle name="백_20030218144011020-E1C865BF_CC-02 본관기초굴착 예상 8" xfId="37072"/>
    <cellStyle name="백_20030218144011020-E1C865BF_CC-02 본관기초굴착 예상 9" xfId="37073"/>
    <cellStyle name="백_20030218144011020-E1C865BF_CC-02 본관기초굴착 예상_1 당진78-연돌-공사설계서(REV.0 12.14-kopec)" xfId="11833"/>
    <cellStyle name="백_20030218144011020-E1C865BF_CC-02 본관기초굴착 예상_1 당진78-연돌-공사설계서(REV.0 12.14-kopec) 10" xfId="37074"/>
    <cellStyle name="백_20030218144011020-E1C865BF_CC-02 본관기초굴착 예상_1 당진78-연돌-공사설계서(REV.0 12.14-kopec) 2" xfId="11834"/>
    <cellStyle name="백_20030218144011020-E1C865BF_CC-02 본관기초굴착 예상_1 당진78-연돌-공사설계서(REV.0 12.14-kopec) 3" xfId="11835"/>
    <cellStyle name="백_20030218144011020-E1C865BF_CC-02 본관기초굴착 예상_1 당진78-연돌-공사설계서(REV.0 12.14-kopec) 4" xfId="19441"/>
    <cellStyle name="백_20030218144011020-E1C865BF_CC-02 본관기초굴착 예상_1 당진78-연돌-공사설계서(REV.0 12.14-kopec) 5" xfId="37075"/>
    <cellStyle name="백_20030218144011020-E1C865BF_CC-02 본관기초굴착 예상_1 당진78-연돌-공사설계서(REV.0 12.14-kopec) 6" xfId="37076"/>
    <cellStyle name="백_20030218144011020-E1C865BF_CC-02 본관기초굴착 예상_1 당진78-연돌-공사설계서(REV.0 12.14-kopec) 7" xfId="37077"/>
    <cellStyle name="백_20030218144011020-E1C865BF_CC-02 본관기초굴착 예상_1 당진78-연돌-공사설계서(REV.0 12.14-kopec) 8" xfId="37078"/>
    <cellStyle name="백_20030218144011020-E1C865BF_CC-02 본관기초굴착 예상_1 당진78-연돌-공사설계서(REV.0 12.14-kopec) 9" xfId="37079"/>
    <cellStyle name="백_20030218144011020-E1C865BF_CC-02 본관기초굴착 예상_1 당진78-연돌-공사설계서(REV.0 12.14-kopec)_0 태안78-연돌-공사설계서(2005082)" xfId="11836"/>
    <cellStyle name="백_20030218144011020-E1C865BF_CC-02 본관기초굴착 예상_1 당진78-연돌-공사설계서(REV.0 12.14-kopec)_0 태안78-연돌-공사설계서(2005082) 10" xfId="37080"/>
    <cellStyle name="백_20030218144011020-E1C865BF_CC-02 본관기초굴착 예상_1 당진78-연돌-공사설계서(REV.0 12.14-kopec)_0 태안78-연돌-공사설계서(2005082) 2" xfId="11837"/>
    <cellStyle name="백_20030218144011020-E1C865BF_CC-02 본관기초굴착 예상_1 당진78-연돌-공사설계서(REV.0 12.14-kopec)_0 태안78-연돌-공사설계서(2005082) 3" xfId="11838"/>
    <cellStyle name="백_20030218144011020-E1C865BF_CC-02 본관기초굴착 예상_1 당진78-연돌-공사설계서(REV.0 12.14-kopec)_0 태안78-연돌-공사설계서(2005082) 4" xfId="19442"/>
    <cellStyle name="백_20030218144011020-E1C865BF_CC-02 본관기초굴착 예상_1 당진78-연돌-공사설계서(REV.0 12.14-kopec)_0 태안78-연돌-공사설계서(2005082) 5" xfId="37081"/>
    <cellStyle name="백_20030218144011020-E1C865BF_CC-02 본관기초굴착 예상_1 당진78-연돌-공사설계서(REV.0 12.14-kopec)_0 태안78-연돌-공사설계서(2005082) 6" xfId="37082"/>
    <cellStyle name="백_20030218144011020-E1C865BF_CC-02 본관기초굴착 예상_1 당진78-연돌-공사설계서(REV.0 12.14-kopec)_0 태안78-연돌-공사설계서(2005082) 7" xfId="37083"/>
    <cellStyle name="백_20030218144011020-E1C865BF_CC-02 본관기초굴착 예상_1 당진78-연돌-공사설계서(REV.0 12.14-kopec)_0 태안78-연돌-공사설계서(2005082) 8" xfId="37084"/>
    <cellStyle name="백_20030218144011020-E1C865BF_CC-02 본관기초굴착 예상_1 당진78-연돌-공사설계서(REV.0 12.14-kopec)_0 태안78-연돌-공사설계서(2005082) 9" xfId="37085"/>
    <cellStyle name="백_20030218144011020-E1C865BF_CC-02 본관기초굴착 예상_1 당진78-연돌-공사설계서(REV.0 12.14-kopec)_1.0t 공사설계서(1021일)" xfId="11839"/>
    <cellStyle name="백_20030218144011020-E1C865BF_CC-02 본관기초굴착 예상_1 당진78-연돌-공사설계서(REV.0 12.14-kopec)_1.0t 공사설계서(1021일) 10" xfId="37086"/>
    <cellStyle name="백_20030218144011020-E1C865BF_CC-02 본관기초굴착 예상_1 당진78-연돌-공사설계서(REV.0 12.14-kopec)_1.0t 공사설계서(1021일) 2" xfId="11840"/>
    <cellStyle name="백_20030218144011020-E1C865BF_CC-02 본관기초굴착 예상_1 당진78-연돌-공사설계서(REV.0 12.14-kopec)_1.0t 공사설계서(1021일) 3" xfId="11841"/>
    <cellStyle name="백_20030218144011020-E1C865BF_CC-02 본관기초굴착 예상_1 당진78-연돌-공사설계서(REV.0 12.14-kopec)_1.0t 공사설계서(1021일) 4" xfId="19443"/>
    <cellStyle name="백_20030218144011020-E1C865BF_CC-02 본관기초굴착 예상_1 당진78-연돌-공사설계서(REV.0 12.14-kopec)_1.0t 공사설계서(1021일) 5" xfId="37087"/>
    <cellStyle name="백_20030218144011020-E1C865BF_CC-02 본관기초굴착 예상_1 당진78-연돌-공사설계서(REV.0 12.14-kopec)_1.0t 공사설계서(1021일) 6" xfId="37088"/>
    <cellStyle name="백_20030218144011020-E1C865BF_CC-02 본관기초굴착 예상_1 당진78-연돌-공사설계서(REV.0 12.14-kopec)_1.0t 공사설계서(1021일) 7" xfId="37089"/>
    <cellStyle name="백_20030218144011020-E1C865BF_CC-02 본관기초굴착 예상_1 당진78-연돌-공사설계서(REV.0 12.14-kopec)_1.0t 공사설계서(1021일) 8" xfId="37090"/>
    <cellStyle name="백_20030218144011020-E1C865BF_CC-02 본관기초굴착 예상_1 당진78-연돌-공사설계서(REV.0 12.14-kopec)_1.0t 공사설계서(1021일) 9" xfId="37091"/>
    <cellStyle name="백_20030218144011020-E1C865BF_CC-02 본관기초굴착 예상_1 당진78-연돌-공사설계서(REV.0 12.14-kopec)_태안78연돌공사설계서(2005099)C2" xfId="11842"/>
    <cellStyle name="백_20030218144011020-E1C865BF_CC-02 본관기초굴착 예상_1 당진78-연돌-공사설계서(REV.0 12.14-kopec)_태안78연돌공사설계서(2005099)C2 10" xfId="37092"/>
    <cellStyle name="백_20030218144011020-E1C865BF_CC-02 본관기초굴착 예상_1 당진78-연돌-공사설계서(REV.0 12.14-kopec)_태안78연돌공사설계서(2005099)C2 2" xfId="11843"/>
    <cellStyle name="백_20030218144011020-E1C865BF_CC-02 본관기초굴착 예상_1 당진78-연돌-공사설계서(REV.0 12.14-kopec)_태안78연돌공사설계서(2005099)C2 3" xfId="11844"/>
    <cellStyle name="백_20030218144011020-E1C865BF_CC-02 본관기초굴착 예상_1 당진78-연돌-공사설계서(REV.0 12.14-kopec)_태안78연돌공사설계서(2005099)C2 4" xfId="19444"/>
    <cellStyle name="백_20030218144011020-E1C865BF_CC-02 본관기초굴착 예상_1 당진78-연돌-공사설계서(REV.0 12.14-kopec)_태안78연돌공사설계서(2005099)C2 5" xfId="37093"/>
    <cellStyle name="백_20030218144011020-E1C865BF_CC-02 본관기초굴착 예상_1 당진78-연돌-공사설계서(REV.0 12.14-kopec)_태안78연돌공사설계서(2005099)C2 6" xfId="37094"/>
    <cellStyle name="백_20030218144011020-E1C865BF_CC-02 본관기초굴착 예상_1 당진78-연돌-공사설계서(REV.0 12.14-kopec)_태안78연돌공사설계서(2005099)C2 7" xfId="37095"/>
    <cellStyle name="백_20030218144011020-E1C865BF_CC-02 본관기초굴착 예상_1 당진78-연돌-공사설계서(REV.0 12.14-kopec)_태안78연돌공사설계서(2005099)C2 8" xfId="37096"/>
    <cellStyle name="백_20030218144011020-E1C865BF_CC-02 본관기초굴착 예상_1 당진78-연돌-공사설계서(REV.0 12.14-kopec)_태안78연돌공사설계서(2005099)C2 9" xfId="37097"/>
    <cellStyle name="백_20030218144011020-E1C865BF_CC-02 본관기초굴착 예상_1.0t 당진78-연돌-수량산출서(REV.0 12.27-kopec)" xfId="11845"/>
    <cellStyle name="백_20030218144011020-E1C865BF_CC-02 본관기초굴착 예상_1.0t 당진78-연돌-수량산출서(REV.0 12.27-kopec) 10" xfId="37098"/>
    <cellStyle name="백_20030218144011020-E1C865BF_CC-02 본관기초굴착 예상_1.0t 당진78-연돌-수량산출서(REV.0 12.27-kopec) 2" xfId="11846"/>
    <cellStyle name="백_20030218144011020-E1C865BF_CC-02 본관기초굴착 예상_1.0t 당진78-연돌-수량산출서(REV.0 12.27-kopec) 3" xfId="11847"/>
    <cellStyle name="백_20030218144011020-E1C865BF_CC-02 본관기초굴착 예상_1.0t 당진78-연돌-수량산출서(REV.0 12.27-kopec) 4" xfId="19445"/>
    <cellStyle name="백_20030218144011020-E1C865BF_CC-02 본관기초굴착 예상_1.0t 당진78-연돌-수량산출서(REV.0 12.27-kopec) 5" xfId="37099"/>
    <cellStyle name="백_20030218144011020-E1C865BF_CC-02 본관기초굴착 예상_1.0t 당진78-연돌-수량산출서(REV.0 12.27-kopec) 6" xfId="37100"/>
    <cellStyle name="백_20030218144011020-E1C865BF_CC-02 본관기초굴착 예상_1.0t 당진78-연돌-수량산출서(REV.0 12.27-kopec) 7" xfId="37101"/>
    <cellStyle name="백_20030218144011020-E1C865BF_CC-02 본관기초굴착 예상_1.0t 당진78-연돌-수량산출서(REV.0 12.27-kopec) 8" xfId="37102"/>
    <cellStyle name="백_20030218144011020-E1C865BF_CC-02 본관기초굴착 예상_1.0t 당진78-연돌-수량산출서(REV.0 12.27-kopec) 9" xfId="37103"/>
    <cellStyle name="백_20030218144011020-E1C865BF_CC-02 본관기초굴착 예상_1.0t 당진78-연돌-수량산출서(REV.0 12.27-kopec)_1.0t 공사설계서(1021일)" xfId="11848"/>
    <cellStyle name="백_20030218144011020-E1C865BF_CC-02 본관기초굴착 예상_1.0t 당진78-연돌-수량산출서(REV.0 12.27-kopec)_1.0t 공사설계서(1021일) 10" xfId="37104"/>
    <cellStyle name="백_20030218144011020-E1C865BF_CC-02 본관기초굴착 예상_1.0t 당진78-연돌-수량산출서(REV.0 12.27-kopec)_1.0t 공사설계서(1021일) 2" xfId="11849"/>
    <cellStyle name="백_20030218144011020-E1C865BF_CC-02 본관기초굴착 예상_1.0t 당진78-연돌-수량산출서(REV.0 12.27-kopec)_1.0t 공사설계서(1021일) 3" xfId="11850"/>
    <cellStyle name="백_20030218144011020-E1C865BF_CC-02 본관기초굴착 예상_1.0t 당진78-연돌-수량산출서(REV.0 12.27-kopec)_1.0t 공사설계서(1021일) 4" xfId="19446"/>
    <cellStyle name="백_20030218144011020-E1C865BF_CC-02 본관기초굴착 예상_1.0t 당진78-연돌-수량산출서(REV.0 12.27-kopec)_1.0t 공사설계서(1021일) 5" xfId="37105"/>
    <cellStyle name="백_20030218144011020-E1C865BF_CC-02 본관기초굴착 예상_1.0t 당진78-연돌-수량산출서(REV.0 12.27-kopec)_1.0t 공사설계서(1021일) 6" xfId="37106"/>
    <cellStyle name="백_20030218144011020-E1C865BF_CC-02 본관기초굴착 예상_1.0t 당진78-연돌-수량산출서(REV.0 12.27-kopec)_1.0t 공사설계서(1021일) 7" xfId="37107"/>
    <cellStyle name="백_20030218144011020-E1C865BF_CC-02 본관기초굴착 예상_1.0t 당진78-연돌-수량산출서(REV.0 12.27-kopec)_1.0t 공사설계서(1021일) 8" xfId="37108"/>
    <cellStyle name="백_20030218144011020-E1C865BF_CC-02 본관기초굴착 예상_1.0t 당진78-연돌-수량산출서(REV.0 12.27-kopec)_1.0t 공사설계서(1021일) 9" xfId="37109"/>
    <cellStyle name="백_20030218144011020-E1C865BF_CC-02 본관기초굴착 예상_당진78-연돌-개략공사비" xfId="11851"/>
    <cellStyle name="백_20030218144011020-E1C865BF_CC-02 본관기초굴착 예상_당진78-연돌-개략공사비 10" xfId="37110"/>
    <cellStyle name="백_20030218144011020-E1C865BF_CC-02 본관기초굴착 예상_당진78-연돌-개략공사비 2" xfId="11852"/>
    <cellStyle name="백_20030218144011020-E1C865BF_CC-02 본관기초굴착 예상_당진78-연돌-개략공사비 3" xfId="11853"/>
    <cellStyle name="백_20030218144011020-E1C865BF_CC-02 본관기초굴착 예상_당진78-연돌-개략공사비 4" xfId="19447"/>
    <cellStyle name="백_20030218144011020-E1C865BF_CC-02 본관기초굴착 예상_당진78-연돌-개략공사비 5" xfId="37111"/>
    <cellStyle name="백_20030218144011020-E1C865BF_CC-02 본관기초굴착 예상_당진78-연돌-개략공사비 6" xfId="37112"/>
    <cellStyle name="백_20030218144011020-E1C865BF_CC-02 본관기초굴착 예상_당진78-연돌-개략공사비 7" xfId="37113"/>
    <cellStyle name="백_20030218144011020-E1C865BF_CC-02 본관기초굴착 예상_당진78-연돌-개략공사비 8" xfId="37114"/>
    <cellStyle name="백_20030218144011020-E1C865BF_CC-02 본관기초굴착 예상_당진78-연돌-개략공사비 9" xfId="37115"/>
    <cellStyle name="백_20030218144011020-E1C865BF_CC-02 본관기초굴착 예상_당진78-연돌-개략공사비_0 태안78-연돌-공사설계서(2005082)" xfId="11854"/>
    <cellStyle name="백_20030218144011020-E1C865BF_CC-02 본관기초굴착 예상_당진78-연돌-개략공사비_0 태안78-연돌-공사설계서(2005082) 10" xfId="37116"/>
    <cellStyle name="백_20030218144011020-E1C865BF_CC-02 본관기초굴착 예상_당진78-연돌-개략공사비_0 태안78-연돌-공사설계서(2005082) 2" xfId="11855"/>
    <cellStyle name="백_20030218144011020-E1C865BF_CC-02 본관기초굴착 예상_당진78-연돌-개략공사비_0 태안78-연돌-공사설계서(2005082) 3" xfId="11856"/>
    <cellStyle name="백_20030218144011020-E1C865BF_CC-02 본관기초굴착 예상_당진78-연돌-개략공사비_0 태안78-연돌-공사설계서(2005082) 4" xfId="19448"/>
    <cellStyle name="백_20030218144011020-E1C865BF_CC-02 본관기초굴착 예상_당진78-연돌-개략공사비_0 태안78-연돌-공사설계서(2005082) 5" xfId="37117"/>
    <cellStyle name="백_20030218144011020-E1C865BF_CC-02 본관기초굴착 예상_당진78-연돌-개략공사비_0 태안78-연돌-공사설계서(2005082) 6" xfId="37118"/>
    <cellStyle name="백_20030218144011020-E1C865BF_CC-02 본관기초굴착 예상_당진78-연돌-개략공사비_0 태안78-연돌-공사설계서(2005082) 7" xfId="37119"/>
    <cellStyle name="백_20030218144011020-E1C865BF_CC-02 본관기초굴착 예상_당진78-연돌-개략공사비_0 태안78-연돌-공사설계서(2005082) 8" xfId="37120"/>
    <cellStyle name="백_20030218144011020-E1C865BF_CC-02 본관기초굴착 예상_당진78-연돌-개략공사비_0 태안78-연돌-공사설계서(2005082) 9" xfId="37121"/>
    <cellStyle name="백_20030218144011020-E1C865BF_CC-02 본관기초굴착 예상_당진78-연돌-개략공사비_1.0t 공사설계서(1021일)" xfId="11857"/>
    <cellStyle name="백_20030218144011020-E1C865BF_CC-02 본관기초굴착 예상_당진78-연돌-개략공사비_1.0t 공사설계서(1021일) 10" xfId="37122"/>
    <cellStyle name="백_20030218144011020-E1C865BF_CC-02 본관기초굴착 예상_당진78-연돌-개략공사비_1.0t 공사설계서(1021일) 2" xfId="11858"/>
    <cellStyle name="백_20030218144011020-E1C865BF_CC-02 본관기초굴착 예상_당진78-연돌-개략공사비_1.0t 공사설계서(1021일) 3" xfId="11859"/>
    <cellStyle name="백_20030218144011020-E1C865BF_CC-02 본관기초굴착 예상_당진78-연돌-개략공사비_1.0t 공사설계서(1021일) 4" xfId="19449"/>
    <cellStyle name="백_20030218144011020-E1C865BF_CC-02 본관기초굴착 예상_당진78-연돌-개략공사비_1.0t 공사설계서(1021일) 5" xfId="37123"/>
    <cellStyle name="백_20030218144011020-E1C865BF_CC-02 본관기초굴착 예상_당진78-연돌-개략공사비_1.0t 공사설계서(1021일) 6" xfId="37124"/>
    <cellStyle name="백_20030218144011020-E1C865BF_CC-02 본관기초굴착 예상_당진78-연돌-개략공사비_1.0t 공사설계서(1021일) 7" xfId="37125"/>
    <cellStyle name="백_20030218144011020-E1C865BF_CC-02 본관기초굴착 예상_당진78-연돌-개략공사비_1.0t 공사설계서(1021일) 8" xfId="37126"/>
    <cellStyle name="백_20030218144011020-E1C865BF_CC-02 본관기초굴착 예상_당진78-연돌-개략공사비_1.0t 공사설계서(1021일) 9" xfId="37127"/>
    <cellStyle name="백_20030218144011020-E1C865BF_CC-02 본관기초굴착 예상_당진78-연돌-개략공사비_태안78연돌공사설계서(2005099)C2" xfId="11860"/>
    <cellStyle name="백_20030218144011020-E1C865BF_CC-02 본관기초굴착 예상_당진78-연돌-개략공사비_태안78연돌공사설계서(2005099)C2 10" xfId="37128"/>
    <cellStyle name="백_20030218144011020-E1C865BF_CC-02 본관기초굴착 예상_당진78-연돌-개략공사비_태안78연돌공사설계서(2005099)C2 2" xfId="11861"/>
    <cellStyle name="백_20030218144011020-E1C865BF_CC-02 본관기초굴착 예상_당진78-연돌-개략공사비_태안78연돌공사설계서(2005099)C2 3" xfId="11862"/>
    <cellStyle name="백_20030218144011020-E1C865BF_CC-02 본관기초굴착 예상_당진78-연돌-개략공사비_태안78연돌공사설계서(2005099)C2 4" xfId="19450"/>
    <cellStyle name="백_20030218144011020-E1C865BF_CC-02 본관기초굴착 예상_당진78-연돌-개략공사비_태안78연돌공사설계서(2005099)C2 5" xfId="37129"/>
    <cellStyle name="백_20030218144011020-E1C865BF_CC-02 본관기초굴착 예상_당진78-연돌-개략공사비_태안78연돌공사설계서(2005099)C2 6" xfId="37130"/>
    <cellStyle name="백_20030218144011020-E1C865BF_CC-02 본관기초굴착 예상_당진78-연돌-개략공사비_태안78연돌공사설계서(2005099)C2 7" xfId="37131"/>
    <cellStyle name="백_20030218144011020-E1C865BF_CC-02 본관기초굴착 예상_당진78-연돌-개략공사비_태안78연돌공사설계서(2005099)C2 8" xfId="37132"/>
    <cellStyle name="백_20030218144011020-E1C865BF_CC-02 본관기초굴착 예상_당진78-연돌-개략공사비_태안78연돌공사설계서(2005099)C2 9" xfId="37133"/>
    <cellStyle name="백_20030218144011020-E1C865BF_CC-02 본관기초굴착 예상_연돌 현장타설말뚝(RCD)설계서" xfId="11863"/>
    <cellStyle name="백_20030218144011020-E1C865BF_CC-02 본관기초굴착 예상_연돌 현장타설말뚝(RCD)설계서 10" xfId="37134"/>
    <cellStyle name="백_20030218144011020-E1C865BF_CC-02 본관기초굴착 예상_연돌 현장타설말뚝(RCD)설계서 2" xfId="11864"/>
    <cellStyle name="백_20030218144011020-E1C865BF_CC-02 본관기초굴착 예상_연돌 현장타설말뚝(RCD)설계서 3" xfId="11865"/>
    <cellStyle name="백_20030218144011020-E1C865BF_CC-02 본관기초굴착 예상_연돌 현장타설말뚝(RCD)설계서 4" xfId="19451"/>
    <cellStyle name="백_20030218144011020-E1C865BF_CC-02 본관기초굴착 예상_연돌 현장타설말뚝(RCD)설계서 5" xfId="37135"/>
    <cellStyle name="백_20030218144011020-E1C865BF_CC-02 본관기초굴착 예상_연돌 현장타설말뚝(RCD)설계서 6" xfId="37136"/>
    <cellStyle name="백_20030218144011020-E1C865BF_CC-02 본관기초굴착 예상_연돌 현장타설말뚝(RCD)설계서 7" xfId="37137"/>
    <cellStyle name="백_20030218144011020-E1C865BF_CC-02 본관기초굴착 예상_연돌 현장타설말뚝(RCD)설계서 8" xfId="37138"/>
    <cellStyle name="백_20030218144011020-E1C865BF_CC-02 본관기초굴착 예상_연돌 현장타설말뚝(RCD)설계서 9" xfId="37139"/>
    <cellStyle name="백_20030218144011020-E1C865BF_CC-02 본관기초굴착 예상_연돌 현장타설말뚝(RCD)설계서_0 태안78-연돌-공사설계서(2005082)" xfId="11866"/>
    <cellStyle name="백_20030218144011020-E1C865BF_CC-02 본관기초굴착 예상_연돌 현장타설말뚝(RCD)설계서_0 태안78-연돌-공사설계서(2005082) 10" xfId="37140"/>
    <cellStyle name="백_20030218144011020-E1C865BF_CC-02 본관기초굴착 예상_연돌 현장타설말뚝(RCD)설계서_0 태안78-연돌-공사설계서(2005082) 2" xfId="11867"/>
    <cellStyle name="백_20030218144011020-E1C865BF_CC-02 본관기초굴착 예상_연돌 현장타설말뚝(RCD)설계서_0 태안78-연돌-공사설계서(2005082) 3" xfId="11868"/>
    <cellStyle name="백_20030218144011020-E1C865BF_CC-02 본관기초굴착 예상_연돌 현장타설말뚝(RCD)설계서_0 태안78-연돌-공사설계서(2005082) 4" xfId="19452"/>
    <cellStyle name="백_20030218144011020-E1C865BF_CC-02 본관기초굴착 예상_연돌 현장타설말뚝(RCD)설계서_0 태안78-연돌-공사설계서(2005082) 5" xfId="37141"/>
    <cellStyle name="백_20030218144011020-E1C865BF_CC-02 본관기초굴착 예상_연돌 현장타설말뚝(RCD)설계서_0 태안78-연돌-공사설계서(2005082) 6" xfId="37142"/>
    <cellStyle name="백_20030218144011020-E1C865BF_CC-02 본관기초굴착 예상_연돌 현장타설말뚝(RCD)설계서_0 태안78-연돌-공사설계서(2005082) 7" xfId="37143"/>
    <cellStyle name="백_20030218144011020-E1C865BF_CC-02 본관기초굴착 예상_연돌 현장타설말뚝(RCD)설계서_0 태안78-연돌-공사설계서(2005082) 8" xfId="37144"/>
    <cellStyle name="백_20030218144011020-E1C865BF_CC-02 본관기초굴착 예상_연돌 현장타설말뚝(RCD)설계서_0 태안78-연돌-공사설계서(2005082) 9" xfId="37145"/>
    <cellStyle name="백_20030218144011020-E1C865BF_CC-02 본관기초굴착 예상_연돌 현장타설말뚝(RCD)설계서_1.0t 공사설계서(1021일)" xfId="11869"/>
    <cellStyle name="백_20030218144011020-E1C865BF_CC-02 본관기초굴착 예상_연돌 현장타설말뚝(RCD)설계서_1.0t 공사설계서(1021일) 10" xfId="37146"/>
    <cellStyle name="백_20030218144011020-E1C865BF_CC-02 본관기초굴착 예상_연돌 현장타설말뚝(RCD)설계서_1.0t 공사설계서(1021일) 2" xfId="11870"/>
    <cellStyle name="백_20030218144011020-E1C865BF_CC-02 본관기초굴착 예상_연돌 현장타설말뚝(RCD)설계서_1.0t 공사설계서(1021일) 3" xfId="11871"/>
    <cellStyle name="백_20030218144011020-E1C865BF_CC-02 본관기초굴착 예상_연돌 현장타설말뚝(RCD)설계서_1.0t 공사설계서(1021일) 4" xfId="19453"/>
    <cellStyle name="백_20030218144011020-E1C865BF_CC-02 본관기초굴착 예상_연돌 현장타설말뚝(RCD)설계서_1.0t 공사설계서(1021일) 5" xfId="37147"/>
    <cellStyle name="백_20030218144011020-E1C865BF_CC-02 본관기초굴착 예상_연돌 현장타설말뚝(RCD)설계서_1.0t 공사설계서(1021일) 6" xfId="37148"/>
    <cellStyle name="백_20030218144011020-E1C865BF_CC-02 본관기초굴착 예상_연돌 현장타설말뚝(RCD)설계서_1.0t 공사설계서(1021일) 7" xfId="37149"/>
    <cellStyle name="백_20030218144011020-E1C865BF_CC-02 본관기초굴착 예상_연돌 현장타설말뚝(RCD)설계서_1.0t 공사설계서(1021일) 8" xfId="37150"/>
    <cellStyle name="백_20030218144011020-E1C865BF_CC-02 본관기초굴착 예상_연돌 현장타설말뚝(RCD)설계서_1.0t 공사설계서(1021일) 9" xfId="37151"/>
    <cellStyle name="백_20030218144011020-E1C865BF_CC-02 본관기초굴착 예상_연돌 현장타설말뚝(RCD)설계서_태안78연돌공사설계서(2005099)C2" xfId="11872"/>
    <cellStyle name="백_20030218144011020-E1C865BF_CC-02 본관기초굴착 예상_연돌 현장타설말뚝(RCD)설계서_태안78연돌공사설계서(2005099)C2 10" xfId="37152"/>
    <cellStyle name="백_20030218144011020-E1C865BF_CC-02 본관기초굴착 예상_연돌 현장타설말뚝(RCD)설계서_태안78연돌공사설계서(2005099)C2 2" xfId="11873"/>
    <cellStyle name="백_20030218144011020-E1C865BF_CC-02 본관기초굴착 예상_연돌 현장타설말뚝(RCD)설계서_태안78연돌공사설계서(2005099)C2 3" xfId="11874"/>
    <cellStyle name="백_20030218144011020-E1C865BF_CC-02 본관기초굴착 예상_연돌 현장타설말뚝(RCD)설계서_태안78연돌공사설계서(2005099)C2 4" xfId="19454"/>
    <cellStyle name="백_20030218144011020-E1C865BF_CC-02 본관기초굴착 예상_연돌 현장타설말뚝(RCD)설계서_태안78연돌공사설계서(2005099)C2 5" xfId="37153"/>
    <cellStyle name="백_20030218144011020-E1C865BF_CC-02 본관기초굴착 예상_연돌 현장타설말뚝(RCD)설계서_태안78연돌공사설계서(2005099)C2 6" xfId="37154"/>
    <cellStyle name="백_20030218144011020-E1C865BF_CC-02 본관기초굴착 예상_연돌 현장타설말뚝(RCD)설계서_태안78연돌공사설계서(2005099)C2 7" xfId="37155"/>
    <cellStyle name="백_20030218144011020-E1C865BF_CC-02 본관기초굴착 예상_연돌 현장타설말뚝(RCD)설계서_태안78연돌공사설계서(2005099)C2 8" xfId="37156"/>
    <cellStyle name="백_20030218144011020-E1C865BF_CC-02 본관기초굴착 예상_연돌 현장타설말뚝(RCD)설계서_태안78연돌공사설계서(2005099)C2 9" xfId="37157"/>
    <cellStyle name="백_20030218144011020-E1C865BF_계장-견적서" xfId="19407"/>
    <cellStyle name="백_20030218144011020-E1C865BF_계장-견적서_계장-견적서(re.1)" xfId="19408"/>
    <cellStyle name="백_20030218144011020-E1C865BF_계장-견적서_계장-견적서(re.1)_믿음견적(8월)-믿음부사장님 계약(내부자료)" xfId="19409"/>
    <cellStyle name="백_20030218144011020-E1C865BF_계장-견적서_믿음견적(8월)-믿음부사장님 계약(내부자료)" xfId="19410"/>
    <cellStyle name="백_20030218144011020-E1C865BF_구내도로 설계변경조서(최종)" xfId="36922"/>
    <cellStyle name="백_20030218144011020-E1C865BF_그래브준설 수량분개 토적표" xfId="36923"/>
    <cellStyle name="백_20030218144011020-E1C865BF_내역서_단가확정_집계" xfId="11753"/>
    <cellStyle name="백_20030218144011020-E1C865BF_당진78-연돌-개략공사비" xfId="11754"/>
    <cellStyle name="백_20030218144011020-E1C865BF_당진78-연돌-개략공사비 10" xfId="36924"/>
    <cellStyle name="백_20030218144011020-E1C865BF_당진78-연돌-개략공사비 2" xfId="11755"/>
    <cellStyle name="백_20030218144011020-E1C865BF_당진78-연돌-개략공사비 3" xfId="11756"/>
    <cellStyle name="백_20030218144011020-E1C865BF_당진78-연돌-개략공사비 4" xfId="19411"/>
    <cellStyle name="백_20030218144011020-E1C865BF_당진78-연돌-개략공사비 5" xfId="36925"/>
    <cellStyle name="백_20030218144011020-E1C865BF_당진78-연돌-개략공사비 6" xfId="36926"/>
    <cellStyle name="백_20030218144011020-E1C865BF_당진78-연돌-개략공사비 7" xfId="36927"/>
    <cellStyle name="백_20030218144011020-E1C865BF_당진78-연돌-개략공사비 8" xfId="36928"/>
    <cellStyle name="백_20030218144011020-E1C865BF_당진78-연돌-개략공사비 9" xfId="36929"/>
    <cellStyle name="백_20030218144011020-E1C865BF_당진78-연돌-개략공사비_0 태안78-연돌-공사설계서(2005082)" xfId="11757"/>
    <cellStyle name="백_20030218144011020-E1C865BF_당진78-연돌-개략공사비_0 태안78-연돌-공사설계서(2005082) 10" xfId="36930"/>
    <cellStyle name="백_20030218144011020-E1C865BF_당진78-연돌-개략공사비_0 태안78-연돌-공사설계서(2005082) 2" xfId="11758"/>
    <cellStyle name="백_20030218144011020-E1C865BF_당진78-연돌-개략공사비_0 태안78-연돌-공사설계서(2005082) 3" xfId="11759"/>
    <cellStyle name="백_20030218144011020-E1C865BF_당진78-연돌-개략공사비_0 태안78-연돌-공사설계서(2005082) 4" xfId="19412"/>
    <cellStyle name="백_20030218144011020-E1C865BF_당진78-연돌-개략공사비_0 태안78-연돌-공사설계서(2005082) 5" xfId="36931"/>
    <cellStyle name="백_20030218144011020-E1C865BF_당진78-연돌-개략공사비_0 태안78-연돌-공사설계서(2005082) 6" xfId="36932"/>
    <cellStyle name="백_20030218144011020-E1C865BF_당진78-연돌-개략공사비_0 태안78-연돌-공사설계서(2005082) 7" xfId="36933"/>
    <cellStyle name="백_20030218144011020-E1C865BF_당진78-연돌-개략공사비_0 태안78-연돌-공사설계서(2005082) 8" xfId="36934"/>
    <cellStyle name="백_20030218144011020-E1C865BF_당진78-연돌-개략공사비_0 태안78-연돌-공사설계서(2005082) 9" xfId="36935"/>
    <cellStyle name="백_20030218144011020-E1C865BF_당진78-연돌-개략공사비_1.0t 공사설계서(1021일)" xfId="11760"/>
    <cellStyle name="백_20030218144011020-E1C865BF_당진78-연돌-개략공사비_1.0t 공사설계서(1021일) 10" xfId="36936"/>
    <cellStyle name="백_20030218144011020-E1C865BF_당진78-연돌-개략공사비_1.0t 공사설계서(1021일) 2" xfId="11761"/>
    <cellStyle name="백_20030218144011020-E1C865BF_당진78-연돌-개략공사비_1.0t 공사설계서(1021일) 3" xfId="11762"/>
    <cellStyle name="백_20030218144011020-E1C865BF_당진78-연돌-개략공사비_1.0t 공사설계서(1021일) 4" xfId="19413"/>
    <cellStyle name="백_20030218144011020-E1C865BF_당진78-연돌-개략공사비_1.0t 공사설계서(1021일) 5" xfId="36937"/>
    <cellStyle name="백_20030218144011020-E1C865BF_당진78-연돌-개략공사비_1.0t 공사설계서(1021일) 6" xfId="36938"/>
    <cellStyle name="백_20030218144011020-E1C865BF_당진78-연돌-개략공사비_1.0t 공사설계서(1021일) 7" xfId="36939"/>
    <cellStyle name="백_20030218144011020-E1C865BF_당진78-연돌-개략공사비_1.0t 공사설계서(1021일) 8" xfId="36940"/>
    <cellStyle name="백_20030218144011020-E1C865BF_당진78-연돌-개략공사비_1.0t 공사설계서(1021일) 9" xfId="36941"/>
    <cellStyle name="백_20030218144011020-E1C865BF_당진78-연돌-개략공사비_태안78연돌공사설계서(2005099)C2" xfId="11763"/>
    <cellStyle name="백_20030218144011020-E1C865BF_당진78-연돌-개략공사비_태안78연돌공사설계서(2005099)C2 10" xfId="36942"/>
    <cellStyle name="백_20030218144011020-E1C865BF_당진78-연돌-개략공사비_태안78연돌공사설계서(2005099)C2 2" xfId="11764"/>
    <cellStyle name="백_20030218144011020-E1C865BF_당진78-연돌-개략공사비_태안78연돌공사설계서(2005099)C2 3" xfId="11765"/>
    <cellStyle name="백_20030218144011020-E1C865BF_당진78-연돌-개략공사비_태안78연돌공사설계서(2005099)C2 4" xfId="19414"/>
    <cellStyle name="백_20030218144011020-E1C865BF_당진78-연돌-개략공사비_태안78연돌공사설계서(2005099)C2 5" xfId="36943"/>
    <cellStyle name="백_20030218144011020-E1C865BF_당진78-연돌-개략공사비_태안78연돌공사설계서(2005099)C2 6" xfId="36944"/>
    <cellStyle name="백_20030218144011020-E1C865BF_당진78-연돌-개략공사비_태안78연돌공사설계서(2005099)C2 7" xfId="36945"/>
    <cellStyle name="백_20030218144011020-E1C865BF_당진78-연돌-개략공사비_태안78연돌공사설계서(2005099)C2 8" xfId="36946"/>
    <cellStyle name="백_20030218144011020-E1C865BF_당진78-연돌-개략공사비_태안78연돌공사설계서(2005099)C2 9" xfId="36947"/>
    <cellStyle name="백_20030218144011020-E1C865BF_당진9,10-터빈기초 공사내역서" xfId="11766"/>
    <cellStyle name="백_20030218144011020-E1C865BF_믿음견적(8월)-믿음부사장님 계약(내부자료)" xfId="19415"/>
    <cellStyle name="백_20030218144011020-E1C865BF_본관기초굴착 예상도급" xfId="11767"/>
    <cellStyle name="백_20030218144011020-E1C865BF_본관기초굴착 예상도급 10" xfId="36948"/>
    <cellStyle name="백_20030218144011020-E1C865BF_본관기초굴착 예상도급 2" xfId="11768"/>
    <cellStyle name="백_20030218144011020-E1C865BF_본관기초굴착 예상도급 3" xfId="11769"/>
    <cellStyle name="백_20030218144011020-E1C865BF_본관기초굴착 예상도급 4" xfId="19416"/>
    <cellStyle name="백_20030218144011020-E1C865BF_본관기초굴착 예상도급 5" xfId="36949"/>
    <cellStyle name="백_20030218144011020-E1C865BF_본관기초굴착 예상도급 6" xfId="36950"/>
    <cellStyle name="백_20030218144011020-E1C865BF_본관기초굴착 예상도급 7" xfId="36951"/>
    <cellStyle name="백_20030218144011020-E1C865BF_본관기초굴착 예상도급 8" xfId="36952"/>
    <cellStyle name="백_20030218144011020-E1C865BF_본관기초굴착 예상도급 9" xfId="36953"/>
    <cellStyle name="백_20030218144011020-E1C865BF_본관기초굴착 예상도급_1 당진78-연돌-공사설계서(REV.0 12.14-kopec)" xfId="11770"/>
    <cellStyle name="백_20030218144011020-E1C865BF_본관기초굴착 예상도급_1 당진78-연돌-공사설계서(REV.0 12.14-kopec) 10" xfId="36954"/>
    <cellStyle name="백_20030218144011020-E1C865BF_본관기초굴착 예상도급_1 당진78-연돌-공사설계서(REV.0 12.14-kopec) 2" xfId="11771"/>
    <cellStyle name="백_20030218144011020-E1C865BF_본관기초굴착 예상도급_1 당진78-연돌-공사설계서(REV.0 12.14-kopec) 3" xfId="11772"/>
    <cellStyle name="백_20030218144011020-E1C865BF_본관기초굴착 예상도급_1 당진78-연돌-공사설계서(REV.0 12.14-kopec) 4" xfId="19417"/>
    <cellStyle name="백_20030218144011020-E1C865BF_본관기초굴착 예상도급_1 당진78-연돌-공사설계서(REV.0 12.14-kopec) 5" xfId="36955"/>
    <cellStyle name="백_20030218144011020-E1C865BF_본관기초굴착 예상도급_1 당진78-연돌-공사설계서(REV.0 12.14-kopec) 6" xfId="36956"/>
    <cellStyle name="백_20030218144011020-E1C865BF_본관기초굴착 예상도급_1 당진78-연돌-공사설계서(REV.0 12.14-kopec) 7" xfId="36957"/>
    <cellStyle name="백_20030218144011020-E1C865BF_본관기초굴착 예상도급_1 당진78-연돌-공사설계서(REV.0 12.14-kopec) 8" xfId="36958"/>
    <cellStyle name="백_20030218144011020-E1C865BF_본관기초굴착 예상도급_1 당진78-연돌-공사설계서(REV.0 12.14-kopec) 9" xfId="36959"/>
    <cellStyle name="백_20030218144011020-E1C865BF_본관기초굴착 예상도급_1 당진78-연돌-공사설계서(REV.0 12.14-kopec)_0 태안78-연돌-공사설계서(2005082)" xfId="11773"/>
    <cellStyle name="백_20030218144011020-E1C865BF_본관기초굴착 예상도급_1 당진78-연돌-공사설계서(REV.0 12.14-kopec)_0 태안78-연돌-공사설계서(2005082) 10" xfId="36960"/>
    <cellStyle name="백_20030218144011020-E1C865BF_본관기초굴착 예상도급_1 당진78-연돌-공사설계서(REV.0 12.14-kopec)_0 태안78-연돌-공사설계서(2005082) 2" xfId="11774"/>
    <cellStyle name="백_20030218144011020-E1C865BF_본관기초굴착 예상도급_1 당진78-연돌-공사설계서(REV.0 12.14-kopec)_0 태안78-연돌-공사설계서(2005082) 3" xfId="11775"/>
    <cellStyle name="백_20030218144011020-E1C865BF_본관기초굴착 예상도급_1 당진78-연돌-공사설계서(REV.0 12.14-kopec)_0 태안78-연돌-공사설계서(2005082) 4" xfId="19418"/>
    <cellStyle name="백_20030218144011020-E1C865BF_본관기초굴착 예상도급_1 당진78-연돌-공사설계서(REV.0 12.14-kopec)_0 태안78-연돌-공사설계서(2005082) 5" xfId="36961"/>
    <cellStyle name="백_20030218144011020-E1C865BF_본관기초굴착 예상도급_1 당진78-연돌-공사설계서(REV.0 12.14-kopec)_0 태안78-연돌-공사설계서(2005082) 6" xfId="36962"/>
    <cellStyle name="백_20030218144011020-E1C865BF_본관기초굴착 예상도급_1 당진78-연돌-공사설계서(REV.0 12.14-kopec)_0 태안78-연돌-공사설계서(2005082) 7" xfId="36963"/>
    <cellStyle name="백_20030218144011020-E1C865BF_본관기초굴착 예상도급_1 당진78-연돌-공사설계서(REV.0 12.14-kopec)_0 태안78-연돌-공사설계서(2005082) 8" xfId="36964"/>
    <cellStyle name="백_20030218144011020-E1C865BF_본관기초굴착 예상도급_1 당진78-연돌-공사설계서(REV.0 12.14-kopec)_0 태안78-연돌-공사설계서(2005082) 9" xfId="36965"/>
    <cellStyle name="백_20030218144011020-E1C865BF_본관기초굴착 예상도급_1 당진78-연돌-공사설계서(REV.0 12.14-kopec)_1.0t 공사설계서(1021일)" xfId="11776"/>
    <cellStyle name="백_20030218144011020-E1C865BF_본관기초굴착 예상도급_1 당진78-연돌-공사설계서(REV.0 12.14-kopec)_1.0t 공사설계서(1021일) 10" xfId="36966"/>
    <cellStyle name="백_20030218144011020-E1C865BF_본관기초굴착 예상도급_1 당진78-연돌-공사설계서(REV.0 12.14-kopec)_1.0t 공사설계서(1021일) 2" xfId="11777"/>
    <cellStyle name="백_20030218144011020-E1C865BF_본관기초굴착 예상도급_1 당진78-연돌-공사설계서(REV.0 12.14-kopec)_1.0t 공사설계서(1021일) 3" xfId="11778"/>
    <cellStyle name="백_20030218144011020-E1C865BF_본관기초굴착 예상도급_1 당진78-연돌-공사설계서(REV.0 12.14-kopec)_1.0t 공사설계서(1021일) 4" xfId="19419"/>
    <cellStyle name="백_20030218144011020-E1C865BF_본관기초굴착 예상도급_1 당진78-연돌-공사설계서(REV.0 12.14-kopec)_1.0t 공사설계서(1021일) 5" xfId="36967"/>
    <cellStyle name="백_20030218144011020-E1C865BF_본관기초굴착 예상도급_1 당진78-연돌-공사설계서(REV.0 12.14-kopec)_1.0t 공사설계서(1021일) 6" xfId="36968"/>
    <cellStyle name="백_20030218144011020-E1C865BF_본관기초굴착 예상도급_1 당진78-연돌-공사설계서(REV.0 12.14-kopec)_1.0t 공사설계서(1021일) 7" xfId="36969"/>
    <cellStyle name="백_20030218144011020-E1C865BF_본관기초굴착 예상도급_1 당진78-연돌-공사설계서(REV.0 12.14-kopec)_1.0t 공사설계서(1021일) 8" xfId="36970"/>
    <cellStyle name="백_20030218144011020-E1C865BF_본관기초굴착 예상도급_1 당진78-연돌-공사설계서(REV.0 12.14-kopec)_1.0t 공사설계서(1021일) 9" xfId="36971"/>
    <cellStyle name="백_20030218144011020-E1C865BF_본관기초굴착 예상도급_1 당진78-연돌-공사설계서(REV.0 12.14-kopec)_태안78연돌공사설계서(2005099)C2" xfId="11779"/>
    <cellStyle name="백_20030218144011020-E1C865BF_본관기초굴착 예상도급_1 당진78-연돌-공사설계서(REV.0 12.14-kopec)_태안78연돌공사설계서(2005099)C2 10" xfId="36972"/>
    <cellStyle name="백_20030218144011020-E1C865BF_본관기초굴착 예상도급_1 당진78-연돌-공사설계서(REV.0 12.14-kopec)_태안78연돌공사설계서(2005099)C2 2" xfId="11780"/>
    <cellStyle name="백_20030218144011020-E1C865BF_본관기초굴착 예상도급_1 당진78-연돌-공사설계서(REV.0 12.14-kopec)_태안78연돌공사설계서(2005099)C2 3" xfId="11781"/>
    <cellStyle name="백_20030218144011020-E1C865BF_본관기초굴착 예상도급_1 당진78-연돌-공사설계서(REV.0 12.14-kopec)_태안78연돌공사설계서(2005099)C2 4" xfId="19420"/>
    <cellStyle name="백_20030218144011020-E1C865BF_본관기초굴착 예상도급_1 당진78-연돌-공사설계서(REV.0 12.14-kopec)_태안78연돌공사설계서(2005099)C2 5" xfId="36973"/>
    <cellStyle name="백_20030218144011020-E1C865BF_본관기초굴착 예상도급_1 당진78-연돌-공사설계서(REV.0 12.14-kopec)_태안78연돌공사설계서(2005099)C2 6" xfId="36974"/>
    <cellStyle name="백_20030218144011020-E1C865BF_본관기초굴착 예상도급_1 당진78-연돌-공사설계서(REV.0 12.14-kopec)_태안78연돌공사설계서(2005099)C2 7" xfId="36975"/>
    <cellStyle name="백_20030218144011020-E1C865BF_본관기초굴착 예상도급_1 당진78-연돌-공사설계서(REV.0 12.14-kopec)_태안78연돌공사설계서(2005099)C2 8" xfId="36976"/>
    <cellStyle name="백_20030218144011020-E1C865BF_본관기초굴착 예상도급_1 당진78-연돌-공사설계서(REV.0 12.14-kopec)_태안78연돌공사설계서(2005099)C2 9" xfId="36977"/>
    <cellStyle name="백_20030218144011020-E1C865BF_본관기초굴착 예상도급_1.0t 당진78-연돌-수량산출서(REV.0 12.27-kopec)" xfId="11782"/>
    <cellStyle name="백_20030218144011020-E1C865BF_본관기초굴착 예상도급_1.0t 당진78-연돌-수량산출서(REV.0 12.27-kopec) 10" xfId="36978"/>
    <cellStyle name="백_20030218144011020-E1C865BF_본관기초굴착 예상도급_1.0t 당진78-연돌-수량산출서(REV.0 12.27-kopec) 2" xfId="11783"/>
    <cellStyle name="백_20030218144011020-E1C865BF_본관기초굴착 예상도급_1.0t 당진78-연돌-수량산출서(REV.0 12.27-kopec) 3" xfId="11784"/>
    <cellStyle name="백_20030218144011020-E1C865BF_본관기초굴착 예상도급_1.0t 당진78-연돌-수량산출서(REV.0 12.27-kopec) 4" xfId="19421"/>
    <cellStyle name="백_20030218144011020-E1C865BF_본관기초굴착 예상도급_1.0t 당진78-연돌-수량산출서(REV.0 12.27-kopec) 5" xfId="36979"/>
    <cellStyle name="백_20030218144011020-E1C865BF_본관기초굴착 예상도급_1.0t 당진78-연돌-수량산출서(REV.0 12.27-kopec) 6" xfId="36980"/>
    <cellStyle name="백_20030218144011020-E1C865BF_본관기초굴착 예상도급_1.0t 당진78-연돌-수량산출서(REV.0 12.27-kopec) 7" xfId="36981"/>
    <cellStyle name="백_20030218144011020-E1C865BF_본관기초굴착 예상도급_1.0t 당진78-연돌-수량산출서(REV.0 12.27-kopec) 8" xfId="36982"/>
    <cellStyle name="백_20030218144011020-E1C865BF_본관기초굴착 예상도급_1.0t 당진78-연돌-수량산출서(REV.0 12.27-kopec) 9" xfId="36983"/>
    <cellStyle name="백_20030218144011020-E1C865BF_본관기초굴착 예상도급_1.0t 당진78-연돌-수량산출서(REV.0 12.27-kopec)_1.0t 공사설계서(1021일)" xfId="11785"/>
    <cellStyle name="백_20030218144011020-E1C865BF_본관기초굴착 예상도급_1.0t 당진78-연돌-수량산출서(REV.0 12.27-kopec)_1.0t 공사설계서(1021일) 10" xfId="36984"/>
    <cellStyle name="백_20030218144011020-E1C865BF_본관기초굴착 예상도급_1.0t 당진78-연돌-수량산출서(REV.0 12.27-kopec)_1.0t 공사설계서(1021일) 2" xfId="11786"/>
    <cellStyle name="백_20030218144011020-E1C865BF_본관기초굴착 예상도급_1.0t 당진78-연돌-수량산출서(REV.0 12.27-kopec)_1.0t 공사설계서(1021일) 3" xfId="11787"/>
    <cellStyle name="백_20030218144011020-E1C865BF_본관기초굴착 예상도급_1.0t 당진78-연돌-수량산출서(REV.0 12.27-kopec)_1.0t 공사설계서(1021일) 4" xfId="19422"/>
    <cellStyle name="백_20030218144011020-E1C865BF_본관기초굴착 예상도급_1.0t 당진78-연돌-수량산출서(REV.0 12.27-kopec)_1.0t 공사설계서(1021일) 5" xfId="36985"/>
    <cellStyle name="백_20030218144011020-E1C865BF_본관기초굴착 예상도급_1.0t 당진78-연돌-수량산출서(REV.0 12.27-kopec)_1.0t 공사설계서(1021일) 6" xfId="36986"/>
    <cellStyle name="백_20030218144011020-E1C865BF_본관기초굴착 예상도급_1.0t 당진78-연돌-수량산출서(REV.0 12.27-kopec)_1.0t 공사설계서(1021일) 7" xfId="36987"/>
    <cellStyle name="백_20030218144011020-E1C865BF_본관기초굴착 예상도급_1.0t 당진78-연돌-수량산출서(REV.0 12.27-kopec)_1.0t 공사설계서(1021일) 8" xfId="36988"/>
    <cellStyle name="백_20030218144011020-E1C865BF_본관기초굴착 예상도급_1.0t 당진78-연돌-수량산출서(REV.0 12.27-kopec)_1.0t 공사설계서(1021일) 9" xfId="36989"/>
    <cellStyle name="백_20030218144011020-E1C865BF_본관기초굴착 예상도급_당진78-연돌-개략공사비" xfId="11788"/>
    <cellStyle name="백_20030218144011020-E1C865BF_본관기초굴착 예상도급_당진78-연돌-개략공사비 10" xfId="36990"/>
    <cellStyle name="백_20030218144011020-E1C865BF_본관기초굴착 예상도급_당진78-연돌-개략공사비 2" xfId="11789"/>
    <cellStyle name="백_20030218144011020-E1C865BF_본관기초굴착 예상도급_당진78-연돌-개략공사비 3" xfId="11790"/>
    <cellStyle name="백_20030218144011020-E1C865BF_본관기초굴착 예상도급_당진78-연돌-개략공사비 4" xfId="19423"/>
    <cellStyle name="백_20030218144011020-E1C865BF_본관기초굴착 예상도급_당진78-연돌-개략공사비 5" xfId="36991"/>
    <cellStyle name="백_20030218144011020-E1C865BF_본관기초굴착 예상도급_당진78-연돌-개략공사비 6" xfId="36992"/>
    <cellStyle name="백_20030218144011020-E1C865BF_본관기초굴착 예상도급_당진78-연돌-개략공사비 7" xfId="36993"/>
    <cellStyle name="백_20030218144011020-E1C865BF_본관기초굴착 예상도급_당진78-연돌-개략공사비 8" xfId="36994"/>
    <cellStyle name="백_20030218144011020-E1C865BF_본관기초굴착 예상도급_당진78-연돌-개략공사비 9" xfId="36995"/>
    <cellStyle name="백_20030218144011020-E1C865BF_본관기초굴착 예상도급_당진78-연돌-개략공사비_0 태안78-연돌-공사설계서(2005082)" xfId="11791"/>
    <cellStyle name="백_20030218144011020-E1C865BF_본관기초굴착 예상도급_당진78-연돌-개략공사비_0 태안78-연돌-공사설계서(2005082) 10" xfId="36996"/>
    <cellStyle name="백_20030218144011020-E1C865BF_본관기초굴착 예상도급_당진78-연돌-개략공사비_0 태안78-연돌-공사설계서(2005082) 2" xfId="11792"/>
    <cellStyle name="백_20030218144011020-E1C865BF_본관기초굴착 예상도급_당진78-연돌-개략공사비_0 태안78-연돌-공사설계서(2005082) 3" xfId="11793"/>
    <cellStyle name="백_20030218144011020-E1C865BF_본관기초굴착 예상도급_당진78-연돌-개략공사비_0 태안78-연돌-공사설계서(2005082) 4" xfId="19424"/>
    <cellStyle name="백_20030218144011020-E1C865BF_본관기초굴착 예상도급_당진78-연돌-개략공사비_0 태안78-연돌-공사설계서(2005082) 5" xfId="36997"/>
    <cellStyle name="백_20030218144011020-E1C865BF_본관기초굴착 예상도급_당진78-연돌-개략공사비_0 태안78-연돌-공사설계서(2005082) 6" xfId="36998"/>
    <cellStyle name="백_20030218144011020-E1C865BF_본관기초굴착 예상도급_당진78-연돌-개략공사비_0 태안78-연돌-공사설계서(2005082) 7" xfId="36999"/>
    <cellStyle name="백_20030218144011020-E1C865BF_본관기초굴착 예상도급_당진78-연돌-개략공사비_0 태안78-연돌-공사설계서(2005082) 8" xfId="37000"/>
    <cellStyle name="백_20030218144011020-E1C865BF_본관기초굴착 예상도급_당진78-연돌-개략공사비_0 태안78-연돌-공사설계서(2005082) 9" xfId="37001"/>
    <cellStyle name="백_20030218144011020-E1C865BF_본관기초굴착 예상도급_당진78-연돌-개략공사비_1.0t 공사설계서(1021일)" xfId="11794"/>
    <cellStyle name="백_20030218144011020-E1C865BF_본관기초굴착 예상도급_당진78-연돌-개략공사비_1.0t 공사설계서(1021일) 10" xfId="37002"/>
    <cellStyle name="백_20030218144011020-E1C865BF_본관기초굴착 예상도급_당진78-연돌-개략공사비_1.0t 공사설계서(1021일) 2" xfId="11795"/>
    <cellStyle name="백_20030218144011020-E1C865BF_본관기초굴착 예상도급_당진78-연돌-개략공사비_1.0t 공사설계서(1021일) 3" xfId="11796"/>
    <cellStyle name="백_20030218144011020-E1C865BF_본관기초굴착 예상도급_당진78-연돌-개략공사비_1.0t 공사설계서(1021일) 4" xfId="19425"/>
    <cellStyle name="백_20030218144011020-E1C865BF_본관기초굴착 예상도급_당진78-연돌-개략공사비_1.0t 공사설계서(1021일) 5" xfId="37003"/>
    <cellStyle name="백_20030218144011020-E1C865BF_본관기초굴착 예상도급_당진78-연돌-개략공사비_1.0t 공사설계서(1021일) 6" xfId="37004"/>
    <cellStyle name="백_20030218144011020-E1C865BF_본관기초굴착 예상도급_당진78-연돌-개략공사비_1.0t 공사설계서(1021일) 7" xfId="37005"/>
    <cellStyle name="백_20030218144011020-E1C865BF_본관기초굴착 예상도급_당진78-연돌-개략공사비_1.0t 공사설계서(1021일) 8" xfId="37006"/>
    <cellStyle name="백_20030218144011020-E1C865BF_본관기초굴착 예상도급_당진78-연돌-개략공사비_1.0t 공사설계서(1021일) 9" xfId="37007"/>
    <cellStyle name="백_20030218144011020-E1C865BF_본관기초굴착 예상도급_당진78-연돌-개략공사비_태안78연돌공사설계서(2005099)C2" xfId="11797"/>
    <cellStyle name="백_20030218144011020-E1C865BF_본관기초굴착 예상도급_당진78-연돌-개략공사비_태안78연돌공사설계서(2005099)C2 10" xfId="37008"/>
    <cellStyle name="백_20030218144011020-E1C865BF_본관기초굴착 예상도급_당진78-연돌-개략공사비_태안78연돌공사설계서(2005099)C2 2" xfId="11798"/>
    <cellStyle name="백_20030218144011020-E1C865BF_본관기초굴착 예상도급_당진78-연돌-개략공사비_태안78연돌공사설계서(2005099)C2 3" xfId="11799"/>
    <cellStyle name="백_20030218144011020-E1C865BF_본관기초굴착 예상도급_당진78-연돌-개략공사비_태안78연돌공사설계서(2005099)C2 4" xfId="19426"/>
    <cellStyle name="백_20030218144011020-E1C865BF_본관기초굴착 예상도급_당진78-연돌-개략공사비_태안78연돌공사설계서(2005099)C2 5" xfId="37009"/>
    <cellStyle name="백_20030218144011020-E1C865BF_본관기초굴착 예상도급_당진78-연돌-개략공사비_태안78연돌공사설계서(2005099)C2 6" xfId="37010"/>
    <cellStyle name="백_20030218144011020-E1C865BF_본관기초굴착 예상도급_당진78-연돌-개략공사비_태안78연돌공사설계서(2005099)C2 7" xfId="37011"/>
    <cellStyle name="백_20030218144011020-E1C865BF_본관기초굴착 예상도급_당진78-연돌-개략공사비_태안78연돌공사설계서(2005099)C2 8" xfId="37012"/>
    <cellStyle name="백_20030218144011020-E1C865BF_본관기초굴착 예상도급_당진78-연돌-개략공사비_태안78연돌공사설계서(2005099)C2 9" xfId="37013"/>
    <cellStyle name="백_20030218144011020-E1C865BF_본관기초굴착 예상도급_연돌 현장타설말뚝(RCD)설계서" xfId="11800"/>
    <cellStyle name="백_20030218144011020-E1C865BF_본관기초굴착 예상도급_연돌 현장타설말뚝(RCD)설계서 10" xfId="37014"/>
    <cellStyle name="백_20030218144011020-E1C865BF_본관기초굴착 예상도급_연돌 현장타설말뚝(RCD)설계서 2" xfId="11801"/>
    <cellStyle name="백_20030218144011020-E1C865BF_본관기초굴착 예상도급_연돌 현장타설말뚝(RCD)설계서 3" xfId="11802"/>
    <cellStyle name="백_20030218144011020-E1C865BF_본관기초굴착 예상도급_연돌 현장타설말뚝(RCD)설계서 4" xfId="19427"/>
    <cellStyle name="백_20030218144011020-E1C865BF_본관기초굴착 예상도급_연돌 현장타설말뚝(RCD)설계서 5" xfId="37015"/>
    <cellStyle name="백_20030218144011020-E1C865BF_본관기초굴착 예상도급_연돌 현장타설말뚝(RCD)설계서 6" xfId="37016"/>
    <cellStyle name="백_20030218144011020-E1C865BF_본관기초굴착 예상도급_연돌 현장타설말뚝(RCD)설계서 7" xfId="37017"/>
    <cellStyle name="백_20030218144011020-E1C865BF_본관기초굴착 예상도급_연돌 현장타설말뚝(RCD)설계서 8" xfId="37018"/>
    <cellStyle name="백_20030218144011020-E1C865BF_본관기초굴착 예상도급_연돌 현장타설말뚝(RCD)설계서 9" xfId="37019"/>
    <cellStyle name="백_20030218144011020-E1C865BF_본관기초굴착 예상도급_연돌 현장타설말뚝(RCD)설계서_0 태안78-연돌-공사설계서(2005082)" xfId="11803"/>
    <cellStyle name="백_20030218144011020-E1C865BF_본관기초굴착 예상도급_연돌 현장타설말뚝(RCD)설계서_0 태안78-연돌-공사설계서(2005082) 10" xfId="37020"/>
    <cellStyle name="백_20030218144011020-E1C865BF_본관기초굴착 예상도급_연돌 현장타설말뚝(RCD)설계서_0 태안78-연돌-공사설계서(2005082) 2" xfId="11804"/>
    <cellStyle name="백_20030218144011020-E1C865BF_본관기초굴착 예상도급_연돌 현장타설말뚝(RCD)설계서_0 태안78-연돌-공사설계서(2005082) 3" xfId="11805"/>
    <cellStyle name="백_20030218144011020-E1C865BF_본관기초굴착 예상도급_연돌 현장타설말뚝(RCD)설계서_0 태안78-연돌-공사설계서(2005082) 4" xfId="19428"/>
    <cellStyle name="백_20030218144011020-E1C865BF_본관기초굴착 예상도급_연돌 현장타설말뚝(RCD)설계서_0 태안78-연돌-공사설계서(2005082) 5" xfId="37021"/>
    <cellStyle name="백_20030218144011020-E1C865BF_본관기초굴착 예상도급_연돌 현장타설말뚝(RCD)설계서_0 태안78-연돌-공사설계서(2005082) 6" xfId="37022"/>
    <cellStyle name="백_20030218144011020-E1C865BF_본관기초굴착 예상도급_연돌 현장타설말뚝(RCD)설계서_0 태안78-연돌-공사설계서(2005082) 7" xfId="37023"/>
    <cellStyle name="백_20030218144011020-E1C865BF_본관기초굴착 예상도급_연돌 현장타설말뚝(RCD)설계서_0 태안78-연돌-공사설계서(2005082) 8" xfId="37024"/>
    <cellStyle name="백_20030218144011020-E1C865BF_본관기초굴착 예상도급_연돌 현장타설말뚝(RCD)설계서_0 태안78-연돌-공사설계서(2005082) 9" xfId="37025"/>
    <cellStyle name="백_20030218144011020-E1C865BF_본관기초굴착 예상도급_연돌 현장타설말뚝(RCD)설계서_1.0t 공사설계서(1021일)" xfId="11806"/>
    <cellStyle name="백_20030218144011020-E1C865BF_본관기초굴착 예상도급_연돌 현장타설말뚝(RCD)설계서_1.0t 공사설계서(1021일) 10" xfId="37026"/>
    <cellStyle name="백_20030218144011020-E1C865BF_본관기초굴착 예상도급_연돌 현장타설말뚝(RCD)설계서_1.0t 공사설계서(1021일) 2" xfId="11807"/>
    <cellStyle name="백_20030218144011020-E1C865BF_본관기초굴착 예상도급_연돌 현장타설말뚝(RCD)설계서_1.0t 공사설계서(1021일) 3" xfId="11808"/>
    <cellStyle name="백_20030218144011020-E1C865BF_본관기초굴착 예상도급_연돌 현장타설말뚝(RCD)설계서_1.0t 공사설계서(1021일) 4" xfId="19429"/>
    <cellStyle name="백_20030218144011020-E1C865BF_본관기초굴착 예상도급_연돌 현장타설말뚝(RCD)설계서_1.0t 공사설계서(1021일) 5" xfId="37027"/>
    <cellStyle name="백_20030218144011020-E1C865BF_본관기초굴착 예상도급_연돌 현장타설말뚝(RCD)설계서_1.0t 공사설계서(1021일) 6" xfId="37028"/>
    <cellStyle name="백_20030218144011020-E1C865BF_본관기초굴착 예상도급_연돌 현장타설말뚝(RCD)설계서_1.0t 공사설계서(1021일) 7" xfId="37029"/>
    <cellStyle name="백_20030218144011020-E1C865BF_본관기초굴착 예상도급_연돌 현장타설말뚝(RCD)설계서_1.0t 공사설계서(1021일) 8" xfId="37030"/>
    <cellStyle name="백_20030218144011020-E1C865BF_본관기초굴착 예상도급_연돌 현장타설말뚝(RCD)설계서_1.0t 공사설계서(1021일) 9" xfId="37031"/>
    <cellStyle name="백_20030218144011020-E1C865BF_본관기초굴착 예상도급_연돌 현장타설말뚝(RCD)설계서_태안78연돌공사설계서(2005099)C2" xfId="11809"/>
    <cellStyle name="백_20030218144011020-E1C865BF_본관기초굴착 예상도급_연돌 현장타설말뚝(RCD)설계서_태안78연돌공사설계서(2005099)C2 10" xfId="37032"/>
    <cellStyle name="백_20030218144011020-E1C865BF_본관기초굴착 예상도급_연돌 현장타설말뚝(RCD)설계서_태안78연돌공사설계서(2005099)C2 2" xfId="11810"/>
    <cellStyle name="백_20030218144011020-E1C865BF_본관기초굴착 예상도급_연돌 현장타설말뚝(RCD)설계서_태안78연돌공사설계서(2005099)C2 3" xfId="11811"/>
    <cellStyle name="백_20030218144011020-E1C865BF_본관기초굴착 예상도급_연돌 현장타설말뚝(RCD)설계서_태안78연돌공사설계서(2005099)C2 4" xfId="19430"/>
    <cellStyle name="백_20030218144011020-E1C865BF_본관기초굴착 예상도급_연돌 현장타설말뚝(RCD)설계서_태안78연돌공사설계서(2005099)C2 5" xfId="37033"/>
    <cellStyle name="백_20030218144011020-E1C865BF_본관기초굴착 예상도급_연돌 현장타설말뚝(RCD)설계서_태안78연돌공사설계서(2005099)C2 6" xfId="37034"/>
    <cellStyle name="백_20030218144011020-E1C865BF_본관기초굴착 예상도급_연돌 현장타설말뚝(RCD)설계서_태안78연돌공사설계서(2005099)C2 7" xfId="37035"/>
    <cellStyle name="백_20030218144011020-E1C865BF_본관기초굴착 예상도급_연돌 현장타설말뚝(RCD)설계서_태안78연돌공사설계서(2005099)C2 8" xfId="37036"/>
    <cellStyle name="백_20030218144011020-E1C865BF_본관기초굴착 예상도급_연돌 현장타설말뚝(RCD)설계서_태안78연돌공사설계서(2005099)C2 9" xfId="37037"/>
    <cellStyle name="백_20030218144011020-E1C865BF_본관기초굴착(REV1)" xfId="11813"/>
    <cellStyle name="백_20030218144011020-E1C865BF_본관기초굴착(남경)" xfId="11812"/>
    <cellStyle name="백_20030218144011020-E1C865BF_부대철콘공내역(당진#7,8)" xfId="11814"/>
    <cellStyle name="백_20030218144011020-E1C865BF_부두준설 딱지" xfId="37038"/>
    <cellStyle name="백_20030218144011020-E1C865BF_부두준설 설계서" xfId="37039"/>
    <cellStyle name="백_20030218144011020-E1C865BF_부두준설 설계서-07.10.24" xfId="37040"/>
    <cellStyle name="백_20030218144011020-E1C865BF_부두준설 수량산출서" xfId="37041"/>
    <cellStyle name="백_20030218144011020-E1C865BF_설계변경(최종)" xfId="42455"/>
    <cellStyle name="백_20030218144011020-E1C865BF_소나무가이식 하도급대상금액대비" xfId="11815"/>
    <cellStyle name="백_20030218144011020-E1C865BF_연돌 현장타설말뚝(RCD)설계서" xfId="11816"/>
    <cellStyle name="백_20030218144011020-E1C865BF_연돌 현장타설말뚝(RCD)설계서 10" xfId="37042"/>
    <cellStyle name="백_20030218144011020-E1C865BF_연돌 현장타설말뚝(RCD)설계서 2" xfId="11817"/>
    <cellStyle name="백_20030218144011020-E1C865BF_연돌 현장타설말뚝(RCD)설계서 3" xfId="11818"/>
    <cellStyle name="백_20030218144011020-E1C865BF_연돌 현장타설말뚝(RCD)설계서 4" xfId="19431"/>
    <cellStyle name="백_20030218144011020-E1C865BF_연돌 현장타설말뚝(RCD)설계서 5" xfId="37043"/>
    <cellStyle name="백_20030218144011020-E1C865BF_연돌 현장타설말뚝(RCD)설계서 6" xfId="37044"/>
    <cellStyle name="백_20030218144011020-E1C865BF_연돌 현장타설말뚝(RCD)설계서 7" xfId="37045"/>
    <cellStyle name="백_20030218144011020-E1C865BF_연돌 현장타설말뚝(RCD)설계서 8" xfId="37046"/>
    <cellStyle name="백_20030218144011020-E1C865BF_연돌 현장타설말뚝(RCD)설계서 9" xfId="37047"/>
    <cellStyle name="백_20030218144011020-E1C865BF_연돌 현장타설말뚝(RCD)설계서_0 태안78-연돌-공사설계서(2005082)" xfId="11819"/>
    <cellStyle name="백_20030218144011020-E1C865BF_연돌 현장타설말뚝(RCD)설계서_0 태안78-연돌-공사설계서(2005082) 10" xfId="37048"/>
    <cellStyle name="백_20030218144011020-E1C865BF_연돌 현장타설말뚝(RCD)설계서_0 태안78-연돌-공사설계서(2005082) 2" xfId="11820"/>
    <cellStyle name="백_20030218144011020-E1C865BF_연돌 현장타설말뚝(RCD)설계서_0 태안78-연돌-공사설계서(2005082) 3" xfId="11821"/>
    <cellStyle name="백_20030218144011020-E1C865BF_연돌 현장타설말뚝(RCD)설계서_0 태안78-연돌-공사설계서(2005082) 4" xfId="19432"/>
    <cellStyle name="백_20030218144011020-E1C865BF_연돌 현장타설말뚝(RCD)설계서_0 태안78-연돌-공사설계서(2005082) 5" xfId="37049"/>
    <cellStyle name="백_20030218144011020-E1C865BF_연돌 현장타설말뚝(RCD)설계서_0 태안78-연돌-공사설계서(2005082) 6" xfId="37050"/>
    <cellStyle name="백_20030218144011020-E1C865BF_연돌 현장타설말뚝(RCD)설계서_0 태안78-연돌-공사설계서(2005082) 7" xfId="37051"/>
    <cellStyle name="백_20030218144011020-E1C865BF_연돌 현장타설말뚝(RCD)설계서_0 태안78-연돌-공사설계서(2005082) 8" xfId="37052"/>
    <cellStyle name="백_20030218144011020-E1C865BF_연돌 현장타설말뚝(RCD)설계서_0 태안78-연돌-공사설계서(2005082) 9" xfId="37053"/>
    <cellStyle name="백_20030218144011020-E1C865BF_연돌 현장타설말뚝(RCD)설계서_1.0t 공사설계서(1021일)" xfId="11822"/>
    <cellStyle name="백_20030218144011020-E1C865BF_연돌 현장타설말뚝(RCD)설계서_1.0t 공사설계서(1021일) 10" xfId="37054"/>
    <cellStyle name="백_20030218144011020-E1C865BF_연돌 현장타설말뚝(RCD)설계서_1.0t 공사설계서(1021일) 2" xfId="11823"/>
    <cellStyle name="백_20030218144011020-E1C865BF_연돌 현장타설말뚝(RCD)설계서_1.0t 공사설계서(1021일) 3" xfId="11824"/>
    <cellStyle name="백_20030218144011020-E1C865BF_연돌 현장타설말뚝(RCD)설계서_1.0t 공사설계서(1021일) 4" xfId="19433"/>
    <cellStyle name="백_20030218144011020-E1C865BF_연돌 현장타설말뚝(RCD)설계서_1.0t 공사설계서(1021일) 5" xfId="37055"/>
    <cellStyle name="백_20030218144011020-E1C865BF_연돌 현장타설말뚝(RCD)설계서_1.0t 공사설계서(1021일) 6" xfId="37056"/>
    <cellStyle name="백_20030218144011020-E1C865BF_연돌 현장타설말뚝(RCD)설계서_1.0t 공사설계서(1021일) 7" xfId="37057"/>
    <cellStyle name="백_20030218144011020-E1C865BF_연돌 현장타설말뚝(RCD)설계서_1.0t 공사설계서(1021일) 8" xfId="37058"/>
    <cellStyle name="백_20030218144011020-E1C865BF_연돌 현장타설말뚝(RCD)설계서_1.0t 공사설계서(1021일) 9" xfId="37059"/>
    <cellStyle name="백_20030218144011020-E1C865BF_연돌 현장타설말뚝(RCD)설계서_태안78연돌공사설계서(2005099)C2" xfId="11825"/>
    <cellStyle name="백_20030218144011020-E1C865BF_연돌 현장타설말뚝(RCD)설계서_태안78연돌공사설계서(2005099)C2 10" xfId="37060"/>
    <cellStyle name="백_20030218144011020-E1C865BF_연돌 현장타설말뚝(RCD)설계서_태안78연돌공사설계서(2005099)C2 2" xfId="11826"/>
    <cellStyle name="백_20030218144011020-E1C865BF_연돌 현장타설말뚝(RCD)설계서_태안78연돌공사설계서(2005099)C2 3" xfId="11827"/>
    <cellStyle name="백_20030218144011020-E1C865BF_연돌 현장타설말뚝(RCD)설계서_태안78연돌공사설계서(2005099)C2 4" xfId="19434"/>
    <cellStyle name="백_20030218144011020-E1C865BF_연돌 현장타설말뚝(RCD)설계서_태안78연돌공사설계서(2005099)C2 5" xfId="37061"/>
    <cellStyle name="백_20030218144011020-E1C865BF_연돌 현장타설말뚝(RCD)설계서_태안78연돌공사설계서(2005099)C2 6" xfId="37062"/>
    <cellStyle name="백_20030218144011020-E1C865BF_연돌 현장타설말뚝(RCD)설계서_태안78연돌공사설계서(2005099)C2 7" xfId="37063"/>
    <cellStyle name="백_20030218144011020-E1C865BF_연돌 현장타설말뚝(RCD)설계서_태안78연돌공사설계서(2005099)C2 8" xfId="37064"/>
    <cellStyle name="백_20030218144011020-E1C865BF_연돌 현장타설말뚝(RCD)설계서_태안78연돌공사설계서(2005099)C2 9" xfId="37065"/>
    <cellStyle name="백_20030218144011020-E1C865BF_염소 주입실 신축공사" xfId="42456"/>
    <cellStyle name="백_20030218144011020-E1C865BF_취수로 설계변경조서" xfId="37066"/>
    <cellStyle name="백_20030218144011020-E1C865BF_취수로 설계변경조서(최종)" xfId="37067"/>
    <cellStyle name="백_3,4호기 구내도로수량산출서(F.C)" xfId="37158"/>
    <cellStyle name="백_3,4호기 구내배수 내역서" xfId="37159"/>
    <cellStyle name="백_3. 신광R~숭의R(배수공)" xfId="11875"/>
    <cellStyle name="백_3.우수" xfId="11876"/>
    <cellStyle name="백_3.우수_1" xfId="11877"/>
    <cellStyle name="백_3.우수공개략" xfId="11878"/>
    <cellStyle name="백_329전기설비기초-비교" xfId="11879"/>
    <cellStyle name="백_329전기설비기초-비교_설계변경(최종)" xfId="42461"/>
    <cellStyle name="백_329전기설비기초-비교_염소 주입실 신축공사" xfId="42462"/>
    <cellStyle name="백_4.오수" xfId="11880"/>
    <cellStyle name="백_4.오수_5.구조물공" xfId="11881"/>
    <cellStyle name="백_4.오수_8.부대공" xfId="11882"/>
    <cellStyle name="백_4.오수_9.부대공" xfId="11883"/>
    <cellStyle name="백_5.구조물공" xfId="11884"/>
    <cellStyle name="백_6.지하설계서" xfId="37160"/>
    <cellStyle name="백_6.지하설계서-REV3" xfId="37161"/>
    <cellStyle name="백_6.포장공개략" xfId="11885"/>
    <cellStyle name="백_AC-01터빈주제어및보일러기초" xfId="42503"/>
    <cellStyle name="백_AC-01터빈주제어및보일러기초_설계변경(최종)" xfId="42504"/>
    <cellStyle name="백_CC-02 본관기초굴착 예상" xfId="12024"/>
    <cellStyle name="백_CC-02 본관기초굴착 예상 10" xfId="37344"/>
    <cellStyle name="백_CC-02 본관기초굴착 예상 2" xfId="12025"/>
    <cellStyle name="백_CC-02 본관기초굴착 예상 3" xfId="12026"/>
    <cellStyle name="백_CC-02 본관기초굴착 예상 4" xfId="19552"/>
    <cellStyle name="백_CC-02 본관기초굴착 예상 5" xfId="37345"/>
    <cellStyle name="백_CC-02 본관기초굴착 예상 6" xfId="37346"/>
    <cellStyle name="백_CC-02 본관기초굴착 예상 7" xfId="37347"/>
    <cellStyle name="백_CC-02 본관기초굴착 예상 8" xfId="37348"/>
    <cellStyle name="백_CC-02 본관기초굴착 예상 9" xfId="37349"/>
    <cellStyle name="백_CC-02 본관기초굴착 예상_1 당진78-연돌-공사설계서(REV.0 12.14-kopec)" xfId="12027"/>
    <cellStyle name="백_CC-02 본관기초굴착 예상_1 당진78-연돌-공사설계서(REV.0 12.14-kopec) 10" xfId="37350"/>
    <cellStyle name="백_CC-02 본관기초굴착 예상_1 당진78-연돌-공사설계서(REV.0 12.14-kopec) 2" xfId="12028"/>
    <cellStyle name="백_CC-02 본관기초굴착 예상_1 당진78-연돌-공사설계서(REV.0 12.14-kopec) 3" xfId="12029"/>
    <cellStyle name="백_CC-02 본관기초굴착 예상_1 당진78-연돌-공사설계서(REV.0 12.14-kopec) 4" xfId="19553"/>
    <cellStyle name="백_CC-02 본관기초굴착 예상_1 당진78-연돌-공사설계서(REV.0 12.14-kopec) 5" xfId="37351"/>
    <cellStyle name="백_CC-02 본관기초굴착 예상_1 당진78-연돌-공사설계서(REV.0 12.14-kopec) 6" xfId="37352"/>
    <cellStyle name="백_CC-02 본관기초굴착 예상_1 당진78-연돌-공사설계서(REV.0 12.14-kopec) 7" xfId="37353"/>
    <cellStyle name="백_CC-02 본관기초굴착 예상_1 당진78-연돌-공사설계서(REV.0 12.14-kopec) 8" xfId="37354"/>
    <cellStyle name="백_CC-02 본관기초굴착 예상_1 당진78-연돌-공사설계서(REV.0 12.14-kopec) 9" xfId="37355"/>
    <cellStyle name="백_CC-02 본관기초굴착 예상_1 당진78-연돌-공사설계서(REV.0 12.14-kopec)_0 태안78-연돌-공사설계서(2005082)" xfId="12030"/>
    <cellStyle name="백_CC-02 본관기초굴착 예상_1 당진78-연돌-공사설계서(REV.0 12.14-kopec)_0 태안78-연돌-공사설계서(2005082) 10" xfId="37356"/>
    <cellStyle name="백_CC-02 본관기초굴착 예상_1 당진78-연돌-공사설계서(REV.0 12.14-kopec)_0 태안78-연돌-공사설계서(2005082) 2" xfId="12031"/>
    <cellStyle name="백_CC-02 본관기초굴착 예상_1 당진78-연돌-공사설계서(REV.0 12.14-kopec)_0 태안78-연돌-공사설계서(2005082) 3" xfId="12032"/>
    <cellStyle name="백_CC-02 본관기초굴착 예상_1 당진78-연돌-공사설계서(REV.0 12.14-kopec)_0 태안78-연돌-공사설계서(2005082) 4" xfId="19554"/>
    <cellStyle name="백_CC-02 본관기초굴착 예상_1 당진78-연돌-공사설계서(REV.0 12.14-kopec)_0 태안78-연돌-공사설계서(2005082) 5" xfId="37357"/>
    <cellStyle name="백_CC-02 본관기초굴착 예상_1 당진78-연돌-공사설계서(REV.0 12.14-kopec)_0 태안78-연돌-공사설계서(2005082) 6" xfId="37358"/>
    <cellStyle name="백_CC-02 본관기초굴착 예상_1 당진78-연돌-공사설계서(REV.0 12.14-kopec)_0 태안78-연돌-공사설계서(2005082) 7" xfId="37359"/>
    <cellStyle name="백_CC-02 본관기초굴착 예상_1 당진78-연돌-공사설계서(REV.0 12.14-kopec)_0 태안78-연돌-공사설계서(2005082) 8" xfId="37360"/>
    <cellStyle name="백_CC-02 본관기초굴착 예상_1 당진78-연돌-공사설계서(REV.0 12.14-kopec)_0 태안78-연돌-공사설계서(2005082) 9" xfId="37361"/>
    <cellStyle name="백_CC-02 본관기초굴착 예상_1 당진78-연돌-공사설계서(REV.0 12.14-kopec)_1.0t 공사설계서(1021일)" xfId="12033"/>
    <cellStyle name="백_CC-02 본관기초굴착 예상_1 당진78-연돌-공사설계서(REV.0 12.14-kopec)_1.0t 공사설계서(1021일) 10" xfId="37362"/>
    <cellStyle name="백_CC-02 본관기초굴착 예상_1 당진78-연돌-공사설계서(REV.0 12.14-kopec)_1.0t 공사설계서(1021일) 2" xfId="12034"/>
    <cellStyle name="백_CC-02 본관기초굴착 예상_1 당진78-연돌-공사설계서(REV.0 12.14-kopec)_1.0t 공사설계서(1021일) 3" xfId="12035"/>
    <cellStyle name="백_CC-02 본관기초굴착 예상_1 당진78-연돌-공사설계서(REV.0 12.14-kopec)_1.0t 공사설계서(1021일) 4" xfId="19555"/>
    <cellStyle name="백_CC-02 본관기초굴착 예상_1 당진78-연돌-공사설계서(REV.0 12.14-kopec)_1.0t 공사설계서(1021일) 5" xfId="37363"/>
    <cellStyle name="백_CC-02 본관기초굴착 예상_1 당진78-연돌-공사설계서(REV.0 12.14-kopec)_1.0t 공사설계서(1021일) 6" xfId="37364"/>
    <cellStyle name="백_CC-02 본관기초굴착 예상_1 당진78-연돌-공사설계서(REV.0 12.14-kopec)_1.0t 공사설계서(1021일) 7" xfId="37365"/>
    <cellStyle name="백_CC-02 본관기초굴착 예상_1 당진78-연돌-공사설계서(REV.0 12.14-kopec)_1.0t 공사설계서(1021일) 8" xfId="37366"/>
    <cellStyle name="백_CC-02 본관기초굴착 예상_1 당진78-연돌-공사설계서(REV.0 12.14-kopec)_1.0t 공사설계서(1021일) 9" xfId="37367"/>
    <cellStyle name="백_CC-02 본관기초굴착 예상_1 당진78-연돌-공사설계서(REV.0 12.14-kopec)_태안78연돌공사설계서(2005099)C2" xfId="12036"/>
    <cellStyle name="백_CC-02 본관기초굴착 예상_1 당진78-연돌-공사설계서(REV.0 12.14-kopec)_태안78연돌공사설계서(2005099)C2 10" xfId="37368"/>
    <cellStyle name="백_CC-02 본관기초굴착 예상_1 당진78-연돌-공사설계서(REV.0 12.14-kopec)_태안78연돌공사설계서(2005099)C2 2" xfId="12037"/>
    <cellStyle name="백_CC-02 본관기초굴착 예상_1 당진78-연돌-공사설계서(REV.0 12.14-kopec)_태안78연돌공사설계서(2005099)C2 3" xfId="12038"/>
    <cellStyle name="백_CC-02 본관기초굴착 예상_1 당진78-연돌-공사설계서(REV.0 12.14-kopec)_태안78연돌공사설계서(2005099)C2 4" xfId="19556"/>
    <cellStyle name="백_CC-02 본관기초굴착 예상_1 당진78-연돌-공사설계서(REV.0 12.14-kopec)_태안78연돌공사설계서(2005099)C2 5" xfId="37369"/>
    <cellStyle name="백_CC-02 본관기초굴착 예상_1 당진78-연돌-공사설계서(REV.0 12.14-kopec)_태안78연돌공사설계서(2005099)C2 6" xfId="37370"/>
    <cellStyle name="백_CC-02 본관기초굴착 예상_1 당진78-연돌-공사설계서(REV.0 12.14-kopec)_태안78연돌공사설계서(2005099)C2 7" xfId="37371"/>
    <cellStyle name="백_CC-02 본관기초굴착 예상_1 당진78-연돌-공사설계서(REV.0 12.14-kopec)_태안78연돌공사설계서(2005099)C2 8" xfId="37372"/>
    <cellStyle name="백_CC-02 본관기초굴착 예상_1 당진78-연돌-공사설계서(REV.0 12.14-kopec)_태안78연돌공사설계서(2005099)C2 9" xfId="37373"/>
    <cellStyle name="백_CC-02 본관기초굴착 예상_1.0t 당진78-연돌-수량산출서(REV.0 12.27-kopec)" xfId="12039"/>
    <cellStyle name="백_CC-02 본관기초굴착 예상_1.0t 당진78-연돌-수량산출서(REV.0 12.27-kopec) 10" xfId="37374"/>
    <cellStyle name="백_CC-02 본관기초굴착 예상_1.0t 당진78-연돌-수량산출서(REV.0 12.27-kopec) 2" xfId="12040"/>
    <cellStyle name="백_CC-02 본관기초굴착 예상_1.0t 당진78-연돌-수량산출서(REV.0 12.27-kopec) 3" xfId="12041"/>
    <cellStyle name="백_CC-02 본관기초굴착 예상_1.0t 당진78-연돌-수량산출서(REV.0 12.27-kopec) 4" xfId="19557"/>
    <cellStyle name="백_CC-02 본관기초굴착 예상_1.0t 당진78-연돌-수량산출서(REV.0 12.27-kopec) 5" xfId="37375"/>
    <cellStyle name="백_CC-02 본관기초굴착 예상_1.0t 당진78-연돌-수량산출서(REV.0 12.27-kopec) 6" xfId="37376"/>
    <cellStyle name="백_CC-02 본관기초굴착 예상_1.0t 당진78-연돌-수량산출서(REV.0 12.27-kopec) 7" xfId="37377"/>
    <cellStyle name="백_CC-02 본관기초굴착 예상_1.0t 당진78-연돌-수량산출서(REV.0 12.27-kopec) 8" xfId="37378"/>
    <cellStyle name="백_CC-02 본관기초굴착 예상_1.0t 당진78-연돌-수량산출서(REV.0 12.27-kopec) 9" xfId="37379"/>
    <cellStyle name="백_CC-02 본관기초굴착 예상_1.0t 당진78-연돌-수량산출서(REV.0 12.27-kopec)_1.0t 공사설계서(1021일)" xfId="12042"/>
    <cellStyle name="백_CC-02 본관기초굴착 예상_1.0t 당진78-연돌-수량산출서(REV.0 12.27-kopec)_1.0t 공사설계서(1021일) 10" xfId="37380"/>
    <cellStyle name="백_CC-02 본관기초굴착 예상_1.0t 당진78-연돌-수량산출서(REV.0 12.27-kopec)_1.0t 공사설계서(1021일) 2" xfId="12043"/>
    <cellStyle name="백_CC-02 본관기초굴착 예상_1.0t 당진78-연돌-수량산출서(REV.0 12.27-kopec)_1.0t 공사설계서(1021일) 3" xfId="12044"/>
    <cellStyle name="백_CC-02 본관기초굴착 예상_1.0t 당진78-연돌-수량산출서(REV.0 12.27-kopec)_1.0t 공사설계서(1021일) 4" xfId="19558"/>
    <cellStyle name="백_CC-02 본관기초굴착 예상_1.0t 당진78-연돌-수량산출서(REV.0 12.27-kopec)_1.0t 공사설계서(1021일) 5" xfId="37381"/>
    <cellStyle name="백_CC-02 본관기초굴착 예상_1.0t 당진78-연돌-수량산출서(REV.0 12.27-kopec)_1.0t 공사설계서(1021일) 6" xfId="37382"/>
    <cellStyle name="백_CC-02 본관기초굴착 예상_1.0t 당진78-연돌-수량산출서(REV.0 12.27-kopec)_1.0t 공사설계서(1021일) 7" xfId="37383"/>
    <cellStyle name="백_CC-02 본관기초굴착 예상_1.0t 당진78-연돌-수량산출서(REV.0 12.27-kopec)_1.0t 공사설계서(1021일) 8" xfId="37384"/>
    <cellStyle name="백_CC-02 본관기초굴착 예상_1.0t 당진78-연돌-수량산출서(REV.0 12.27-kopec)_1.0t 공사설계서(1021일) 9" xfId="37385"/>
    <cellStyle name="백_CC-02 본관기초굴착 예상_당진78-연돌-개략공사비" xfId="12045"/>
    <cellStyle name="백_CC-02 본관기초굴착 예상_당진78-연돌-개략공사비 10" xfId="37386"/>
    <cellStyle name="백_CC-02 본관기초굴착 예상_당진78-연돌-개략공사비 2" xfId="12046"/>
    <cellStyle name="백_CC-02 본관기초굴착 예상_당진78-연돌-개략공사비 3" xfId="12047"/>
    <cellStyle name="백_CC-02 본관기초굴착 예상_당진78-연돌-개략공사비 4" xfId="19559"/>
    <cellStyle name="백_CC-02 본관기초굴착 예상_당진78-연돌-개략공사비 5" xfId="37387"/>
    <cellStyle name="백_CC-02 본관기초굴착 예상_당진78-연돌-개략공사비 6" xfId="37388"/>
    <cellStyle name="백_CC-02 본관기초굴착 예상_당진78-연돌-개략공사비 7" xfId="37389"/>
    <cellStyle name="백_CC-02 본관기초굴착 예상_당진78-연돌-개략공사비 8" xfId="37390"/>
    <cellStyle name="백_CC-02 본관기초굴착 예상_당진78-연돌-개략공사비 9" xfId="37391"/>
    <cellStyle name="백_CC-02 본관기초굴착 예상_당진78-연돌-개략공사비_0 태안78-연돌-공사설계서(2005082)" xfId="12048"/>
    <cellStyle name="백_CC-02 본관기초굴착 예상_당진78-연돌-개략공사비_0 태안78-연돌-공사설계서(2005082) 10" xfId="37392"/>
    <cellStyle name="백_CC-02 본관기초굴착 예상_당진78-연돌-개략공사비_0 태안78-연돌-공사설계서(2005082) 2" xfId="12049"/>
    <cellStyle name="백_CC-02 본관기초굴착 예상_당진78-연돌-개략공사비_0 태안78-연돌-공사설계서(2005082) 3" xfId="12050"/>
    <cellStyle name="백_CC-02 본관기초굴착 예상_당진78-연돌-개략공사비_0 태안78-연돌-공사설계서(2005082) 4" xfId="19560"/>
    <cellStyle name="백_CC-02 본관기초굴착 예상_당진78-연돌-개략공사비_0 태안78-연돌-공사설계서(2005082) 5" xfId="37393"/>
    <cellStyle name="백_CC-02 본관기초굴착 예상_당진78-연돌-개략공사비_0 태안78-연돌-공사설계서(2005082) 6" xfId="37394"/>
    <cellStyle name="백_CC-02 본관기초굴착 예상_당진78-연돌-개략공사비_0 태안78-연돌-공사설계서(2005082) 7" xfId="37395"/>
    <cellStyle name="백_CC-02 본관기초굴착 예상_당진78-연돌-개략공사비_0 태안78-연돌-공사설계서(2005082) 8" xfId="37396"/>
    <cellStyle name="백_CC-02 본관기초굴착 예상_당진78-연돌-개략공사비_0 태안78-연돌-공사설계서(2005082) 9" xfId="37397"/>
    <cellStyle name="백_CC-02 본관기초굴착 예상_당진78-연돌-개략공사비_1.0t 공사설계서(1021일)" xfId="12051"/>
    <cellStyle name="백_CC-02 본관기초굴착 예상_당진78-연돌-개략공사비_1.0t 공사설계서(1021일) 10" xfId="37398"/>
    <cellStyle name="백_CC-02 본관기초굴착 예상_당진78-연돌-개략공사비_1.0t 공사설계서(1021일) 2" xfId="12052"/>
    <cellStyle name="백_CC-02 본관기초굴착 예상_당진78-연돌-개략공사비_1.0t 공사설계서(1021일) 3" xfId="12053"/>
    <cellStyle name="백_CC-02 본관기초굴착 예상_당진78-연돌-개략공사비_1.0t 공사설계서(1021일) 4" xfId="19561"/>
    <cellStyle name="백_CC-02 본관기초굴착 예상_당진78-연돌-개략공사비_1.0t 공사설계서(1021일) 5" xfId="37399"/>
    <cellStyle name="백_CC-02 본관기초굴착 예상_당진78-연돌-개략공사비_1.0t 공사설계서(1021일) 6" xfId="37400"/>
    <cellStyle name="백_CC-02 본관기초굴착 예상_당진78-연돌-개략공사비_1.0t 공사설계서(1021일) 7" xfId="37401"/>
    <cellStyle name="백_CC-02 본관기초굴착 예상_당진78-연돌-개략공사비_1.0t 공사설계서(1021일) 8" xfId="37402"/>
    <cellStyle name="백_CC-02 본관기초굴착 예상_당진78-연돌-개략공사비_1.0t 공사설계서(1021일) 9" xfId="37403"/>
    <cellStyle name="백_CC-02 본관기초굴착 예상_당진78-연돌-개략공사비_태안78연돌공사설계서(2005099)C2" xfId="12054"/>
    <cellStyle name="백_CC-02 본관기초굴착 예상_당진78-연돌-개략공사비_태안78연돌공사설계서(2005099)C2 10" xfId="37404"/>
    <cellStyle name="백_CC-02 본관기초굴착 예상_당진78-연돌-개략공사비_태안78연돌공사설계서(2005099)C2 2" xfId="12055"/>
    <cellStyle name="백_CC-02 본관기초굴착 예상_당진78-연돌-개략공사비_태안78연돌공사설계서(2005099)C2 3" xfId="12056"/>
    <cellStyle name="백_CC-02 본관기초굴착 예상_당진78-연돌-개략공사비_태안78연돌공사설계서(2005099)C2 4" xfId="19562"/>
    <cellStyle name="백_CC-02 본관기초굴착 예상_당진78-연돌-개략공사비_태안78연돌공사설계서(2005099)C2 5" xfId="37405"/>
    <cellStyle name="백_CC-02 본관기초굴착 예상_당진78-연돌-개략공사비_태안78연돌공사설계서(2005099)C2 6" xfId="37406"/>
    <cellStyle name="백_CC-02 본관기초굴착 예상_당진78-연돌-개략공사비_태안78연돌공사설계서(2005099)C2 7" xfId="37407"/>
    <cellStyle name="백_CC-02 본관기초굴착 예상_당진78-연돌-개략공사비_태안78연돌공사설계서(2005099)C2 8" xfId="37408"/>
    <cellStyle name="백_CC-02 본관기초굴착 예상_당진78-연돌-개략공사비_태안78연돌공사설계서(2005099)C2 9" xfId="37409"/>
    <cellStyle name="백_CC-02 본관기초굴착 예상_연돌 현장타설말뚝(RCD)설계서" xfId="12057"/>
    <cellStyle name="백_CC-02 본관기초굴착 예상_연돌 현장타설말뚝(RCD)설계서 10" xfId="37410"/>
    <cellStyle name="백_CC-02 본관기초굴착 예상_연돌 현장타설말뚝(RCD)설계서 2" xfId="12058"/>
    <cellStyle name="백_CC-02 본관기초굴착 예상_연돌 현장타설말뚝(RCD)설계서 3" xfId="12059"/>
    <cellStyle name="백_CC-02 본관기초굴착 예상_연돌 현장타설말뚝(RCD)설계서 4" xfId="19563"/>
    <cellStyle name="백_CC-02 본관기초굴착 예상_연돌 현장타설말뚝(RCD)설계서 5" xfId="37411"/>
    <cellStyle name="백_CC-02 본관기초굴착 예상_연돌 현장타설말뚝(RCD)설계서 6" xfId="37412"/>
    <cellStyle name="백_CC-02 본관기초굴착 예상_연돌 현장타설말뚝(RCD)설계서 7" xfId="37413"/>
    <cellStyle name="백_CC-02 본관기초굴착 예상_연돌 현장타설말뚝(RCD)설계서 8" xfId="37414"/>
    <cellStyle name="백_CC-02 본관기초굴착 예상_연돌 현장타설말뚝(RCD)설계서 9" xfId="37415"/>
    <cellStyle name="백_CC-02 본관기초굴착 예상_연돌 현장타설말뚝(RCD)설계서_0 태안78-연돌-공사설계서(2005082)" xfId="12060"/>
    <cellStyle name="백_CC-02 본관기초굴착 예상_연돌 현장타설말뚝(RCD)설계서_0 태안78-연돌-공사설계서(2005082) 10" xfId="37416"/>
    <cellStyle name="백_CC-02 본관기초굴착 예상_연돌 현장타설말뚝(RCD)설계서_0 태안78-연돌-공사설계서(2005082) 2" xfId="12061"/>
    <cellStyle name="백_CC-02 본관기초굴착 예상_연돌 현장타설말뚝(RCD)설계서_0 태안78-연돌-공사설계서(2005082) 3" xfId="12062"/>
    <cellStyle name="백_CC-02 본관기초굴착 예상_연돌 현장타설말뚝(RCD)설계서_0 태안78-연돌-공사설계서(2005082) 4" xfId="19564"/>
    <cellStyle name="백_CC-02 본관기초굴착 예상_연돌 현장타설말뚝(RCD)설계서_0 태안78-연돌-공사설계서(2005082) 5" xfId="37417"/>
    <cellStyle name="백_CC-02 본관기초굴착 예상_연돌 현장타설말뚝(RCD)설계서_0 태안78-연돌-공사설계서(2005082) 6" xfId="37418"/>
    <cellStyle name="백_CC-02 본관기초굴착 예상_연돌 현장타설말뚝(RCD)설계서_0 태안78-연돌-공사설계서(2005082) 7" xfId="37419"/>
    <cellStyle name="백_CC-02 본관기초굴착 예상_연돌 현장타설말뚝(RCD)설계서_0 태안78-연돌-공사설계서(2005082) 8" xfId="37420"/>
    <cellStyle name="백_CC-02 본관기초굴착 예상_연돌 현장타설말뚝(RCD)설계서_0 태안78-연돌-공사설계서(2005082) 9" xfId="37421"/>
    <cellStyle name="백_CC-02 본관기초굴착 예상_연돌 현장타설말뚝(RCD)설계서_1.0t 공사설계서(1021일)" xfId="12063"/>
    <cellStyle name="백_CC-02 본관기초굴착 예상_연돌 현장타설말뚝(RCD)설계서_1.0t 공사설계서(1021일) 10" xfId="37422"/>
    <cellStyle name="백_CC-02 본관기초굴착 예상_연돌 현장타설말뚝(RCD)설계서_1.0t 공사설계서(1021일) 2" xfId="12064"/>
    <cellStyle name="백_CC-02 본관기초굴착 예상_연돌 현장타설말뚝(RCD)설계서_1.0t 공사설계서(1021일) 3" xfId="12065"/>
    <cellStyle name="백_CC-02 본관기초굴착 예상_연돌 현장타설말뚝(RCD)설계서_1.0t 공사설계서(1021일) 4" xfId="19565"/>
    <cellStyle name="백_CC-02 본관기초굴착 예상_연돌 현장타설말뚝(RCD)설계서_1.0t 공사설계서(1021일) 5" xfId="37423"/>
    <cellStyle name="백_CC-02 본관기초굴착 예상_연돌 현장타설말뚝(RCD)설계서_1.0t 공사설계서(1021일) 6" xfId="37424"/>
    <cellStyle name="백_CC-02 본관기초굴착 예상_연돌 현장타설말뚝(RCD)설계서_1.0t 공사설계서(1021일) 7" xfId="37425"/>
    <cellStyle name="백_CC-02 본관기초굴착 예상_연돌 현장타설말뚝(RCD)설계서_1.0t 공사설계서(1021일) 8" xfId="37426"/>
    <cellStyle name="백_CC-02 본관기초굴착 예상_연돌 현장타설말뚝(RCD)설계서_1.0t 공사설계서(1021일) 9" xfId="37427"/>
    <cellStyle name="백_CC-02 본관기초굴착 예상_연돌 현장타설말뚝(RCD)설계서_태안78연돌공사설계서(2005099)C2" xfId="12066"/>
    <cellStyle name="백_CC-02 본관기초굴착 예상_연돌 현장타설말뚝(RCD)설계서_태안78연돌공사설계서(2005099)C2 10" xfId="37428"/>
    <cellStyle name="백_CC-02 본관기초굴착 예상_연돌 현장타설말뚝(RCD)설계서_태안78연돌공사설계서(2005099)C2 2" xfId="12067"/>
    <cellStyle name="백_CC-02 본관기초굴착 예상_연돌 현장타설말뚝(RCD)설계서_태안78연돌공사설계서(2005099)C2 3" xfId="12068"/>
    <cellStyle name="백_CC-02 본관기초굴착 예상_연돌 현장타설말뚝(RCD)설계서_태안78연돌공사설계서(2005099)C2 4" xfId="19566"/>
    <cellStyle name="백_CC-02 본관기초굴착 예상_연돌 현장타설말뚝(RCD)설계서_태안78연돌공사설계서(2005099)C2 5" xfId="37429"/>
    <cellStyle name="백_CC-02 본관기초굴착 예상_연돌 현장타설말뚝(RCD)설계서_태안78연돌공사설계서(2005099)C2 6" xfId="37430"/>
    <cellStyle name="백_CC-02 본관기초굴착 예상_연돌 현장타설말뚝(RCD)설계서_태안78연돌공사설계서(2005099)C2 7" xfId="37431"/>
    <cellStyle name="백_CC-02 본관기초굴착 예상_연돌 현장타설말뚝(RCD)설계서_태안78연돌공사설계서(2005099)C2 8" xfId="37432"/>
    <cellStyle name="백_CC-02 본관기초굴착 예상_연돌 현장타설말뚝(RCD)설계서_태안78연돌공사설계서(2005099)C2 9" xfId="37433"/>
    <cellStyle name="백_CC-05 설계서(0428)" xfId="12069"/>
    <cellStyle name="백_CC06 석탄취급설비" xfId="12070"/>
    <cellStyle name="백_CC-06설계서(0418) 검토완" xfId="12071"/>
    <cellStyle name="백_CC-10저탄장조성 및 비탄방지설비공사(최종)11.28" xfId="12072"/>
    <cellStyle name="백_SLP침사지" xfId="12073"/>
    <cellStyle name="백_YH34 운탄_구조물 수량" xfId="12074"/>
    <cellStyle name="백_YH34 운탄설비 내역서" xfId="12075"/>
    <cellStyle name="백_가압장수량산출서-1" xfId="37162"/>
    <cellStyle name="백_견적대비표" xfId="11886"/>
    <cellStyle name="백_공업용수가설계내역서-1" xfId="11887"/>
    <cellStyle name="백_구내도로 설계변경조서(최종)" xfId="37163"/>
    <cellStyle name="백_구내도로 설계서" xfId="37164"/>
    <cellStyle name="백_구내배수 가설계서(변경1차)" xfId="37165"/>
    <cellStyle name="백_깨기" xfId="11888"/>
    <cellStyle name="백_깨기_신광R~숭의R(폐기물)" xfId="11889"/>
    <cellStyle name="백_냉각수배수로-비교" xfId="11890"/>
    <cellStyle name="백_냉각수배수로-비교_설계변경(최종)" xfId="42463"/>
    <cellStyle name="백_냉각수배수로-비교_염소 주입실 신축공사" xfId="42464"/>
    <cellStyle name="백_냉각수취수펌프구조물-비교" xfId="11891"/>
    <cellStyle name="백_냉각수취수펌프구조물-비교_설계변경(최종)" xfId="42465"/>
    <cellStyle name="백_냉각수취수펌프구조물-비교_염소 주입실 신축공사" xfId="42466"/>
    <cellStyle name="백_당진78-연돌-개략공사비" xfId="11892"/>
    <cellStyle name="백_당진78-연돌-개략공사비 10" xfId="37166"/>
    <cellStyle name="백_당진78-연돌-개략공사비 2" xfId="11893"/>
    <cellStyle name="백_당진78-연돌-개략공사비 3" xfId="11894"/>
    <cellStyle name="백_당진78-연돌-개략공사비 4" xfId="19455"/>
    <cellStyle name="백_당진78-연돌-개략공사비 5" xfId="37167"/>
    <cellStyle name="백_당진78-연돌-개략공사비 6" xfId="37168"/>
    <cellStyle name="백_당진78-연돌-개략공사비 7" xfId="37169"/>
    <cellStyle name="백_당진78-연돌-개략공사비 8" xfId="37170"/>
    <cellStyle name="백_당진78-연돌-개략공사비 9" xfId="37171"/>
    <cellStyle name="백_당진78-연돌-개략공사비_0 태안78-연돌-공사설계서(2005082)" xfId="11895"/>
    <cellStyle name="백_당진78-연돌-개략공사비_0 태안78-연돌-공사설계서(2005082) 10" xfId="37172"/>
    <cellStyle name="백_당진78-연돌-개략공사비_0 태안78-연돌-공사설계서(2005082) 2" xfId="11896"/>
    <cellStyle name="백_당진78-연돌-개략공사비_0 태안78-연돌-공사설계서(2005082) 3" xfId="11897"/>
    <cellStyle name="백_당진78-연돌-개략공사비_0 태안78-연돌-공사설계서(2005082) 4" xfId="19456"/>
    <cellStyle name="백_당진78-연돌-개략공사비_0 태안78-연돌-공사설계서(2005082) 5" xfId="37173"/>
    <cellStyle name="백_당진78-연돌-개략공사비_0 태안78-연돌-공사설계서(2005082) 6" xfId="37174"/>
    <cellStyle name="백_당진78-연돌-개략공사비_0 태안78-연돌-공사설계서(2005082) 7" xfId="37175"/>
    <cellStyle name="백_당진78-연돌-개략공사비_0 태안78-연돌-공사설계서(2005082) 8" xfId="37176"/>
    <cellStyle name="백_당진78-연돌-개략공사비_0 태안78-연돌-공사설계서(2005082) 9" xfId="37177"/>
    <cellStyle name="백_당진78-연돌-개략공사비_1.0t 공사설계서(1021일)" xfId="11898"/>
    <cellStyle name="백_당진78-연돌-개략공사비_1.0t 공사설계서(1021일) 10" xfId="37178"/>
    <cellStyle name="백_당진78-연돌-개략공사비_1.0t 공사설계서(1021일) 2" xfId="11899"/>
    <cellStyle name="백_당진78-연돌-개략공사비_1.0t 공사설계서(1021일) 3" xfId="11900"/>
    <cellStyle name="백_당진78-연돌-개략공사비_1.0t 공사설계서(1021일) 4" xfId="19457"/>
    <cellStyle name="백_당진78-연돌-개략공사비_1.0t 공사설계서(1021일) 5" xfId="37179"/>
    <cellStyle name="백_당진78-연돌-개략공사비_1.0t 공사설계서(1021일) 6" xfId="37180"/>
    <cellStyle name="백_당진78-연돌-개략공사비_1.0t 공사설계서(1021일) 7" xfId="37181"/>
    <cellStyle name="백_당진78-연돌-개략공사비_1.0t 공사설계서(1021일) 8" xfId="37182"/>
    <cellStyle name="백_당진78-연돌-개략공사비_1.0t 공사설계서(1021일) 9" xfId="37183"/>
    <cellStyle name="백_당진78-연돌-개략공사비_태안78연돌공사설계서(2005099)C2" xfId="11901"/>
    <cellStyle name="백_당진78-연돌-개략공사비_태안78연돌공사설계서(2005099)C2 10" xfId="37184"/>
    <cellStyle name="백_당진78-연돌-개략공사비_태안78연돌공사설계서(2005099)C2 2" xfId="11902"/>
    <cellStyle name="백_당진78-연돌-개략공사비_태안78연돌공사설계서(2005099)C2 3" xfId="11903"/>
    <cellStyle name="백_당진78-연돌-개략공사비_태안78연돌공사설계서(2005099)C2 4" xfId="19458"/>
    <cellStyle name="백_당진78-연돌-개략공사비_태안78연돌공사설계서(2005099)C2 5" xfId="37185"/>
    <cellStyle name="백_당진78-연돌-개략공사비_태안78연돌공사설계서(2005099)C2 6" xfId="37186"/>
    <cellStyle name="백_당진78-연돌-개략공사비_태안78연돌공사설계서(2005099)C2 7" xfId="37187"/>
    <cellStyle name="백_당진78-연돌-개략공사비_태안78연돌공사설계서(2005099)C2 8" xfId="37188"/>
    <cellStyle name="백_당진78-연돌-개략공사비_태안78연돌공사설계서(2005099)C2 9" xfId="37189"/>
    <cellStyle name="백_당진9,10-터빈기초 공사내역서" xfId="11904"/>
    <cellStyle name="백_물가자료표" xfId="11905"/>
    <cellStyle name="백_배수공" xfId="11906"/>
    <cellStyle name="백_별표(쇄석포설)" xfId="11907"/>
    <cellStyle name="백_별표총괄" xfId="11908"/>
    <cellStyle name="백_본관기초굴착 예상도급" xfId="11909"/>
    <cellStyle name="백_본관기초굴착 예상도급 10" xfId="37190"/>
    <cellStyle name="백_본관기초굴착 예상도급 2" xfId="11910"/>
    <cellStyle name="백_본관기초굴착 예상도급 3" xfId="11911"/>
    <cellStyle name="백_본관기초굴착 예상도급 4" xfId="19459"/>
    <cellStyle name="백_본관기초굴착 예상도급 5" xfId="37191"/>
    <cellStyle name="백_본관기초굴착 예상도급 6" xfId="37192"/>
    <cellStyle name="백_본관기초굴착 예상도급 7" xfId="37193"/>
    <cellStyle name="백_본관기초굴착 예상도급 8" xfId="37194"/>
    <cellStyle name="백_본관기초굴착 예상도급 9" xfId="37195"/>
    <cellStyle name="백_본관기초굴착 예상도급_1 당진78-연돌-공사설계서(REV.0 12.14-kopec)" xfId="11912"/>
    <cellStyle name="백_본관기초굴착 예상도급_1 당진78-연돌-공사설계서(REV.0 12.14-kopec) 10" xfId="37196"/>
    <cellStyle name="백_본관기초굴착 예상도급_1 당진78-연돌-공사설계서(REV.0 12.14-kopec) 2" xfId="11913"/>
    <cellStyle name="백_본관기초굴착 예상도급_1 당진78-연돌-공사설계서(REV.0 12.14-kopec) 3" xfId="11914"/>
    <cellStyle name="백_본관기초굴착 예상도급_1 당진78-연돌-공사설계서(REV.0 12.14-kopec) 4" xfId="19460"/>
    <cellStyle name="백_본관기초굴착 예상도급_1 당진78-연돌-공사설계서(REV.0 12.14-kopec) 5" xfId="37197"/>
    <cellStyle name="백_본관기초굴착 예상도급_1 당진78-연돌-공사설계서(REV.0 12.14-kopec) 6" xfId="37198"/>
    <cellStyle name="백_본관기초굴착 예상도급_1 당진78-연돌-공사설계서(REV.0 12.14-kopec) 7" xfId="37199"/>
    <cellStyle name="백_본관기초굴착 예상도급_1 당진78-연돌-공사설계서(REV.0 12.14-kopec) 8" xfId="37200"/>
    <cellStyle name="백_본관기초굴착 예상도급_1 당진78-연돌-공사설계서(REV.0 12.14-kopec) 9" xfId="37201"/>
    <cellStyle name="백_본관기초굴착 예상도급_1 당진78-연돌-공사설계서(REV.0 12.14-kopec)_0 태안78-연돌-공사설계서(2005082)" xfId="11915"/>
    <cellStyle name="백_본관기초굴착 예상도급_1 당진78-연돌-공사설계서(REV.0 12.14-kopec)_0 태안78-연돌-공사설계서(2005082) 10" xfId="37202"/>
    <cellStyle name="백_본관기초굴착 예상도급_1 당진78-연돌-공사설계서(REV.0 12.14-kopec)_0 태안78-연돌-공사설계서(2005082) 2" xfId="11916"/>
    <cellStyle name="백_본관기초굴착 예상도급_1 당진78-연돌-공사설계서(REV.0 12.14-kopec)_0 태안78-연돌-공사설계서(2005082) 3" xfId="11917"/>
    <cellStyle name="백_본관기초굴착 예상도급_1 당진78-연돌-공사설계서(REV.0 12.14-kopec)_0 태안78-연돌-공사설계서(2005082) 4" xfId="19461"/>
    <cellStyle name="백_본관기초굴착 예상도급_1 당진78-연돌-공사설계서(REV.0 12.14-kopec)_0 태안78-연돌-공사설계서(2005082) 5" xfId="37203"/>
    <cellStyle name="백_본관기초굴착 예상도급_1 당진78-연돌-공사설계서(REV.0 12.14-kopec)_0 태안78-연돌-공사설계서(2005082) 6" xfId="37204"/>
    <cellStyle name="백_본관기초굴착 예상도급_1 당진78-연돌-공사설계서(REV.0 12.14-kopec)_0 태안78-연돌-공사설계서(2005082) 7" xfId="37205"/>
    <cellStyle name="백_본관기초굴착 예상도급_1 당진78-연돌-공사설계서(REV.0 12.14-kopec)_0 태안78-연돌-공사설계서(2005082) 8" xfId="37206"/>
    <cellStyle name="백_본관기초굴착 예상도급_1 당진78-연돌-공사설계서(REV.0 12.14-kopec)_0 태안78-연돌-공사설계서(2005082) 9" xfId="37207"/>
    <cellStyle name="백_본관기초굴착 예상도급_1 당진78-연돌-공사설계서(REV.0 12.14-kopec)_1.0t 공사설계서(1021일)" xfId="11918"/>
    <cellStyle name="백_본관기초굴착 예상도급_1 당진78-연돌-공사설계서(REV.0 12.14-kopec)_1.0t 공사설계서(1021일) 10" xfId="37208"/>
    <cellStyle name="백_본관기초굴착 예상도급_1 당진78-연돌-공사설계서(REV.0 12.14-kopec)_1.0t 공사설계서(1021일) 2" xfId="11919"/>
    <cellStyle name="백_본관기초굴착 예상도급_1 당진78-연돌-공사설계서(REV.0 12.14-kopec)_1.0t 공사설계서(1021일) 3" xfId="11920"/>
    <cellStyle name="백_본관기초굴착 예상도급_1 당진78-연돌-공사설계서(REV.0 12.14-kopec)_1.0t 공사설계서(1021일) 4" xfId="19462"/>
    <cellStyle name="백_본관기초굴착 예상도급_1 당진78-연돌-공사설계서(REV.0 12.14-kopec)_1.0t 공사설계서(1021일) 5" xfId="37209"/>
    <cellStyle name="백_본관기초굴착 예상도급_1 당진78-연돌-공사설계서(REV.0 12.14-kopec)_1.0t 공사설계서(1021일) 6" xfId="37210"/>
    <cellStyle name="백_본관기초굴착 예상도급_1 당진78-연돌-공사설계서(REV.0 12.14-kopec)_1.0t 공사설계서(1021일) 7" xfId="37211"/>
    <cellStyle name="백_본관기초굴착 예상도급_1 당진78-연돌-공사설계서(REV.0 12.14-kopec)_1.0t 공사설계서(1021일) 8" xfId="37212"/>
    <cellStyle name="백_본관기초굴착 예상도급_1 당진78-연돌-공사설계서(REV.0 12.14-kopec)_1.0t 공사설계서(1021일) 9" xfId="37213"/>
    <cellStyle name="백_본관기초굴착 예상도급_1 당진78-연돌-공사설계서(REV.0 12.14-kopec)_태안78연돌공사설계서(2005099)C2" xfId="11921"/>
    <cellStyle name="백_본관기초굴착 예상도급_1 당진78-연돌-공사설계서(REV.0 12.14-kopec)_태안78연돌공사설계서(2005099)C2 10" xfId="37214"/>
    <cellStyle name="백_본관기초굴착 예상도급_1 당진78-연돌-공사설계서(REV.0 12.14-kopec)_태안78연돌공사설계서(2005099)C2 2" xfId="11922"/>
    <cellStyle name="백_본관기초굴착 예상도급_1 당진78-연돌-공사설계서(REV.0 12.14-kopec)_태안78연돌공사설계서(2005099)C2 3" xfId="11923"/>
    <cellStyle name="백_본관기초굴착 예상도급_1 당진78-연돌-공사설계서(REV.0 12.14-kopec)_태안78연돌공사설계서(2005099)C2 4" xfId="19463"/>
    <cellStyle name="백_본관기초굴착 예상도급_1 당진78-연돌-공사설계서(REV.0 12.14-kopec)_태안78연돌공사설계서(2005099)C2 5" xfId="37215"/>
    <cellStyle name="백_본관기초굴착 예상도급_1 당진78-연돌-공사설계서(REV.0 12.14-kopec)_태안78연돌공사설계서(2005099)C2 6" xfId="37216"/>
    <cellStyle name="백_본관기초굴착 예상도급_1 당진78-연돌-공사설계서(REV.0 12.14-kopec)_태안78연돌공사설계서(2005099)C2 7" xfId="37217"/>
    <cellStyle name="백_본관기초굴착 예상도급_1 당진78-연돌-공사설계서(REV.0 12.14-kopec)_태안78연돌공사설계서(2005099)C2 8" xfId="37218"/>
    <cellStyle name="백_본관기초굴착 예상도급_1 당진78-연돌-공사설계서(REV.0 12.14-kopec)_태안78연돌공사설계서(2005099)C2 9" xfId="37219"/>
    <cellStyle name="백_본관기초굴착 예상도급_1.0t 당진78-연돌-수량산출서(REV.0 12.27-kopec)" xfId="11924"/>
    <cellStyle name="백_본관기초굴착 예상도급_1.0t 당진78-연돌-수량산출서(REV.0 12.27-kopec) 10" xfId="37220"/>
    <cellStyle name="백_본관기초굴착 예상도급_1.0t 당진78-연돌-수량산출서(REV.0 12.27-kopec) 2" xfId="11925"/>
    <cellStyle name="백_본관기초굴착 예상도급_1.0t 당진78-연돌-수량산출서(REV.0 12.27-kopec) 3" xfId="11926"/>
    <cellStyle name="백_본관기초굴착 예상도급_1.0t 당진78-연돌-수량산출서(REV.0 12.27-kopec) 4" xfId="19464"/>
    <cellStyle name="백_본관기초굴착 예상도급_1.0t 당진78-연돌-수량산출서(REV.0 12.27-kopec) 5" xfId="37221"/>
    <cellStyle name="백_본관기초굴착 예상도급_1.0t 당진78-연돌-수량산출서(REV.0 12.27-kopec) 6" xfId="37222"/>
    <cellStyle name="백_본관기초굴착 예상도급_1.0t 당진78-연돌-수량산출서(REV.0 12.27-kopec) 7" xfId="37223"/>
    <cellStyle name="백_본관기초굴착 예상도급_1.0t 당진78-연돌-수량산출서(REV.0 12.27-kopec) 8" xfId="37224"/>
    <cellStyle name="백_본관기초굴착 예상도급_1.0t 당진78-연돌-수량산출서(REV.0 12.27-kopec) 9" xfId="37225"/>
    <cellStyle name="백_본관기초굴착 예상도급_1.0t 당진78-연돌-수량산출서(REV.0 12.27-kopec)_1.0t 공사설계서(1021일)" xfId="11927"/>
    <cellStyle name="백_본관기초굴착 예상도급_1.0t 당진78-연돌-수량산출서(REV.0 12.27-kopec)_1.0t 공사설계서(1021일) 10" xfId="37226"/>
    <cellStyle name="백_본관기초굴착 예상도급_1.0t 당진78-연돌-수량산출서(REV.0 12.27-kopec)_1.0t 공사설계서(1021일) 2" xfId="11928"/>
    <cellStyle name="백_본관기초굴착 예상도급_1.0t 당진78-연돌-수량산출서(REV.0 12.27-kopec)_1.0t 공사설계서(1021일) 3" xfId="11929"/>
    <cellStyle name="백_본관기초굴착 예상도급_1.0t 당진78-연돌-수량산출서(REV.0 12.27-kopec)_1.0t 공사설계서(1021일) 4" xfId="19465"/>
    <cellStyle name="백_본관기초굴착 예상도급_1.0t 당진78-연돌-수량산출서(REV.0 12.27-kopec)_1.0t 공사설계서(1021일) 5" xfId="37227"/>
    <cellStyle name="백_본관기초굴착 예상도급_1.0t 당진78-연돌-수량산출서(REV.0 12.27-kopec)_1.0t 공사설계서(1021일) 6" xfId="37228"/>
    <cellStyle name="백_본관기초굴착 예상도급_1.0t 당진78-연돌-수량산출서(REV.0 12.27-kopec)_1.0t 공사설계서(1021일) 7" xfId="37229"/>
    <cellStyle name="백_본관기초굴착 예상도급_1.0t 당진78-연돌-수량산출서(REV.0 12.27-kopec)_1.0t 공사설계서(1021일) 8" xfId="37230"/>
    <cellStyle name="백_본관기초굴착 예상도급_1.0t 당진78-연돌-수량산출서(REV.0 12.27-kopec)_1.0t 공사설계서(1021일) 9" xfId="37231"/>
    <cellStyle name="백_본관기초굴착 예상도급_당진78-연돌-개략공사비" xfId="11930"/>
    <cellStyle name="백_본관기초굴착 예상도급_당진78-연돌-개략공사비 10" xfId="37232"/>
    <cellStyle name="백_본관기초굴착 예상도급_당진78-연돌-개략공사비 2" xfId="11931"/>
    <cellStyle name="백_본관기초굴착 예상도급_당진78-연돌-개략공사비 3" xfId="11932"/>
    <cellStyle name="백_본관기초굴착 예상도급_당진78-연돌-개략공사비 4" xfId="19466"/>
    <cellStyle name="백_본관기초굴착 예상도급_당진78-연돌-개략공사비 5" xfId="37233"/>
    <cellStyle name="백_본관기초굴착 예상도급_당진78-연돌-개략공사비 6" xfId="37234"/>
    <cellStyle name="백_본관기초굴착 예상도급_당진78-연돌-개략공사비 7" xfId="37235"/>
    <cellStyle name="백_본관기초굴착 예상도급_당진78-연돌-개략공사비 8" xfId="37236"/>
    <cellStyle name="백_본관기초굴착 예상도급_당진78-연돌-개략공사비 9" xfId="37237"/>
    <cellStyle name="백_본관기초굴착 예상도급_당진78-연돌-개략공사비_0 태안78-연돌-공사설계서(2005082)" xfId="11933"/>
    <cellStyle name="백_본관기초굴착 예상도급_당진78-연돌-개략공사비_0 태안78-연돌-공사설계서(2005082) 10" xfId="37238"/>
    <cellStyle name="백_본관기초굴착 예상도급_당진78-연돌-개략공사비_0 태안78-연돌-공사설계서(2005082) 2" xfId="11934"/>
    <cellStyle name="백_본관기초굴착 예상도급_당진78-연돌-개략공사비_0 태안78-연돌-공사설계서(2005082) 3" xfId="11935"/>
    <cellStyle name="백_본관기초굴착 예상도급_당진78-연돌-개략공사비_0 태안78-연돌-공사설계서(2005082) 4" xfId="19467"/>
    <cellStyle name="백_본관기초굴착 예상도급_당진78-연돌-개략공사비_0 태안78-연돌-공사설계서(2005082) 5" xfId="37239"/>
    <cellStyle name="백_본관기초굴착 예상도급_당진78-연돌-개략공사비_0 태안78-연돌-공사설계서(2005082) 6" xfId="37240"/>
    <cellStyle name="백_본관기초굴착 예상도급_당진78-연돌-개략공사비_0 태안78-연돌-공사설계서(2005082) 7" xfId="37241"/>
    <cellStyle name="백_본관기초굴착 예상도급_당진78-연돌-개략공사비_0 태안78-연돌-공사설계서(2005082) 8" xfId="37242"/>
    <cellStyle name="백_본관기초굴착 예상도급_당진78-연돌-개략공사비_0 태안78-연돌-공사설계서(2005082) 9" xfId="37243"/>
    <cellStyle name="백_본관기초굴착 예상도급_당진78-연돌-개략공사비_1.0t 공사설계서(1021일)" xfId="11936"/>
    <cellStyle name="백_본관기초굴착 예상도급_당진78-연돌-개략공사비_1.0t 공사설계서(1021일) 10" xfId="37244"/>
    <cellStyle name="백_본관기초굴착 예상도급_당진78-연돌-개략공사비_1.0t 공사설계서(1021일) 2" xfId="11937"/>
    <cellStyle name="백_본관기초굴착 예상도급_당진78-연돌-개략공사비_1.0t 공사설계서(1021일) 3" xfId="11938"/>
    <cellStyle name="백_본관기초굴착 예상도급_당진78-연돌-개략공사비_1.0t 공사설계서(1021일) 4" xfId="19468"/>
    <cellStyle name="백_본관기초굴착 예상도급_당진78-연돌-개략공사비_1.0t 공사설계서(1021일) 5" xfId="37245"/>
    <cellStyle name="백_본관기초굴착 예상도급_당진78-연돌-개략공사비_1.0t 공사설계서(1021일) 6" xfId="37246"/>
    <cellStyle name="백_본관기초굴착 예상도급_당진78-연돌-개략공사비_1.0t 공사설계서(1021일) 7" xfId="37247"/>
    <cellStyle name="백_본관기초굴착 예상도급_당진78-연돌-개략공사비_1.0t 공사설계서(1021일) 8" xfId="37248"/>
    <cellStyle name="백_본관기초굴착 예상도급_당진78-연돌-개략공사비_1.0t 공사설계서(1021일) 9" xfId="37249"/>
    <cellStyle name="백_본관기초굴착 예상도급_당진78-연돌-개략공사비_태안78연돌공사설계서(2005099)C2" xfId="11939"/>
    <cellStyle name="백_본관기초굴착 예상도급_당진78-연돌-개략공사비_태안78연돌공사설계서(2005099)C2 10" xfId="37250"/>
    <cellStyle name="백_본관기초굴착 예상도급_당진78-연돌-개략공사비_태안78연돌공사설계서(2005099)C2 2" xfId="11940"/>
    <cellStyle name="백_본관기초굴착 예상도급_당진78-연돌-개략공사비_태안78연돌공사설계서(2005099)C2 3" xfId="11941"/>
    <cellStyle name="백_본관기초굴착 예상도급_당진78-연돌-개략공사비_태안78연돌공사설계서(2005099)C2 4" xfId="19469"/>
    <cellStyle name="백_본관기초굴착 예상도급_당진78-연돌-개략공사비_태안78연돌공사설계서(2005099)C2 5" xfId="37251"/>
    <cellStyle name="백_본관기초굴착 예상도급_당진78-연돌-개략공사비_태안78연돌공사설계서(2005099)C2 6" xfId="37252"/>
    <cellStyle name="백_본관기초굴착 예상도급_당진78-연돌-개략공사비_태안78연돌공사설계서(2005099)C2 7" xfId="37253"/>
    <cellStyle name="백_본관기초굴착 예상도급_당진78-연돌-개략공사비_태안78연돌공사설계서(2005099)C2 8" xfId="37254"/>
    <cellStyle name="백_본관기초굴착 예상도급_당진78-연돌-개략공사비_태안78연돌공사설계서(2005099)C2 9" xfId="37255"/>
    <cellStyle name="백_본관기초굴착 예상도급_연돌 현장타설말뚝(RCD)설계서" xfId="11942"/>
    <cellStyle name="백_본관기초굴착 예상도급_연돌 현장타설말뚝(RCD)설계서 10" xfId="37256"/>
    <cellStyle name="백_본관기초굴착 예상도급_연돌 현장타설말뚝(RCD)설계서 2" xfId="11943"/>
    <cellStyle name="백_본관기초굴착 예상도급_연돌 현장타설말뚝(RCD)설계서 3" xfId="11944"/>
    <cellStyle name="백_본관기초굴착 예상도급_연돌 현장타설말뚝(RCD)설계서 4" xfId="19470"/>
    <cellStyle name="백_본관기초굴착 예상도급_연돌 현장타설말뚝(RCD)설계서 5" xfId="37257"/>
    <cellStyle name="백_본관기초굴착 예상도급_연돌 현장타설말뚝(RCD)설계서 6" xfId="37258"/>
    <cellStyle name="백_본관기초굴착 예상도급_연돌 현장타설말뚝(RCD)설계서 7" xfId="37259"/>
    <cellStyle name="백_본관기초굴착 예상도급_연돌 현장타설말뚝(RCD)설계서 8" xfId="37260"/>
    <cellStyle name="백_본관기초굴착 예상도급_연돌 현장타설말뚝(RCD)설계서 9" xfId="37261"/>
    <cellStyle name="백_본관기초굴착 예상도급_연돌 현장타설말뚝(RCD)설계서_0 태안78-연돌-공사설계서(2005082)" xfId="11945"/>
    <cellStyle name="백_본관기초굴착 예상도급_연돌 현장타설말뚝(RCD)설계서_0 태안78-연돌-공사설계서(2005082) 10" xfId="37262"/>
    <cellStyle name="백_본관기초굴착 예상도급_연돌 현장타설말뚝(RCD)설계서_0 태안78-연돌-공사설계서(2005082) 2" xfId="11946"/>
    <cellStyle name="백_본관기초굴착 예상도급_연돌 현장타설말뚝(RCD)설계서_0 태안78-연돌-공사설계서(2005082) 3" xfId="11947"/>
    <cellStyle name="백_본관기초굴착 예상도급_연돌 현장타설말뚝(RCD)설계서_0 태안78-연돌-공사설계서(2005082) 4" xfId="19471"/>
    <cellStyle name="백_본관기초굴착 예상도급_연돌 현장타설말뚝(RCD)설계서_0 태안78-연돌-공사설계서(2005082) 5" xfId="37263"/>
    <cellStyle name="백_본관기초굴착 예상도급_연돌 현장타설말뚝(RCD)설계서_0 태안78-연돌-공사설계서(2005082) 6" xfId="37264"/>
    <cellStyle name="백_본관기초굴착 예상도급_연돌 현장타설말뚝(RCD)설계서_0 태안78-연돌-공사설계서(2005082) 7" xfId="37265"/>
    <cellStyle name="백_본관기초굴착 예상도급_연돌 현장타설말뚝(RCD)설계서_0 태안78-연돌-공사설계서(2005082) 8" xfId="37266"/>
    <cellStyle name="백_본관기초굴착 예상도급_연돌 현장타설말뚝(RCD)설계서_0 태안78-연돌-공사설계서(2005082) 9" xfId="37267"/>
    <cellStyle name="백_본관기초굴착 예상도급_연돌 현장타설말뚝(RCD)설계서_1.0t 공사설계서(1021일)" xfId="11948"/>
    <cellStyle name="백_본관기초굴착 예상도급_연돌 현장타설말뚝(RCD)설계서_1.0t 공사설계서(1021일) 10" xfId="37268"/>
    <cellStyle name="백_본관기초굴착 예상도급_연돌 현장타설말뚝(RCD)설계서_1.0t 공사설계서(1021일) 2" xfId="11949"/>
    <cellStyle name="백_본관기초굴착 예상도급_연돌 현장타설말뚝(RCD)설계서_1.0t 공사설계서(1021일) 3" xfId="11950"/>
    <cellStyle name="백_본관기초굴착 예상도급_연돌 현장타설말뚝(RCD)설계서_1.0t 공사설계서(1021일) 4" xfId="19472"/>
    <cellStyle name="백_본관기초굴착 예상도급_연돌 현장타설말뚝(RCD)설계서_1.0t 공사설계서(1021일) 5" xfId="37269"/>
    <cellStyle name="백_본관기초굴착 예상도급_연돌 현장타설말뚝(RCD)설계서_1.0t 공사설계서(1021일) 6" xfId="37270"/>
    <cellStyle name="백_본관기초굴착 예상도급_연돌 현장타설말뚝(RCD)설계서_1.0t 공사설계서(1021일) 7" xfId="37271"/>
    <cellStyle name="백_본관기초굴착 예상도급_연돌 현장타설말뚝(RCD)설계서_1.0t 공사설계서(1021일) 8" xfId="37272"/>
    <cellStyle name="백_본관기초굴착 예상도급_연돌 현장타설말뚝(RCD)설계서_1.0t 공사설계서(1021일) 9" xfId="37273"/>
    <cellStyle name="백_본관기초굴착 예상도급_연돌 현장타설말뚝(RCD)설계서_태안78연돌공사설계서(2005099)C2" xfId="11951"/>
    <cellStyle name="백_본관기초굴착 예상도급_연돌 현장타설말뚝(RCD)설계서_태안78연돌공사설계서(2005099)C2 10" xfId="37274"/>
    <cellStyle name="백_본관기초굴착 예상도급_연돌 현장타설말뚝(RCD)설계서_태안78연돌공사설계서(2005099)C2 2" xfId="11952"/>
    <cellStyle name="백_본관기초굴착 예상도급_연돌 현장타설말뚝(RCD)설계서_태안78연돌공사설계서(2005099)C2 3" xfId="11953"/>
    <cellStyle name="백_본관기초굴착 예상도급_연돌 현장타설말뚝(RCD)설계서_태안78연돌공사설계서(2005099)C2 4" xfId="19473"/>
    <cellStyle name="백_본관기초굴착 예상도급_연돌 현장타설말뚝(RCD)설계서_태안78연돌공사설계서(2005099)C2 5" xfId="37275"/>
    <cellStyle name="백_본관기초굴착 예상도급_연돌 현장타설말뚝(RCD)설계서_태안78연돌공사설계서(2005099)C2 6" xfId="37276"/>
    <cellStyle name="백_본관기초굴착 예상도급_연돌 현장타설말뚝(RCD)설계서_태안78연돌공사설계서(2005099)C2 7" xfId="37277"/>
    <cellStyle name="백_본관기초굴착 예상도급_연돌 현장타설말뚝(RCD)설계서_태안78연돌공사설계서(2005099)C2 8" xfId="37278"/>
    <cellStyle name="백_본관기초굴착 예상도급_연돌 현장타설말뚝(RCD)설계서_태안78연돌공사설계서(2005099)C2 9" xfId="37279"/>
    <cellStyle name="백_본관기초굴착(REV1)" xfId="11955"/>
    <cellStyle name="백_본관기초굴착(남경)" xfId="11954"/>
    <cellStyle name="백_부대철골공내역(가실행#7,8)" xfId="11956"/>
    <cellStyle name="백_부대철골공내역(가실행#7,8)_부대철콘공내역(당진#7,8)" xfId="11957"/>
    <cellStyle name="백_부두준설 딱지" xfId="37280"/>
    <cellStyle name="백_부두준설 설계서-07.10.24" xfId="37281"/>
    <cellStyle name="백_부표" xfId="11958"/>
    <cellStyle name="백_사급재료비및운반비" xfId="11959"/>
    <cellStyle name="백_사급재료비및운반비_(참고1) 현황도 딱지" xfId="37282"/>
    <cellStyle name="백_사급재료비및운반비_AC-01터빈주제어및보일러기초" xfId="42477"/>
    <cellStyle name="백_사급재료비및운반비_AC-01터빈주제어및보일러기초_설계변경(최종)" xfId="42478"/>
    <cellStyle name="백_사급재료비및운반비_AC-05옥내기기기초" xfId="11969"/>
    <cellStyle name="백_사급재료비및운반비_AC-05옥내기기기초_계장-견적서" xfId="19523"/>
    <cellStyle name="백_사급재료비및운반비_AC-05옥내기기기초_계장-견적서_계장-견적서(re.1)" xfId="19524"/>
    <cellStyle name="백_사급재료비및운반비_AC-05옥내기기기초_계장-견적서_계장-견적서(re.1)_믿음견적(8월)-믿음부사장님 계약(내부자료)" xfId="19525"/>
    <cellStyle name="백_사급재료비및운반비_AC-05옥내기기기초_계장-견적서_믿음견적(8월)-믿음부사장님 계약(내부자료)" xfId="19526"/>
    <cellStyle name="백_사급재료비및운반비_AC-05옥내기기기초_내역서_단가확정_집계" xfId="11970"/>
    <cellStyle name="백_사급재료비및운반비_AC-05옥내기기기초_믿음견적(8월)-믿음부사장님 계약(내부자료)" xfId="19527"/>
    <cellStyle name="백_사급재료비및운반비_AC-05옥내기기기초_설계변경(최종)" xfId="42479"/>
    <cellStyle name="백_사급재료비및운반비_AC-05옥내기기기초_염소 주입실 신축공사" xfId="42480"/>
    <cellStyle name="백_사급재료비및운반비_AC-07용수환경건물" xfId="42481"/>
    <cellStyle name="백_사급재료비및운반비_AC-07용수환경건물_설계변경(최종)" xfId="42482"/>
    <cellStyle name="백_사급재료비및운반비_계장-견적서" xfId="19474"/>
    <cellStyle name="백_사급재료비및운반비_계장-견적서_계장-견적서(re.1)" xfId="19475"/>
    <cellStyle name="백_사급재료비및운반비_계장-견적서_계장-견적서(re.1)_믿음견적(8월)-믿음부사장님 계약(내부자료)" xfId="19476"/>
    <cellStyle name="백_사급재료비및운반비_계장-견적서_믿음견적(8월)-믿음부사장님 계약(내부자료)" xfId="19477"/>
    <cellStyle name="백_사급재료비및운반비_그래브준설 수량분개 토적표" xfId="37283"/>
    <cellStyle name="백_사급재료비및운반비_내역서_단가확정_집계" xfId="11960"/>
    <cellStyle name="백_사급재료비및운반비_믿음견적(8월)-믿음부사장님 계약(내부자료)" xfId="19478"/>
    <cellStyle name="백_사급재료비및운반비_부두준설 딱지" xfId="37284"/>
    <cellStyle name="백_사급재료비및운반비_부두준설 설계서" xfId="37285"/>
    <cellStyle name="백_사급재료비및운반비_부두준설 설계서-07.10.24" xfId="37286"/>
    <cellStyle name="백_사급재료비및운반비_부두준설 수량산출서" xfId="37287"/>
    <cellStyle name="백_사급재료비및운반비_설계변경(최종)" xfId="42467"/>
    <cellStyle name="백_사급재료비및운반비_염소 주입실 신축공사" xfId="42468"/>
    <cellStyle name="백_사급재료비및운반비_터빈발전기기초(단가)" xfId="11961"/>
    <cellStyle name="백_사급재료비및운반비_터빈발전기기초(단가)_1" xfId="11962"/>
    <cellStyle name="백_사급재료비및운반비_터빈발전기기초(단가)_1_AC-05옥내기기기초" xfId="11964"/>
    <cellStyle name="백_사급재료비및운반비_터빈발전기기초(단가)_1_AC-05옥내기기기초_계장-견적서" xfId="19490"/>
    <cellStyle name="백_사급재료비및운반비_터빈발전기기초(단가)_1_AC-05옥내기기기초_계장-견적서_계장-견적서(re.1)" xfId="19491"/>
    <cellStyle name="백_사급재료비및운반비_터빈발전기기초(단가)_1_AC-05옥내기기기초_계장-견적서_계장-견적서(re.1)_믿음견적(8월)-믿음부사장님 계약(내부자료)" xfId="19492"/>
    <cellStyle name="백_사급재료비및운반비_터빈발전기기초(단가)_1_AC-05옥내기기기초_계장-견적서_믿음견적(8월)-믿음부사장님 계약(내부자료)" xfId="19493"/>
    <cellStyle name="백_사급재료비및운반비_터빈발전기기초(단가)_1_AC-05옥내기기기초_내역서_단가확정_집계" xfId="11965"/>
    <cellStyle name="백_사급재료비및운반비_터빈발전기기초(단가)_1_AC-05옥내기기기초_믿음견적(8월)-믿음부사장님 계약(내부자료)" xfId="19494"/>
    <cellStyle name="백_사급재료비및운반비_터빈발전기기초(단가)_1_AC-05옥내기기기초_설계변경(최종)" xfId="42471"/>
    <cellStyle name="백_사급재료비및운반비_터빈발전기기초(단가)_1_AC-05옥내기기기초_염소 주입실 신축공사" xfId="42472"/>
    <cellStyle name="백_사급재료비및운반비_터빈발전기기초(단가)_1_AC-05옥내기기기초_전기실행" xfId="19495"/>
    <cellStyle name="백_사급재료비및운반비_터빈발전기기초(단가)_1_AC-05옥내기기기초_전기실행_계장-견적서" xfId="19496"/>
    <cellStyle name="백_사급재료비및운반비_터빈발전기기초(단가)_1_AC-05옥내기기기초_전기실행_계장-견적서_계장-견적서(re.1)" xfId="19497"/>
    <cellStyle name="백_사급재료비및운반비_터빈발전기기초(단가)_1_AC-05옥내기기기초_전기실행_계장-견적서_계장-견적서(re.1)_믿음견적(8월)-믿음부사장님 계약(내부자료)" xfId="19498"/>
    <cellStyle name="백_사급재료비및운반비_터빈발전기기초(단가)_1_AC-05옥내기기기초_전기실행_계장-견적서_믿음견적(8월)-믿음부사장님 계약(내부자료)" xfId="19499"/>
    <cellStyle name="백_사급재료비및운반비_터빈발전기기초(단가)_1_AC-05옥내기기기초_전기실행_믿음견적(8월)-믿음부사장님 계약(내부자료)" xfId="19500"/>
    <cellStyle name="백_사급재료비및운반비_터빈발전기기초(단가)_1_계장-견적서" xfId="19479"/>
    <cellStyle name="백_사급재료비및운반비_터빈발전기기초(단가)_1_계장-견적서_계장-견적서(re.1)" xfId="19480"/>
    <cellStyle name="백_사급재료비및운반비_터빈발전기기초(단가)_1_계장-견적서_계장-견적서(re.1)_믿음견적(8월)-믿음부사장님 계약(내부자료)" xfId="19481"/>
    <cellStyle name="백_사급재료비및운반비_터빈발전기기초(단가)_1_계장-견적서_믿음견적(8월)-믿음부사장님 계약(내부자료)" xfId="19482"/>
    <cellStyle name="백_사급재료비및운반비_터빈발전기기초(단가)_1_내역서_단가확정_집계" xfId="11963"/>
    <cellStyle name="백_사급재료비및운반비_터빈발전기기초(단가)_1_믿음견적(8월)-믿음부사장님 계약(내부자료)" xfId="19483"/>
    <cellStyle name="백_사급재료비및운반비_터빈발전기기초(단가)_1_설계변경(최종)" xfId="42469"/>
    <cellStyle name="백_사급재료비및운반비_터빈발전기기초(단가)_1_염소 주입실 신축공사" xfId="42470"/>
    <cellStyle name="백_사급재료비및운반비_터빈발전기기초(단가)_1_전기실행" xfId="19484"/>
    <cellStyle name="백_사급재료비및운반비_터빈발전기기초(단가)_1_전기실행_계장-견적서" xfId="19485"/>
    <cellStyle name="백_사급재료비및운반비_터빈발전기기초(단가)_1_전기실행_계장-견적서_계장-견적서(re.1)" xfId="19486"/>
    <cellStyle name="백_사급재료비및운반비_터빈발전기기초(단가)_1_전기실행_계장-견적서_계장-견적서(re.1)_믿음견적(8월)-믿음부사장님 계약(내부자료)" xfId="19487"/>
    <cellStyle name="백_사급재료비및운반비_터빈발전기기초(단가)_1_전기실행_계장-견적서_믿음견적(8월)-믿음부사장님 계약(내부자료)" xfId="19488"/>
    <cellStyle name="백_사급재료비및운반비_터빈발전기기초(단가)_1_전기실행_믿음견적(8월)-믿음부사장님 계약(내부자료)" xfId="19489"/>
    <cellStyle name="백_사급재료비및운반비_터빈발전기기초(단가)_AC-05옥내기기기초" xfId="11967"/>
    <cellStyle name="백_사급재료비및운반비_터빈발전기기초(단가)_AC-05옥내기기기초_계장-견적서" xfId="19512"/>
    <cellStyle name="백_사급재료비및운반비_터빈발전기기초(단가)_AC-05옥내기기기초_계장-견적서_계장-견적서(re.1)" xfId="19513"/>
    <cellStyle name="백_사급재료비및운반비_터빈발전기기초(단가)_AC-05옥내기기기초_계장-견적서_계장-견적서(re.1)_믿음견적(8월)-믿음부사장님 계약(내부자료)" xfId="19514"/>
    <cellStyle name="백_사급재료비및운반비_터빈발전기기초(단가)_AC-05옥내기기기초_계장-견적서_믿음견적(8월)-믿음부사장님 계약(내부자료)" xfId="19515"/>
    <cellStyle name="백_사급재료비및운반비_터빈발전기기초(단가)_AC-05옥내기기기초_내역서_단가확정_집계" xfId="11968"/>
    <cellStyle name="백_사급재료비및운반비_터빈발전기기초(단가)_AC-05옥내기기기초_믿음견적(8월)-믿음부사장님 계약(내부자료)" xfId="19516"/>
    <cellStyle name="백_사급재료비및운반비_터빈발전기기초(단가)_AC-05옥내기기기초_설계변경(최종)" xfId="42475"/>
    <cellStyle name="백_사급재료비및운반비_터빈발전기기초(단가)_AC-05옥내기기기초_염소 주입실 신축공사" xfId="42476"/>
    <cellStyle name="백_사급재료비및운반비_터빈발전기기초(단가)_AC-05옥내기기기초_전기실행" xfId="19517"/>
    <cellStyle name="백_사급재료비및운반비_터빈발전기기초(단가)_AC-05옥내기기기초_전기실행_계장-견적서" xfId="19518"/>
    <cellStyle name="백_사급재료비및운반비_터빈발전기기초(단가)_AC-05옥내기기기초_전기실행_계장-견적서_계장-견적서(re.1)" xfId="19519"/>
    <cellStyle name="백_사급재료비및운반비_터빈발전기기초(단가)_AC-05옥내기기기초_전기실행_계장-견적서_계장-견적서(re.1)_믿음견적(8월)-믿음부사장님 계약(내부자료)" xfId="19520"/>
    <cellStyle name="백_사급재료비및운반비_터빈발전기기초(단가)_AC-05옥내기기기초_전기실행_계장-견적서_믿음견적(8월)-믿음부사장님 계약(내부자료)" xfId="19521"/>
    <cellStyle name="백_사급재료비및운반비_터빈발전기기초(단가)_AC-05옥내기기기초_전기실행_믿음견적(8월)-믿음부사장님 계약(내부자료)" xfId="19522"/>
    <cellStyle name="백_사급재료비및운반비_터빈발전기기초(단가)_계장-견적서" xfId="19501"/>
    <cellStyle name="백_사급재료비및운반비_터빈발전기기초(단가)_계장-견적서_계장-견적서(re.1)" xfId="19502"/>
    <cellStyle name="백_사급재료비및운반비_터빈발전기기초(단가)_계장-견적서_계장-견적서(re.1)_믿음견적(8월)-믿음부사장님 계약(내부자료)" xfId="19503"/>
    <cellStyle name="백_사급재료비및운반비_터빈발전기기초(단가)_계장-견적서_믿음견적(8월)-믿음부사장님 계약(내부자료)" xfId="19504"/>
    <cellStyle name="백_사급재료비및운반비_터빈발전기기초(단가)_내역서_단가확정_집계" xfId="11966"/>
    <cellStyle name="백_사급재료비및운반비_터빈발전기기초(단가)_믿음견적(8월)-믿음부사장님 계약(내부자료)" xfId="19505"/>
    <cellStyle name="백_사급재료비및운반비_터빈발전기기초(단가)_설계변경(최종)" xfId="42473"/>
    <cellStyle name="백_사급재료비및운반비_터빈발전기기초(단가)_염소 주입실 신축공사" xfId="42474"/>
    <cellStyle name="백_사급재료비및운반비_터빈발전기기초(단가)_전기실행" xfId="19506"/>
    <cellStyle name="백_사급재료비및운반비_터빈발전기기초(단가)_전기실행_계장-견적서" xfId="19507"/>
    <cellStyle name="백_사급재료비및운반비_터빈발전기기초(단가)_전기실행_계장-견적서_계장-견적서(re.1)" xfId="19508"/>
    <cellStyle name="백_사급재료비및운반비_터빈발전기기초(단가)_전기실행_계장-견적서_계장-견적서(re.1)_믿음견적(8월)-믿음부사장님 계약(내부자료)" xfId="19509"/>
    <cellStyle name="백_사급재료비및운반비_터빈발전기기초(단가)_전기실행_계장-견적서_믿음견적(8월)-믿음부사장님 계약(내부자료)" xfId="19510"/>
    <cellStyle name="백_사급재료비및운반비_터빈발전기기초(단가)_전기실행_믿음견적(8월)-믿음부사장님 계약(내부자료)" xfId="19511"/>
    <cellStyle name="백_석탄취급설비기초-비교" xfId="11971"/>
    <cellStyle name="백_석탄취급설비기초-비교_설계변경(최종)" xfId="42483"/>
    <cellStyle name="백_석탄취급설비기초-비교_염소 주입실 신축공사" xfId="42484"/>
    <cellStyle name="백_설계명세서" xfId="11972"/>
    <cellStyle name="백_설계서(CC-10)re2" xfId="37288"/>
    <cellStyle name="백_설계서(F.C)" xfId="11973"/>
    <cellStyle name="백_소나무가이식 하도급대상금액대비" xfId="11974"/>
    <cellStyle name="백_솔빛마을연결도로(최종)" xfId="11975"/>
    <cellStyle name="백_수량및 단가 산출내용표" xfId="11976"/>
    <cellStyle name="백_수량및 단가 산출내용표_(참고1) 현황도 딱지" xfId="37289"/>
    <cellStyle name="백_수량및 단가 산출내용표_AC-01터빈주제어및보일러기초" xfId="42489"/>
    <cellStyle name="백_수량및 단가 산출내용표_AC-01터빈주제어및보일러기초_설계변경(최종)" xfId="42490"/>
    <cellStyle name="백_수량및 단가 산출내용표_AC-05옥내기기기초" xfId="11982"/>
    <cellStyle name="백_수량및 단가 산출내용표_AC-05옥내기기기초_계장-견적서" xfId="19533"/>
    <cellStyle name="백_수량및 단가 산출내용표_AC-05옥내기기기초_계장-견적서_계장-견적서(re.1)" xfId="19534"/>
    <cellStyle name="백_수량및 단가 산출내용표_AC-05옥내기기기초_계장-견적서_계장-견적서(re.1)_믿음견적(8월)-믿음부사장님 계약(내부자료)" xfId="19535"/>
    <cellStyle name="백_수량및 단가 산출내용표_AC-05옥내기기기초_계장-견적서_믿음견적(8월)-믿음부사장님 계약(내부자료)" xfId="19536"/>
    <cellStyle name="백_수량및 단가 산출내용표_AC-05옥내기기기초_내역서_단가확정_집계" xfId="11983"/>
    <cellStyle name="백_수량및 단가 산출내용표_AC-05옥내기기기초_믿음견적(8월)-믿음부사장님 계약(내부자료)" xfId="19537"/>
    <cellStyle name="백_수량및 단가 산출내용표_AC-05옥내기기기초_설계변경(최종)" xfId="42491"/>
    <cellStyle name="백_수량및 단가 산출내용표_AC-05옥내기기기초_염소 주입실 신축공사" xfId="42492"/>
    <cellStyle name="백_수량및 단가 산출내용표_CC06 석탄취급설비" xfId="11984"/>
    <cellStyle name="백_수량및 단가 산출내용표_CC-10저탄장조성 및 비탄방지설비공사(최종)11.28" xfId="11985"/>
    <cellStyle name="백_수량및 단가 산출내용표_YH34 운탄_구조물 수량" xfId="11986"/>
    <cellStyle name="백_수량및 단가 산출내용표_YH34 운탄설비 내역서" xfId="11987"/>
    <cellStyle name="백_수량및 단가 산출내용표_계장-견적서" xfId="19528"/>
    <cellStyle name="백_수량및 단가 산출내용표_계장-견적서_계장-견적서(re.1)" xfId="19529"/>
    <cellStyle name="백_수량및 단가 산출내용표_계장-견적서_계장-견적서(re.1)_믿음견적(8월)-믿음부사장님 계약(내부자료)" xfId="19530"/>
    <cellStyle name="백_수량및 단가 산출내용표_계장-견적서_믿음견적(8월)-믿음부사장님 계약(내부자료)" xfId="19531"/>
    <cellStyle name="백_수량및 단가 산출내용표_그래브준설 수량분개 토적표" xfId="37290"/>
    <cellStyle name="백_수량및 단가 산출내용표_내역서_단가확정_집계" xfId="11977"/>
    <cellStyle name="백_수량및 단가 산출내용표_믿음견적(8월)-믿음부사장님 계약(내부자료)" xfId="19532"/>
    <cellStyle name="백_수량및 단가 산출내용표_부두준설 딱지" xfId="37291"/>
    <cellStyle name="백_수량및 단가 산출내용표_부두준설 설계서" xfId="37292"/>
    <cellStyle name="백_수량및 단가 산출내용표_부두준설 설계서-07.10.24" xfId="37293"/>
    <cellStyle name="백_수량및 단가 산출내용표_부두준설 수량산출서" xfId="37294"/>
    <cellStyle name="백_수량및 단가 산출내용표_부표" xfId="11978"/>
    <cellStyle name="백_수량및 단가 산출내용표_설계변경(최종)" xfId="42485"/>
    <cellStyle name="백_수량및 단가 산출내용표_염소 주입실 신축공사" xfId="42486"/>
    <cellStyle name="백_수량및 단가 산출내용표_저류지제방공사 품셈" xfId="11979"/>
    <cellStyle name="백_수량및 단가 산출내용표_추가품셈1-박" xfId="11980"/>
    <cellStyle name="백_수량및 단가 산출내용표_추가품셈1-박_설계변경(최종)" xfId="42487"/>
    <cellStyle name="백_수량및 단가 산출내용표_추가품셈1-박_염소 주입실 신축공사" xfId="42488"/>
    <cellStyle name="백_수량및 단가 산출내용표_품셈" xfId="11981"/>
    <cellStyle name="백_수량산출서(CC-10)" xfId="37295"/>
    <cellStyle name="백_수량산출서(수정)" xfId="11988"/>
    <cellStyle name="백_수량산출서(수정)_3. 신광R~숭의R(배수공)" xfId="11989"/>
    <cellStyle name="백_수량산출서(수정)_깨기" xfId="11990"/>
    <cellStyle name="백_수량산출서(수정)_깨기_신광R~숭의R(폐기물)" xfId="11991"/>
    <cellStyle name="백_수량산출서(수정)_배수공" xfId="11992"/>
    <cellStyle name="백_수량산출서(수정)_솔빛마을연결도로(최종)" xfId="11993"/>
    <cellStyle name="백_연돌 현장타설말뚝(RCD)설계서" xfId="11994"/>
    <cellStyle name="백_연돌 현장타설말뚝(RCD)설계서 10" xfId="37296"/>
    <cellStyle name="백_연돌 현장타설말뚝(RCD)설계서 2" xfId="11995"/>
    <cellStyle name="백_연돌 현장타설말뚝(RCD)설계서 3" xfId="11996"/>
    <cellStyle name="백_연돌 현장타설말뚝(RCD)설계서 4" xfId="19538"/>
    <cellStyle name="백_연돌 현장타설말뚝(RCD)설계서 5" xfId="37297"/>
    <cellStyle name="백_연돌 현장타설말뚝(RCD)설계서 6" xfId="37298"/>
    <cellStyle name="백_연돌 현장타설말뚝(RCD)설계서 7" xfId="37299"/>
    <cellStyle name="백_연돌 현장타설말뚝(RCD)설계서 8" xfId="37300"/>
    <cellStyle name="백_연돌 현장타설말뚝(RCD)설계서 9" xfId="37301"/>
    <cellStyle name="백_연돌 현장타설말뚝(RCD)설계서_0 태안78-연돌-공사설계서(2005082)" xfId="11997"/>
    <cellStyle name="백_연돌 현장타설말뚝(RCD)설계서_0 태안78-연돌-공사설계서(2005082) 10" xfId="37302"/>
    <cellStyle name="백_연돌 현장타설말뚝(RCD)설계서_0 태안78-연돌-공사설계서(2005082) 2" xfId="11998"/>
    <cellStyle name="백_연돌 현장타설말뚝(RCD)설계서_0 태안78-연돌-공사설계서(2005082) 3" xfId="11999"/>
    <cellStyle name="백_연돌 현장타설말뚝(RCD)설계서_0 태안78-연돌-공사설계서(2005082) 4" xfId="19539"/>
    <cellStyle name="백_연돌 현장타설말뚝(RCD)설계서_0 태안78-연돌-공사설계서(2005082) 5" xfId="37303"/>
    <cellStyle name="백_연돌 현장타설말뚝(RCD)설계서_0 태안78-연돌-공사설계서(2005082) 6" xfId="37304"/>
    <cellStyle name="백_연돌 현장타설말뚝(RCD)설계서_0 태안78-연돌-공사설계서(2005082) 7" xfId="37305"/>
    <cellStyle name="백_연돌 현장타설말뚝(RCD)설계서_0 태안78-연돌-공사설계서(2005082) 8" xfId="37306"/>
    <cellStyle name="백_연돌 현장타설말뚝(RCD)설계서_0 태안78-연돌-공사설계서(2005082) 9" xfId="37307"/>
    <cellStyle name="백_연돌 현장타설말뚝(RCD)설계서_1.0t 공사설계서(1021일)" xfId="12000"/>
    <cellStyle name="백_연돌 현장타설말뚝(RCD)설계서_1.0t 공사설계서(1021일) 10" xfId="37308"/>
    <cellStyle name="백_연돌 현장타설말뚝(RCD)설계서_1.0t 공사설계서(1021일) 2" xfId="12001"/>
    <cellStyle name="백_연돌 현장타설말뚝(RCD)설계서_1.0t 공사설계서(1021일) 3" xfId="12002"/>
    <cellStyle name="백_연돌 현장타설말뚝(RCD)설계서_1.0t 공사설계서(1021일) 4" xfId="19540"/>
    <cellStyle name="백_연돌 현장타설말뚝(RCD)설계서_1.0t 공사설계서(1021일) 5" xfId="37309"/>
    <cellStyle name="백_연돌 현장타설말뚝(RCD)설계서_1.0t 공사설계서(1021일) 6" xfId="37310"/>
    <cellStyle name="백_연돌 현장타설말뚝(RCD)설계서_1.0t 공사설계서(1021일) 7" xfId="37311"/>
    <cellStyle name="백_연돌 현장타설말뚝(RCD)설계서_1.0t 공사설계서(1021일) 8" xfId="37312"/>
    <cellStyle name="백_연돌 현장타설말뚝(RCD)설계서_1.0t 공사설계서(1021일) 9" xfId="37313"/>
    <cellStyle name="백_연돌 현장타설말뚝(RCD)설계서_태안78연돌공사설계서(2005099)C2" xfId="12003"/>
    <cellStyle name="백_연돌 현장타설말뚝(RCD)설계서_태안78연돌공사설계서(2005099)C2 10" xfId="37314"/>
    <cellStyle name="백_연돌 현장타설말뚝(RCD)설계서_태안78연돌공사설계서(2005099)C2 2" xfId="12004"/>
    <cellStyle name="백_연돌 현장타설말뚝(RCD)설계서_태안78연돌공사설계서(2005099)C2 3" xfId="12005"/>
    <cellStyle name="백_연돌 현장타설말뚝(RCD)설계서_태안78연돌공사설계서(2005099)C2 4" xfId="19541"/>
    <cellStyle name="백_연돌 현장타설말뚝(RCD)설계서_태안78연돌공사설계서(2005099)C2 5" xfId="37315"/>
    <cellStyle name="백_연돌 현장타설말뚝(RCD)설계서_태안78연돌공사설계서(2005099)C2 6" xfId="37316"/>
    <cellStyle name="백_연돌 현장타설말뚝(RCD)설계서_태안78연돌공사설계서(2005099)C2 7" xfId="37317"/>
    <cellStyle name="백_연돌 현장타설말뚝(RCD)설계서_태안78연돌공사설계서(2005099)C2 8" xfId="37318"/>
    <cellStyle name="백_연돌 현장타설말뚝(RCD)설계서_태안78연돌공사설계서(2005099)C2 9" xfId="37319"/>
    <cellStyle name="백_영흥#3,4 보일러철골설치및마감(MC-01)FINAL" xfId="12006"/>
    <cellStyle name="백_영흥#3,4 보일러철골설치및마감(MC-01)FINAL_(참고1) 현황도 딱지" xfId="37320"/>
    <cellStyle name="백_영흥#3,4 보일러철골설치및마감(MC-01)FINAL_그래브준설 수량분개 토적표" xfId="37321"/>
    <cellStyle name="백_영흥#3,4 보일러철골설치및마감(MC-01)FINAL_부두준설 딱지" xfId="37322"/>
    <cellStyle name="백_영흥#3,4 보일러철골설치및마감(MC-01)FINAL_부두준설 설계서" xfId="37323"/>
    <cellStyle name="백_영흥#3,4 보일러철골설치및마감(MC-01)FINAL_부두준설 설계서-07.10.24" xfId="37324"/>
    <cellStyle name="백_영흥#3,4 보일러철골설치및마감(MC-01)FINAL_부두준설 수량산출서" xfId="37325"/>
    <cellStyle name="백_영흥#3,4 옥내기기기초(AC-05)" xfId="12007"/>
    <cellStyle name="백_영흥#3,4 옥내기기기초(AC-05)_(참고1) 현황도 딱지" xfId="37326"/>
    <cellStyle name="백_영흥#3,4 옥내기기기초(AC-05)_그래브준설 수량분개 토적표" xfId="37327"/>
    <cellStyle name="백_영흥#3,4 옥내기기기초(AC-05)_부두준설 딱지" xfId="37328"/>
    <cellStyle name="백_영흥#3,4 옥내기기기초(AC-05)_부두준설 설계서" xfId="37329"/>
    <cellStyle name="백_영흥#3,4 옥내기기기초(AC-05)_부두준설 설계서-07.10.24" xfId="37330"/>
    <cellStyle name="백_영흥#3,4 옥내기기기초(AC-05)_부두준설 수량산출서" xfId="37331"/>
    <cellStyle name="백_영흥#3,4 터빈발전기기초(AC-04)" xfId="12008"/>
    <cellStyle name="백_영흥#3,4 터빈발전기기초(AC-04)_(참고1) 현황도 딱지" xfId="37332"/>
    <cellStyle name="백_영흥#3,4 터빈발전기기초(AC-04)_그래브준설 수량분개 토적표" xfId="37333"/>
    <cellStyle name="백_영흥#3,4 터빈발전기기초(AC-04)_부두준설 딱지" xfId="37334"/>
    <cellStyle name="백_영흥#3,4 터빈발전기기초(AC-04)_부두준설 설계서" xfId="37335"/>
    <cellStyle name="백_영흥#3,4 터빈발전기기초(AC-04)_부두준설 설계서-07.10.24" xfId="37336"/>
    <cellStyle name="백_영흥#3,4 터빈발전기기초(AC-04)_부두준설 수량산출서" xfId="37337"/>
    <cellStyle name="백_옥외탱크가설계내역서(수정)" xfId="12009"/>
    <cellStyle name="백_옥외탱크기초-비교" xfId="12010"/>
    <cellStyle name="백_옥외탱크기초-비교_설계변경(최종)" xfId="42493"/>
    <cellStyle name="백_옥외탱크기초-비교_염소 주입실 신축공사" xfId="42494"/>
    <cellStyle name="백_우수개략1" xfId="12011"/>
    <cellStyle name="백_저류지제방공사 품셈" xfId="12012"/>
    <cellStyle name="백_전기설비기초-FF" xfId="12013"/>
    <cellStyle name="백_전기설비기초-FF_설계변경(최종)" xfId="42495"/>
    <cellStyle name="백_전기설비기초-FF_염소 주입실 신축공사" xfId="42496"/>
    <cellStyle name="백_전기설비기초설계서(rev00)" xfId="37338"/>
    <cellStyle name="백_지하매설물 설계내역서-1" xfId="12014"/>
    <cellStyle name="백_추가품셈1-박" xfId="12015"/>
    <cellStyle name="백_추가품셈1-박_설계변경(최종)" xfId="42497"/>
    <cellStyle name="백_추가품셈1-박_염소 주입실 신축공사" xfId="42498"/>
    <cellStyle name="백_취수로 설계변경조서" xfId="37339"/>
    <cellStyle name="백_취수로 설계변경조서(최종)" xfId="37340"/>
    <cellStyle name="백_케이블터널 공사설계서(061208)" xfId="37341"/>
    <cellStyle name="백_케이블터널 공사설계서(061208)_부두준설 설계서" xfId="37342"/>
    <cellStyle name="백_케이블터널 공사설계서(061208)_부두준설 설계서-07.10.24" xfId="37343"/>
    <cellStyle name="백_터빈발전기기초(단가)" xfId="12016"/>
    <cellStyle name="백_터빈발전기기초(단가)_AC-05옥내기기기초" xfId="12018"/>
    <cellStyle name="백_터빈발전기기초(단가)_AC-05옥내기기기초_계장-견적서" xfId="19547"/>
    <cellStyle name="백_터빈발전기기초(단가)_AC-05옥내기기기초_계장-견적서_계장-견적서(re.1)" xfId="19548"/>
    <cellStyle name="백_터빈발전기기초(단가)_AC-05옥내기기기초_계장-견적서_계장-견적서(re.1)_믿음견적(8월)-믿음부사장님 계약(내부자료)" xfId="19549"/>
    <cellStyle name="백_터빈발전기기초(단가)_AC-05옥내기기기초_계장-견적서_믿음견적(8월)-믿음부사장님 계약(내부자료)" xfId="19550"/>
    <cellStyle name="백_터빈발전기기초(단가)_AC-05옥내기기기초_내역서_단가확정_집계" xfId="12019"/>
    <cellStyle name="백_터빈발전기기초(단가)_AC-05옥내기기기초_믿음견적(8월)-믿음부사장님 계약(내부자료)" xfId="19551"/>
    <cellStyle name="백_터빈발전기기초(단가)_AC-05옥내기기기초_설계변경(최종)" xfId="42501"/>
    <cellStyle name="백_터빈발전기기초(단가)_AC-05옥내기기기초_염소 주입실 신축공사" xfId="42502"/>
    <cellStyle name="백_터빈발전기기초(단가)_계장-견적서" xfId="19542"/>
    <cellStyle name="백_터빈발전기기초(단가)_계장-견적서_계장-견적서(re.1)" xfId="19543"/>
    <cellStyle name="백_터빈발전기기초(단가)_계장-견적서_계장-견적서(re.1)_믿음견적(8월)-믿음부사장님 계약(내부자료)" xfId="19544"/>
    <cellStyle name="백_터빈발전기기초(단가)_계장-견적서_믿음견적(8월)-믿음부사장님 계약(내부자료)" xfId="19545"/>
    <cellStyle name="백_터빈발전기기초(단가)_내역서_단가확정_집계" xfId="12017"/>
    <cellStyle name="백_터빈발전기기초(단가)_믿음견적(8월)-믿음부사장님 계약(내부자료)" xfId="19546"/>
    <cellStyle name="백_터빈발전기기초(단가)_설계변경(최종)" xfId="42499"/>
    <cellStyle name="백_터빈발전기기초(단가)_염소 주입실 신축공사" xfId="42500"/>
    <cellStyle name="백_토웅0412월기성" xfId="12020"/>
    <cellStyle name="백_포장수량(연결로)" xfId="12021"/>
    <cellStyle name="백_표지간지cc09" xfId="12022"/>
    <cellStyle name="백_품셈" xfId="12023"/>
    <cellStyle name="백분율" xfId="21044" builtinId="5"/>
    <cellStyle name="백분율 [△1]" xfId="12076"/>
    <cellStyle name="백분율 [△2]" xfId="12077"/>
    <cellStyle name="백분율 [0]" xfId="12078"/>
    <cellStyle name="백분율 [2]" xfId="12079"/>
    <cellStyle name="백분율 10" xfId="12080"/>
    <cellStyle name="백분율 11" xfId="12081"/>
    <cellStyle name="백분율 12" xfId="12082"/>
    <cellStyle name="백분율 13" xfId="12083"/>
    <cellStyle name="백분율 14" xfId="16850"/>
    <cellStyle name="백분율 15" xfId="16851"/>
    <cellStyle name="백분율 16" xfId="16852"/>
    <cellStyle name="백분율 2" xfId="12084"/>
    <cellStyle name="백분율 2 10" xfId="37434"/>
    <cellStyle name="백분율 2 2" xfId="12085"/>
    <cellStyle name="백분율 2 3" xfId="12086"/>
    <cellStyle name="백분율 2 4" xfId="19567"/>
    <cellStyle name="백분율 2 5" xfId="37435"/>
    <cellStyle name="백분율 2 6" xfId="37436"/>
    <cellStyle name="백분율 2 7" xfId="37437"/>
    <cellStyle name="백분율 2 8" xfId="37438"/>
    <cellStyle name="백분율 2 9" xfId="37439"/>
    <cellStyle name="백분율 3" xfId="12087"/>
    <cellStyle name="백분율 3 2" xfId="19568"/>
    <cellStyle name="백분율 3 3" xfId="37440"/>
    <cellStyle name="백분율 3 4" xfId="37441"/>
    <cellStyle name="백분율 3 5" xfId="37442"/>
    <cellStyle name="백분율 3 6" xfId="37443"/>
    <cellStyle name="백분율 3 7" xfId="37444"/>
    <cellStyle name="백분율 3 8" xfId="37445"/>
    <cellStyle name="백분율 4" xfId="12088"/>
    <cellStyle name="백분율 5" xfId="12089"/>
    <cellStyle name="백분율 6" xfId="12090"/>
    <cellStyle name="백분율 7" xfId="12091"/>
    <cellStyle name="백분율 8" xfId="12092"/>
    <cellStyle name="백분율 9" xfId="12093"/>
    <cellStyle name="백분율［△1］" xfId="12094"/>
    <cellStyle name="백분율［△1］ 2" xfId="12095"/>
    <cellStyle name="백분율［△1］ 3" xfId="12096"/>
    <cellStyle name="백분율［△1］ 4" xfId="12097"/>
    <cellStyle name="백분율［△1］ 5" xfId="12098"/>
    <cellStyle name="백분율［△1］ 6" xfId="19569"/>
    <cellStyle name="백분율［△2］" xfId="12099"/>
    <cellStyle name="백분율［△2］ 2" xfId="12100"/>
    <cellStyle name="백분율［△2］ 3" xfId="12101"/>
    <cellStyle name="백분율［△2］ 4" xfId="12102"/>
    <cellStyle name="백분율［△2］ 5" xfId="12103"/>
    <cellStyle name="捠壿 [0.00]_2幮尒愊-R1" xfId="13693"/>
    <cellStyle name="捠壿_2幮尒愊-R1" xfId="13694"/>
    <cellStyle name="보통 2" xfId="12104"/>
    <cellStyle name="普通_主菜单" xfId="12105"/>
    <cellStyle name="분수" xfId="12106"/>
    <cellStyle name="뷭?" xfId="12107"/>
    <cellStyle name="常?_ANNEX 3 TABLE 2 (FWBS8000)" xfId="12108"/>
    <cellStyle name="常规_A (Equipment Hoisting) (1)" xfId="12109"/>
    <cellStyle name="선택영역" xfId="12110"/>
    <cellStyle name="선택영역 가운데" xfId="12111"/>
    <cellStyle name="선택영역_토공수량" xfId="12112"/>
    <cellStyle name="선택영역의 가운데" xfId="12113"/>
    <cellStyle name="선택영역의 가운데로" xfId="12114"/>
    <cellStyle name="선택영역의 가운데로 2" xfId="12115"/>
    <cellStyle name="선택영역의 가운데로 3" xfId="12116"/>
    <cellStyle name="선택영역의 가운데로 4" xfId="12117"/>
    <cellStyle name="선택영역의 가운데로 5" xfId="12118"/>
    <cellStyle name="선택영영" xfId="12119"/>
    <cellStyle name="설계변경" xfId="12120"/>
    <cellStyle name="설계변경 2" xfId="16853"/>
    <cellStyle name="소숫점0" xfId="12121"/>
    <cellStyle name="소숫점3" xfId="12122"/>
    <cellStyle name="수량" xfId="12123"/>
    <cellStyle name="수량산출" xfId="12124"/>
    <cellStyle name="숨김" xfId="12125"/>
    <cellStyle name="숫자" xfId="12126"/>
    <cellStyle name="숫자 2" xfId="16854"/>
    <cellStyle name="숫자(R)" xfId="12127"/>
    <cellStyle name="숫자(R) 2" xfId="12128"/>
    <cellStyle name="숫자(R) 3" xfId="19570"/>
    <cellStyle name="숫자1" xfId="12129"/>
    <cellStyle name="숫자3" xfId="12130"/>
    <cellStyle name="숫자3R" xfId="12132"/>
    <cellStyle name="숫자3자리" xfId="12131"/>
    <cellStyle name="쉼표 [0]" xfId="20" builtinId="6"/>
    <cellStyle name="쉼표 [0] 10" xfId="16855"/>
    <cellStyle name="쉼표 [0] 11" xfId="21045"/>
    <cellStyle name="쉼표 [0] 11 2" xfId="37446"/>
    <cellStyle name="쉼표 [0] 11 2 2" xfId="37447"/>
    <cellStyle name="쉼표 [0] 12" xfId="37448"/>
    <cellStyle name="쉼표 [0] 2" xfId="21"/>
    <cellStyle name="쉼표 [0] 2 10" xfId="37449"/>
    <cellStyle name="쉼표 [0] 2 11" xfId="16856"/>
    <cellStyle name="쉼표 [0] 2 12" xfId="37450"/>
    <cellStyle name="쉼표 [0] 2 13" xfId="37451"/>
    <cellStyle name="쉼표 [0] 2 14" xfId="37452"/>
    <cellStyle name="쉼표 [0] 2 2" xfId="77"/>
    <cellStyle name="쉼표 [0] 2 2 2" xfId="19571"/>
    <cellStyle name="쉼표 [0] 2 2 4" xfId="37453"/>
    <cellStyle name="쉼표 [0] 2 3" xfId="12133"/>
    <cellStyle name="쉼표 [0] 2 4" xfId="12134"/>
    <cellStyle name="쉼표 [0] 2 5" xfId="12135"/>
    <cellStyle name="쉼표 [0] 2 6" xfId="12136"/>
    <cellStyle name="쉼표 [0] 2 7" xfId="12137"/>
    <cellStyle name="쉼표 [0] 2 8" xfId="12138"/>
    <cellStyle name="쉼표 [0] 2 9" xfId="37454"/>
    <cellStyle name="쉼표 [0] 3" xfId="22"/>
    <cellStyle name="쉼표 [0] 3 10" xfId="37455"/>
    <cellStyle name="쉼표 [0] 3 2" xfId="12139"/>
    <cellStyle name="쉼표 [0] 3 2 2" xfId="12140"/>
    <cellStyle name="쉼표 [0] 3 2 3" xfId="16944"/>
    <cellStyle name="쉼표 [0] 3 2 4" xfId="16857"/>
    <cellStyle name="쉼표 [0] 3 3" xfId="12141"/>
    <cellStyle name="쉼표 [0] 3 4" xfId="19572"/>
    <cellStyle name="쉼표 [0] 3 5" xfId="37456"/>
    <cellStyle name="쉼표 [0] 3 6" xfId="37457"/>
    <cellStyle name="쉼표 [0] 3 7" xfId="37458"/>
    <cellStyle name="쉼표 [0] 3 8" xfId="37459"/>
    <cellStyle name="쉼표 [0] 3 9" xfId="37460"/>
    <cellStyle name="쉼표 [0] 4" xfId="12142"/>
    <cellStyle name="쉼표 [0] 4 2" xfId="19573"/>
    <cellStyle name="쉼표 [0] 4 3" xfId="37461"/>
    <cellStyle name="쉼표 [0] 5" xfId="12143"/>
    <cellStyle name="쉼표 [0] 5 2" xfId="19574"/>
    <cellStyle name="쉼표 [0] 5 3" xfId="19575"/>
    <cellStyle name="쉼표 [0] 5 4" xfId="37462"/>
    <cellStyle name="쉼표 [0] 6" xfId="12144"/>
    <cellStyle name="쉼표 [0] 6 2" xfId="19576"/>
    <cellStyle name="쉼표 [0] 7" xfId="12145"/>
    <cellStyle name="쉼표 [0] 8" xfId="12146"/>
    <cellStyle name="쉼표 [0] 9" xfId="19577"/>
    <cellStyle name="쉼표 [0]_정관일위대가_별표중기포함" xfId="24103"/>
    <cellStyle name="스타일 1" xfId="23"/>
    <cellStyle name="스타일 1 10" xfId="12147"/>
    <cellStyle name="스타일 1 10 2" xfId="12148"/>
    <cellStyle name="스타일 1 10 3" xfId="12149"/>
    <cellStyle name="스타일 1 2" xfId="12150"/>
    <cellStyle name="스타일 1 2 2" xfId="12151"/>
    <cellStyle name="스타일 1 2 3" xfId="12152"/>
    <cellStyle name="스타일 1 2 4" xfId="19578"/>
    <cellStyle name="스타일 1 3" xfId="12153"/>
    <cellStyle name="스타일 1 3 2" xfId="12154"/>
    <cellStyle name="스타일 1 3 3" xfId="12155"/>
    <cellStyle name="스타일 1 3 4" xfId="19579"/>
    <cellStyle name="스타일 1 4" xfId="12156"/>
    <cellStyle name="스타일 1 4 2" xfId="12157"/>
    <cellStyle name="스타일 1 4 3" xfId="12158"/>
    <cellStyle name="스타일 1 5" xfId="12159"/>
    <cellStyle name="스타일 1 5 2" xfId="12160"/>
    <cellStyle name="스타일 1 5 3" xfId="12161"/>
    <cellStyle name="스타일 1 6" xfId="12162"/>
    <cellStyle name="스타일 1 6 2" xfId="12163"/>
    <cellStyle name="스타일 1 6 3" xfId="12164"/>
    <cellStyle name="스타일 1 7" xfId="12165"/>
    <cellStyle name="스타일 1 7 2" xfId="12166"/>
    <cellStyle name="스타일 1 7 3" xfId="12167"/>
    <cellStyle name="스타일 1 8" xfId="12168"/>
    <cellStyle name="스타일 1 8 2" xfId="12169"/>
    <cellStyle name="스타일 1 8 3" xfId="12170"/>
    <cellStyle name="스타일 1 9" xfId="12171"/>
    <cellStyle name="스타일 1 9 2" xfId="12172"/>
    <cellStyle name="스타일 1 9 3" xfId="12173"/>
    <cellStyle name="스타일 10" xfId="12174"/>
    <cellStyle name="스타일 11" xfId="12175"/>
    <cellStyle name="스타일 12" xfId="12176"/>
    <cellStyle name="스타일 13" xfId="12177"/>
    <cellStyle name="스타일 14" xfId="12178"/>
    <cellStyle name="스타일 2" xfId="12179"/>
    <cellStyle name="스타일 3" xfId="12180"/>
    <cellStyle name="스타일 4" xfId="12181"/>
    <cellStyle name="스타일 5" xfId="12182"/>
    <cellStyle name="스타일 6" xfId="12183"/>
    <cellStyle name="스타일 7" xfId="12184"/>
    <cellStyle name="스타일 8" xfId="12185"/>
    <cellStyle name="스타일 9" xfId="12186"/>
    <cellStyle name="승수" xfId="12187"/>
    <cellStyle name="승수 2" xfId="16858"/>
    <cellStyle name="안건회계법인" xfId="12188"/>
    <cellStyle name="연결된 셀 2" xfId="12189"/>
    <cellStyle name="열어본 하이퍼링크" xfId="12190"/>
    <cellStyle name="영호" xfId="12191"/>
    <cellStyle name="영호 2" xfId="16859"/>
    <cellStyle name="霓付 [0]_capa8x16x" xfId="12192"/>
    <cellStyle name="霓付_capa8x16x" xfId="12193"/>
    <cellStyle name="옛체" xfId="12194"/>
    <cellStyle name="忢?_ANNEX 3 TABLE 1 (FWBS7000-8000)" xfId="13688"/>
    <cellStyle name="왼" xfId="12195"/>
    <cellStyle name="왼쪽2" xfId="12196"/>
    <cellStyle name="왼쪽2 2" xfId="16860"/>
    <cellStyle name="왼쪽5" xfId="12197"/>
    <cellStyle name="왼쪽5 2" xfId="16861"/>
    <cellStyle name="요약 2" xfId="12198"/>
    <cellStyle name="요약 2 2" xfId="16862"/>
    <cellStyle name="愮埵[0]_laroux" xfId="13689"/>
    <cellStyle name="愮埵_laroux" xfId="13690"/>
    <cellStyle name="愮埵暘妘[0]_ANNEX 3 TABLE 1 (FWBS7000-8000)" xfId="13691"/>
    <cellStyle name="愮埵暘妘_ANNEX 3 TABLE 1 (FWBS7000-8000)" xfId="13692"/>
    <cellStyle name="용량보정" xfId="12199"/>
    <cellStyle name="용량보정 2" xfId="16863"/>
    <cellStyle name="우괄호_박심배수구조물공" xfId="12200"/>
    <cellStyle name="우측양괄호" xfId="12201"/>
    <cellStyle name="원" xfId="12202"/>
    <cellStyle name="원_T.T.P제거 및 운반(공내역)" xfId="24104"/>
    <cellStyle name="원_대전현충원투찰" xfId="24105"/>
    <cellStyle name="원_대전현충원투찰_1" xfId="24106"/>
    <cellStyle name="원_대전현충원투찰_부대입찰" xfId="24107"/>
    <cellStyle name="원_대전현충원투찰_청주투찰내역서" xfId="24108"/>
    <cellStyle name="원_대전현충원투찰_평동산단투찰" xfId="24109"/>
    <cellStyle name="원_매내천" xfId="12203"/>
    <cellStyle name="원_부대공(1공구)" xfId="12204"/>
    <cellStyle name="원_부대입찰" xfId="24110"/>
    <cellStyle name="원_실행검토2차(03.03)" xfId="24111"/>
    <cellStyle name="원_화천산업투찰내역" xfId="24112"/>
    <cellStyle name="원_화천산업투찰내역_1" xfId="24113"/>
    <cellStyle name="유1" xfId="12205"/>
    <cellStyle name="일" xfId="12206"/>
    <cellStyle name="일_신부평정비(최종분)" xfId="12207"/>
    <cellStyle name="일_신부평정비(최종분)_엘지인당설계(전기분)" xfId="12208"/>
    <cellStyle name="일_엘지인당설계(전기분)" xfId="12209"/>
    <cellStyle name="일반" xfId="12210"/>
    <cellStyle name="一般_03Q4959_EQ_SUM" xfId="12211"/>
    <cellStyle name="일반양식" xfId="12212"/>
    <cellStyle name="일정" xfId="12213"/>
    <cellStyle name="입력 2" xfId="12214"/>
    <cellStyle name="입력 2 2" xfId="16864"/>
    <cellStyle name="자리수" xfId="12215"/>
    <cellStyle name="자리수0" xfId="12216"/>
    <cellStyle name="자리수0 2" xfId="12217"/>
    <cellStyle name="자리수0 3" xfId="12218"/>
    <cellStyle name="자리수0 4" xfId="12219"/>
    <cellStyle name="자리수0 5" xfId="12220"/>
    <cellStyle name="자리수0 6" xfId="19580"/>
    <cellStyle name="瀞??" xfId="12221"/>
    <cellStyle name="정렬" xfId="12222"/>
    <cellStyle name="정렬범위" xfId="12223"/>
    <cellStyle name="제곱" xfId="12224"/>
    <cellStyle name="제목 1 2" xfId="12225"/>
    <cellStyle name="제목 1(左)" xfId="12226"/>
    <cellStyle name="제목 1(中)" xfId="12227"/>
    <cellStyle name="제목 2 2" xfId="12228"/>
    <cellStyle name="제목 3 2" xfId="12229"/>
    <cellStyle name="제목 4 2" xfId="12230"/>
    <cellStyle name="제목 5" xfId="12231"/>
    <cellStyle name="제목[1 줄]" xfId="37463"/>
    <cellStyle name="제목[2줄 아래]" xfId="37464"/>
    <cellStyle name="제목[2줄 위]" xfId="37465"/>
    <cellStyle name="제목1" xfId="37466"/>
    <cellStyle name="종우01" xfId="12232"/>
    <cellStyle name="좋음 2" xfId="12233"/>
    <cellStyle name="좌괄호_박심배수구조물공" xfId="12234"/>
    <cellStyle name="좌측양괄호" xfId="12235"/>
    <cellStyle name="中原専用" xfId="12236"/>
    <cellStyle name="지정되지 않음" xfId="12237"/>
    <cellStyle name="지하철정렬" xfId="12238"/>
    <cellStyle name="钎霖_10岿 夯何" xfId="13698"/>
    <cellStyle name="千分位[0]_GARMENT STEP FORM HK" xfId="12239"/>
    <cellStyle name="千分位_00Q3902REV.1" xfId="12240"/>
    <cellStyle name="千位[0]_laroux" xfId="12241"/>
    <cellStyle name="千位_laroux" xfId="12242"/>
    <cellStyle name="千位分隔[0]_Sheet10" xfId="12243"/>
    <cellStyle name="千位分隔_PS 1600 01" xfId="12244"/>
    <cellStyle name="출력 2" xfId="12245"/>
    <cellStyle name="출력 2 2" xfId="16865"/>
    <cellStyle name="昗?_laroux" xfId="13695"/>
    <cellStyle name="昗弨_ BQ-B3000,4000(shelter)" xfId="13696"/>
    <cellStyle name="寘嬫愗傝 [0.00]_2幮尒愊-R1" xfId="12246"/>
    <cellStyle name="寘嬫愗傝_2幮尒愊-R1" xfId="12247"/>
    <cellStyle name="콤" xfId="24"/>
    <cellStyle name="콤 10" xfId="12248"/>
    <cellStyle name="콤 10 2" xfId="12249"/>
    <cellStyle name="콤 10 3" xfId="12250"/>
    <cellStyle name="콤 2" xfId="12251"/>
    <cellStyle name="콤 2 2" xfId="12252"/>
    <cellStyle name="콤 2 3" xfId="12253"/>
    <cellStyle name="콤 2 4" xfId="19581"/>
    <cellStyle name="콤 3" xfId="12254"/>
    <cellStyle name="콤 3 2" xfId="12255"/>
    <cellStyle name="콤 3 3" xfId="12256"/>
    <cellStyle name="콤 4" xfId="12257"/>
    <cellStyle name="콤 4 2" xfId="12258"/>
    <cellStyle name="콤 4 3" xfId="12259"/>
    <cellStyle name="콤 5" xfId="12260"/>
    <cellStyle name="콤 5 2" xfId="12261"/>
    <cellStyle name="콤 5 3" xfId="12262"/>
    <cellStyle name="콤 6" xfId="12263"/>
    <cellStyle name="콤 6 2" xfId="12264"/>
    <cellStyle name="콤 6 3" xfId="12265"/>
    <cellStyle name="콤 7" xfId="12266"/>
    <cellStyle name="콤 7 2" xfId="12267"/>
    <cellStyle name="콤 7 3" xfId="12268"/>
    <cellStyle name="콤 8" xfId="12269"/>
    <cellStyle name="콤 8 2" xfId="12270"/>
    <cellStyle name="콤 8 3" xfId="12271"/>
    <cellStyle name="콤 9" xfId="12272"/>
    <cellStyle name="콤 9 2" xfId="12273"/>
    <cellStyle name="콤 9 3" xfId="12274"/>
    <cellStyle name="콤_(CC-13) 구내도로 설계서 (작성중)" xfId="37467"/>
    <cellStyle name="콤_★부두준설 요약전★" xfId="12275"/>
    <cellStyle name="콤_01.수량집계표" xfId="37468"/>
    <cellStyle name="콤_011품-기타부대 가설계서R2" xfId="37469"/>
    <cellStyle name="콤_011품-기타부대 가설계서R2_그래브준설 수량분개 토적표" xfId="37470"/>
    <cellStyle name="콤_011품-기타부대 가설계서R2_부두준설 설계서" xfId="37471"/>
    <cellStyle name="콤_011품-기타부대 가설계서R2_부두준설 설계서-07.10.24" xfId="37472"/>
    <cellStyle name="콤_011품-기타부대 가설계서R2_부두준설 수량산출서" xfId="37473"/>
    <cellStyle name="콤_0131양-간이포장" xfId="37474"/>
    <cellStyle name="콤_0131양-간이포장_그래브준설 수량분개 토적표" xfId="37475"/>
    <cellStyle name="콤_0131양-간이포장_부두준설 설계서" xfId="37476"/>
    <cellStyle name="콤_0131양-간이포장_부두준설 설계서-07.10.24" xfId="37477"/>
    <cellStyle name="콤_0131양-간이포장_부두준설 수량산출서" xfId="37478"/>
    <cellStyle name="콤_1 당진78-연돌-공사설계서(REV.0 12.14-kopec)" xfId="12276"/>
    <cellStyle name="콤_1 당진78-연돌-공사설계서(REV.0 12.14-kopec) 10" xfId="37479"/>
    <cellStyle name="콤_1 당진78-연돌-공사설계서(REV.0 12.14-kopec) 2" xfId="12277"/>
    <cellStyle name="콤_1 당진78-연돌-공사설계서(REV.0 12.14-kopec) 3" xfId="12278"/>
    <cellStyle name="콤_1 당진78-연돌-공사설계서(REV.0 12.14-kopec) 4" xfId="19582"/>
    <cellStyle name="콤_1 당진78-연돌-공사설계서(REV.0 12.14-kopec) 5" xfId="37480"/>
    <cellStyle name="콤_1 당진78-연돌-공사설계서(REV.0 12.14-kopec) 6" xfId="37481"/>
    <cellStyle name="콤_1 당진78-연돌-공사설계서(REV.0 12.14-kopec) 7" xfId="37482"/>
    <cellStyle name="콤_1 당진78-연돌-공사설계서(REV.0 12.14-kopec) 8" xfId="37483"/>
    <cellStyle name="콤_1 당진78-연돌-공사설계서(REV.0 12.14-kopec) 9" xfId="37484"/>
    <cellStyle name="콤_1 당진78-연돌-공사설계서(REV.0 12.14-kopec)_0 태안78-연돌-공사설계서(2005082)" xfId="12279"/>
    <cellStyle name="콤_1 당진78-연돌-공사설계서(REV.0 12.14-kopec)_0 태안78-연돌-공사설계서(2005082) 10" xfId="37485"/>
    <cellStyle name="콤_1 당진78-연돌-공사설계서(REV.0 12.14-kopec)_0 태안78-연돌-공사설계서(2005082) 2" xfId="12280"/>
    <cellStyle name="콤_1 당진78-연돌-공사설계서(REV.0 12.14-kopec)_0 태안78-연돌-공사설계서(2005082) 3" xfId="12281"/>
    <cellStyle name="콤_1 당진78-연돌-공사설계서(REV.0 12.14-kopec)_0 태안78-연돌-공사설계서(2005082) 4" xfId="19583"/>
    <cellStyle name="콤_1 당진78-연돌-공사설계서(REV.0 12.14-kopec)_0 태안78-연돌-공사설계서(2005082) 5" xfId="37486"/>
    <cellStyle name="콤_1 당진78-연돌-공사설계서(REV.0 12.14-kopec)_0 태안78-연돌-공사설계서(2005082) 6" xfId="37487"/>
    <cellStyle name="콤_1 당진78-연돌-공사설계서(REV.0 12.14-kopec)_0 태안78-연돌-공사설계서(2005082) 7" xfId="37488"/>
    <cellStyle name="콤_1 당진78-연돌-공사설계서(REV.0 12.14-kopec)_0 태안78-연돌-공사설계서(2005082) 8" xfId="37489"/>
    <cellStyle name="콤_1 당진78-연돌-공사설계서(REV.0 12.14-kopec)_0 태안78-연돌-공사설계서(2005082) 9" xfId="37490"/>
    <cellStyle name="콤_1 당진78-연돌-공사설계서(REV.0 12.14-kopec)_1.0t 공사설계서(1021일)" xfId="12282"/>
    <cellStyle name="콤_1 당진78-연돌-공사설계서(REV.0 12.14-kopec)_1.0t 공사설계서(1021일) 10" xfId="37491"/>
    <cellStyle name="콤_1 당진78-연돌-공사설계서(REV.0 12.14-kopec)_1.0t 공사설계서(1021일) 2" xfId="12283"/>
    <cellStyle name="콤_1 당진78-연돌-공사설계서(REV.0 12.14-kopec)_1.0t 공사설계서(1021일) 3" xfId="12284"/>
    <cellStyle name="콤_1 당진78-연돌-공사설계서(REV.0 12.14-kopec)_1.0t 공사설계서(1021일) 4" xfId="19584"/>
    <cellStyle name="콤_1 당진78-연돌-공사설계서(REV.0 12.14-kopec)_1.0t 공사설계서(1021일) 5" xfId="37492"/>
    <cellStyle name="콤_1 당진78-연돌-공사설계서(REV.0 12.14-kopec)_1.0t 공사설계서(1021일) 6" xfId="37493"/>
    <cellStyle name="콤_1 당진78-연돌-공사설계서(REV.0 12.14-kopec)_1.0t 공사설계서(1021일) 7" xfId="37494"/>
    <cellStyle name="콤_1 당진78-연돌-공사설계서(REV.0 12.14-kopec)_1.0t 공사설계서(1021일) 8" xfId="37495"/>
    <cellStyle name="콤_1 당진78-연돌-공사설계서(REV.0 12.14-kopec)_1.0t 공사설계서(1021일) 9" xfId="37496"/>
    <cellStyle name="콤_1 당진78-연돌-공사설계서(REV.0 12.14-kopec)_태안78연돌공사설계서(2005099)C2" xfId="12285"/>
    <cellStyle name="콤_1 당진78-연돌-공사설계서(REV.0 12.14-kopec)_태안78연돌공사설계서(2005099)C2 10" xfId="37497"/>
    <cellStyle name="콤_1 당진78-연돌-공사설계서(REV.0 12.14-kopec)_태안78연돌공사설계서(2005099)C2 2" xfId="12286"/>
    <cellStyle name="콤_1 당진78-연돌-공사설계서(REV.0 12.14-kopec)_태안78연돌공사설계서(2005099)C2 3" xfId="12287"/>
    <cellStyle name="콤_1 당진78-연돌-공사설계서(REV.0 12.14-kopec)_태안78연돌공사설계서(2005099)C2 4" xfId="19585"/>
    <cellStyle name="콤_1 당진78-연돌-공사설계서(REV.0 12.14-kopec)_태안78연돌공사설계서(2005099)C2 5" xfId="37498"/>
    <cellStyle name="콤_1 당진78-연돌-공사설계서(REV.0 12.14-kopec)_태안78연돌공사설계서(2005099)C2 6" xfId="37499"/>
    <cellStyle name="콤_1 당진78-연돌-공사설계서(REV.0 12.14-kopec)_태안78연돌공사설계서(2005099)C2 7" xfId="37500"/>
    <cellStyle name="콤_1 당진78-연돌-공사설계서(REV.0 12.14-kopec)_태안78연돌공사설계서(2005099)C2 8" xfId="37501"/>
    <cellStyle name="콤_1 당진78-연돌-공사설계서(REV.0 12.14-kopec)_태안78연돌공사설계서(2005099)C2 9" xfId="37502"/>
    <cellStyle name="콤_1.0t 당진78-연돌-수량산출서(REV.0 12.27-kopec)" xfId="12288"/>
    <cellStyle name="콤_1.0t 당진78-연돌-수량산출서(REV.0 12.27-kopec) 10" xfId="37503"/>
    <cellStyle name="콤_1.0t 당진78-연돌-수량산출서(REV.0 12.27-kopec) 2" xfId="12289"/>
    <cellStyle name="콤_1.0t 당진78-연돌-수량산출서(REV.0 12.27-kopec) 3" xfId="12290"/>
    <cellStyle name="콤_1.0t 당진78-연돌-수량산출서(REV.0 12.27-kopec) 4" xfId="19586"/>
    <cellStyle name="콤_1.0t 당진78-연돌-수량산출서(REV.0 12.27-kopec) 5" xfId="37504"/>
    <cellStyle name="콤_1.0t 당진78-연돌-수량산출서(REV.0 12.27-kopec) 6" xfId="37505"/>
    <cellStyle name="콤_1.0t 당진78-연돌-수량산출서(REV.0 12.27-kopec) 7" xfId="37506"/>
    <cellStyle name="콤_1.0t 당진78-연돌-수량산출서(REV.0 12.27-kopec) 8" xfId="37507"/>
    <cellStyle name="콤_1.0t 당진78-연돌-수량산출서(REV.0 12.27-kopec) 9" xfId="37508"/>
    <cellStyle name="콤_1.0t 당진78-연돌-수량산출서(REV.0 12.27-kopec)_1.0t 공사설계서(1021일)" xfId="12291"/>
    <cellStyle name="콤_1.0t 당진78-연돌-수량산출서(REV.0 12.27-kopec)_1.0t 공사설계서(1021일) 10" xfId="37509"/>
    <cellStyle name="콤_1.0t 당진78-연돌-수량산출서(REV.0 12.27-kopec)_1.0t 공사설계서(1021일) 2" xfId="12292"/>
    <cellStyle name="콤_1.0t 당진78-연돌-수량산출서(REV.0 12.27-kopec)_1.0t 공사설계서(1021일) 3" xfId="12293"/>
    <cellStyle name="콤_1.0t 당진78-연돌-수량산출서(REV.0 12.27-kopec)_1.0t 공사설계서(1021일) 4" xfId="19587"/>
    <cellStyle name="콤_1.0t 당진78-연돌-수량산출서(REV.0 12.27-kopec)_1.0t 공사설계서(1021일) 5" xfId="37510"/>
    <cellStyle name="콤_1.0t 당진78-연돌-수량산출서(REV.0 12.27-kopec)_1.0t 공사설계서(1021일) 6" xfId="37511"/>
    <cellStyle name="콤_1.0t 당진78-연돌-수량산출서(REV.0 12.27-kopec)_1.0t 공사설계서(1021일) 7" xfId="37512"/>
    <cellStyle name="콤_1.0t 당진78-연돌-수량산출서(REV.0 12.27-kopec)_1.0t 공사설계서(1021일) 8" xfId="37513"/>
    <cellStyle name="콤_1.0t 당진78-연돌-수량산출서(REV.0 12.27-kopec)_1.0t 공사설계서(1021일) 9" xfId="37514"/>
    <cellStyle name="콤_1.자재총괄(연결로)" xfId="12294"/>
    <cellStyle name="콤_10기성(청구)" xfId="12295"/>
    <cellStyle name="콤_10기성(청구)_2006년1차" xfId="12296"/>
    <cellStyle name="콤_10기성(청구)_토웅0412월기성" xfId="12297"/>
    <cellStyle name="콤_2.토공(대로2-29)" xfId="12298"/>
    <cellStyle name="콤_20030218144011020-E1C865BF" xfId="25"/>
    <cellStyle name="콤_20030218144011020-E1C865BF 10" xfId="12299"/>
    <cellStyle name="콤_20030218144011020-E1C865BF 10 2" xfId="12300"/>
    <cellStyle name="콤_20030218144011020-E1C865BF 10 3" xfId="12301"/>
    <cellStyle name="콤_20030218144011020-E1C865BF 2" xfId="12302"/>
    <cellStyle name="콤_20030218144011020-E1C865BF 2 2" xfId="12303"/>
    <cellStyle name="콤_20030218144011020-E1C865BF 2 3" xfId="12304"/>
    <cellStyle name="콤_20030218144011020-E1C865BF 3" xfId="12305"/>
    <cellStyle name="콤_20030218144011020-E1C865BF 3 2" xfId="12306"/>
    <cellStyle name="콤_20030218144011020-E1C865BF 3 3" xfId="12307"/>
    <cellStyle name="콤_20030218144011020-E1C865BF 4" xfId="12308"/>
    <cellStyle name="콤_20030218144011020-E1C865BF 4 2" xfId="12309"/>
    <cellStyle name="콤_20030218144011020-E1C865BF 4 3" xfId="12310"/>
    <cellStyle name="콤_20030218144011020-E1C865BF 5" xfId="12311"/>
    <cellStyle name="콤_20030218144011020-E1C865BF 5 2" xfId="12312"/>
    <cellStyle name="콤_20030218144011020-E1C865BF 5 3" xfId="12313"/>
    <cellStyle name="콤_20030218144011020-E1C865BF 6" xfId="12314"/>
    <cellStyle name="콤_20030218144011020-E1C865BF 6 2" xfId="12315"/>
    <cellStyle name="콤_20030218144011020-E1C865BF 6 3" xfId="12316"/>
    <cellStyle name="콤_20030218144011020-E1C865BF 7" xfId="12317"/>
    <cellStyle name="콤_20030218144011020-E1C865BF 7 2" xfId="12318"/>
    <cellStyle name="콤_20030218144011020-E1C865BF 7 3" xfId="12319"/>
    <cellStyle name="콤_20030218144011020-E1C865BF 8" xfId="12320"/>
    <cellStyle name="콤_20030218144011020-E1C865BF 8 2" xfId="12321"/>
    <cellStyle name="콤_20030218144011020-E1C865BF 8 3" xfId="12322"/>
    <cellStyle name="콤_20030218144011020-E1C865BF 9" xfId="12323"/>
    <cellStyle name="콤_20030218144011020-E1C865BF 9 2" xfId="12324"/>
    <cellStyle name="콤_20030218144011020-E1C865BF 9 3" xfId="12325"/>
    <cellStyle name="콤_20030218144011020-E1C865BF_(참고1) 현황도 딱지" xfId="37515"/>
    <cellStyle name="콤_20030218144011020-E1C865BF_1 당진78-연돌-공사설계서(REV.0 12.14-kopec)" xfId="12326"/>
    <cellStyle name="콤_20030218144011020-E1C865BF_1 당진78-연돌-공사설계서(REV.0 12.14-kopec) 10" xfId="37516"/>
    <cellStyle name="콤_20030218144011020-E1C865BF_1 당진78-연돌-공사설계서(REV.0 12.14-kopec) 2" xfId="12327"/>
    <cellStyle name="콤_20030218144011020-E1C865BF_1 당진78-연돌-공사설계서(REV.0 12.14-kopec) 3" xfId="12328"/>
    <cellStyle name="콤_20030218144011020-E1C865BF_1 당진78-연돌-공사설계서(REV.0 12.14-kopec) 4" xfId="19588"/>
    <cellStyle name="콤_20030218144011020-E1C865BF_1 당진78-연돌-공사설계서(REV.0 12.14-kopec) 5" xfId="37517"/>
    <cellStyle name="콤_20030218144011020-E1C865BF_1 당진78-연돌-공사설계서(REV.0 12.14-kopec) 6" xfId="37518"/>
    <cellStyle name="콤_20030218144011020-E1C865BF_1 당진78-연돌-공사설계서(REV.0 12.14-kopec) 7" xfId="37519"/>
    <cellStyle name="콤_20030218144011020-E1C865BF_1 당진78-연돌-공사설계서(REV.0 12.14-kopec) 8" xfId="37520"/>
    <cellStyle name="콤_20030218144011020-E1C865BF_1 당진78-연돌-공사설계서(REV.0 12.14-kopec) 9" xfId="37521"/>
    <cellStyle name="콤_20030218144011020-E1C865BF_1 당진78-연돌-공사설계서(REV.0 12.14-kopec)_0 태안78-연돌-공사설계서(2005082)" xfId="12329"/>
    <cellStyle name="콤_20030218144011020-E1C865BF_1 당진78-연돌-공사설계서(REV.0 12.14-kopec)_0 태안78-연돌-공사설계서(2005082) 10" xfId="37522"/>
    <cellStyle name="콤_20030218144011020-E1C865BF_1 당진78-연돌-공사설계서(REV.0 12.14-kopec)_0 태안78-연돌-공사설계서(2005082) 2" xfId="12330"/>
    <cellStyle name="콤_20030218144011020-E1C865BF_1 당진78-연돌-공사설계서(REV.0 12.14-kopec)_0 태안78-연돌-공사설계서(2005082) 3" xfId="12331"/>
    <cellStyle name="콤_20030218144011020-E1C865BF_1 당진78-연돌-공사설계서(REV.0 12.14-kopec)_0 태안78-연돌-공사설계서(2005082) 4" xfId="19589"/>
    <cellStyle name="콤_20030218144011020-E1C865BF_1 당진78-연돌-공사설계서(REV.0 12.14-kopec)_0 태안78-연돌-공사설계서(2005082) 5" xfId="37523"/>
    <cellStyle name="콤_20030218144011020-E1C865BF_1 당진78-연돌-공사설계서(REV.0 12.14-kopec)_0 태안78-연돌-공사설계서(2005082) 6" xfId="37524"/>
    <cellStyle name="콤_20030218144011020-E1C865BF_1 당진78-연돌-공사설계서(REV.0 12.14-kopec)_0 태안78-연돌-공사설계서(2005082) 7" xfId="37525"/>
    <cellStyle name="콤_20030218144011020-E1C865BF_1 당진78-연돌-공사설계서(REV.0 12.14-kopec)_0 태안78-연돌-공사설계서(2005082) 8" xfId="37526"/>
    <cellStyle name="콤_20030218144011020-E1C865BF_1 당진78-연돌-공사설계서(REV.0 12.14-kopec)_0 태안78-연돌-공사설계서(2005082) 9" xfId="37527"/>
    <cellStyle name="콤_20030218144011020-E1C865BF_1 당진78-연돌-공사설계서(REV.0 12.14-kopec)_1.0t 공사설계서(1021일)" xfId="12332"/>
    <cellStyle name="콤_20030218144011020-E1C865BF_1 당진78-연돌-공사설계서(REV.0 12.14-kopec)_1.0t 공사설계서(1021일) 10" xfId="37528"/>
    <cellStyle name="콤_20030218144011020-E1C865BF_1 당진78-연돌-공사설계서(REV.0 12.14-kopec)_1.0t 공사설계서(1021일) 2" xfId="12333"/>
    <cellStyle name="콤_20030218144011020-E1C865BF_1 당진78-연돌-공사설계서(REV.0 12.14-kopec)_1.0t 공사설계서(1021일) 3" xfId="12334"/>
    <cellStyle name="콤_20030218144011020-E1C865BF_1 당진78-연돌-공사설계서(REV.0 12.14-kopec)_1.0t 공사설계서(1021일) 4" xfId="19590"/>
    <cellStyle name="콤_20030218144011020-E1C865BF_1 당진78-연돌-공사설계서(REV.0 12.14-kopec)_1.0t 공사설계서(1021일) 5" xfId="37529"/>
    <cellStyle name="콤_20030218144011020-E1C865BF_1 당진78-연돌-공사설계서(REV.0 12.14-kopec)_1.0t 공사설계서(1021일) 6" xfId="37530"/>
    <cellStyle name="콤_20030218144011020-E1C865BF_1 당진78-연돌-공사설계서(REV.0 12.14-kopec)_1.0t 공사설계서(1021일) 7" xfId="37531"/>
    <cellStyle name="콤_20030218144011020-E1C865BF_1 당진78-연돌-공사설계서(REV.0 12.14-kopec)_1.0t 공사설계서(1021일) 8" xfId="37532"/>
    <cellStyle name="콤_20030218144011020-E1C865BF_1 당진78-연돌-공사설계서(REV.0 12.14-kopec)_1.0t 공사설계서(1021일) 9" xfId="37533"/>
    <cellStyle name="콤_20030218144011020-E1C865BF_1 당진78-연돌-공사설계서(REV.0 12.14-kopec)_태안78연돌공사설계서(2005099)C2" xfId="12335"/>
    <cellStyle name="콤_20030218144011020-E1C865BF_1 당진78-연돌-공사설계서(REV.0 12.14-kopec)_태안78연돌공사설계서(2005099)C2 10" xfId="37534"/>
    <cellStyle name="콤_20030218144011020-E1C865BF_1 당진78-연돌-공사설계서(REV.0 12.14-kopec)_태안78연돌공사설계서(2005099)C2 2" xfId="12336"/>
    <cellStyle name="콤_20030218144011020-E1C865BF_1 당진78-연돌-공사설계서(REV.0 12.14-kopec)_태안78연돌공사설계서(2005099)C2 3" xfId="12337"/>
    <cellStyle name="콤_20030218144011020-E1C865BF_1 당진78-연돌-공사설계서(REV.0 12.14-kopec)_태안78연돌공사설계서(2005099)C2 4" xfId="19591"/>
    <cellStyle name="콤_20030218144011020-E1C865BF_1 당진78-연돌-공사설계서(REV.0 12.14-kopec)_태안78연돌공사설계서(2005099)C2 5" xfId="37535"/>
    <cellStyle name="콤_20030218144011020-E1C865BF_1 당진78-연돌-공사설계서(REV.0 12.14-kopec)_태안78연돌공사설계서(2005099)C2 6" xfId="37536"/>
    <cellStyle name="콤_20030218144011020-E1C865BF_1 당진78-연돌-공사설계서(REV.0 12.14-kopec)_태안78연돌공사설계서(2005099)C2 7" xfId="37537"/>
    <cellStyle name="콤_20030218144011020-E1C865BF_1 당진78-연돌-공사설계서(REV.0 12.14-kopec)_태안78연돌공사설계서(2005099)C2 8" xfId="37538"/>
    <cellStyle name="콤_20030218144011020-E1C865BF_1 당진78-연돌-공사설계서(REV.0 12.14-kopec)_태안78연돌공사설계서(2005099)C2 9" xfId="37539"/>
    <cellStyle name="콤_20030218144011020-E1C865BF_1.0t 당진78-연돌-수량산출서(REV.0 12.27-kopec)" xfId="12338"/>
    <cellStyle name="콤_20030218144011020-E1C865BF_1.0t 당진78-연돌-수량산출서(REV.0 12.27-kopec) 10" xfId="37540"/>
    <cellStyle name="콤_20030218144011020-E1C865BF_1.0t 당진78-연돌-수량산출서(REV.0 12.27-kopec) 2" xfId="12339"/>
    <cellStyle name="콤_20030218144011020-E1C865BF_1.0t 당진78-연돌-수량산출서(REV.0 12.27-kopec) 3" xfId="12340"/>
    <cellStyle name="콤_20030218144011020-E1C865BF_1.0t 당진78-연돌-수량산출서(REV.0 12.27-kopec) 4" xfId="19592"/>
    <cellStyle name="콤_20030218144011020-E1C865BF_1.0t 당진78-연돌-수량산출서(REV.0 12.27-kopec) 5" xfId="37541"/>
    <cellStyle name="콤_20030218144011020-E1C865BF_1.0t 당진78-연돌-수량산출서(REV.0 12.27-kopec) 6" xfId="37542"/>
    <cellStyle name="콤_20030218144011020-E1C865BF_1.0t 당진78-연돌-수량산출서(REV.0 12.27-kopec) 7" xfId="37543"/>
    <cellStyle name="콤_20030218144011020-E1C865BF_1.0t 당진78-연돌-수량산출서(REV.0 12.27-kopec) 8" xfId="37544"/>
    <cellStyle name="콤_20030218144011020-E1C865BF_1.0t 당진78-연돌-수량산출서(REV.0 12.27-kopec) 9" xfId="37545"/>
    <cellStyle name="콤_20030218144011020-E1C865BF_1.0t 당진78-연돌-수량산출서(REV.0 12.27-kopec)_1.0t 공사설계서(1021일)" xfId="12341"/>
    <cellStyle name="콤_20030218144011020-E1C865BF_1.0t 당진78-연돌-수량산출서(REV.0 12.27-kopec)_1.0t 공사설계서(1021일) 10" xfId="37546"/>
    <cellStyle name="콤_20030218144011020-E1C865BF_1.0t 당진78-연돌-수량산출서(REV.0 12.27-kopec)_1.0t 공사설계서(1021일) 2" xfId="12342"/>
    <cellStyle name="콤_20030218144011020-E1C865BF_1.0t 당진78-연돌-수량산출서(REV.0 12.27-kopec)_1.0t 공사설계서(1021일) 3" xfId="12343"/>
    <cellStyle name="콤_20030218144011020-E1C865BF_1.0t 당진78-연돌-수량산출서(REV.0 12.27-kopec)_1.0t 공사설계서(1021일) 4" xfId="19593"/>
    <cellStyle name="콤_20030218144011020-E1C865BF_1.0t 당진78-연돌-수량산출서(REV.0 12.27-kopec)_1.0t 공사설계서(1021일) 5" xfId="37547"/>
    <cellStyle name="콤_20030218144011020-E1C865BF_1.0t 당진78-연돌-수량산출서(REV.0 12.27-kopec)_1.0t 공사설계서(1021일) 6" xfId="37548"/>
    <cellStyle name="콤_20030218144011020-E1C865BF_1.0t 당진78-연돌-수량산출서(REV.0 12.27-kopec)_1.0t 공사설계서(1021일) 7" xfId="37549"/>
    <cellStyle name="콤_20030218144011020-E1C865BF_1.0t 당진78-연돌-수량산출서(REV.0 12.27-kopec)_1.0t 공사설계서(1021일) 8" xfId="37550"/>
    <cellStyle name="콤_20030218144011020-E1C865BF_1.0t 당진78-연돌-수량산출서(REV.0 12.27-kopec)_1.0t 공사설계서(1021일) 9" xfId="37551"/>
    <cellStyle name="콤_20030218144011020-E1C865BF_10기성(청구)" xfId="12344"/>
    <cellStyle name="콤_20030218144011020-E1C865BF_10기성(청구)_2006년1차" xfId="12345"/>
    <cellStyle name="콤_20030218144011020-E1C865BF_10기성(청구)_토웅0412월기성" xfId="12346"/>
    <cellStyle name="콤_20030218144011020-E1C865BF_AC-01터빈주제어및보일러기초" xfId="42507"/>
    <cellStyle name="콤_20030218144011020-E1C865BF_AC-01터빈주제어및보일러기초_설계변경(최종)" xfId="42508"/>
    <cellStyle name="콤_20030218144011020-E1C865BF_AC-05옥내기기기초" xfId="12422"/>
    <cellStyle name="콤_20030218144011020-E1C865BF_AC-05옥내기기기초_내역서_단가확정_집계" xfId="12423"/>
    <cellStyle name="콤_20030218144011020-E1C865BF_AC-05옥내기기기초_설계변경(최종)" xfId="42509"/>
    <cellStyle name="콤_20030218144011020-E1C865BF_AC-05옥내기기기초_염소 주입실 신축공사" xfId="42510"/>
    <cellStyle name="콤_20030218144011020-E1C865BF_CC-02 본관기초굴착 예상" xfId="12424"/>
    <cellStyle name="콤_20030218144011020-E1C865BF_CC-02 본관기초굴착 예상 10" xfId="37698"/>
    <cellStyle name="콤_20030218144011020-E1C865BF_CC-02 본관기초굴착 예상 2" xfId="12425"/>
    <cellStyle name="콤_20030218144011020-E1C865BF_CC-02 본관기초굴착 예상 3" xfId="12426"/>
    <cellStyle name="콤_20030218144011020-E1C865BF_CC-02 본관기초굴착 예상 4" xfId="19617"/>
    <cellStyle name="콤_20030218144011020-E1C865BF_CC-02 본관기초굴착 예상 5" xfId="37699"/>
    <cellStyle name="콤_20030218144011020-E1C865BF_CC-02 본관기초굴착 예상 6" xfId="37700"/>
    <cellStyle name="콤_20030218144011020-E1C865BF_CC-02 본관기초굴착 예상 7" xfId="37701"/>
    <cellStyle name="콤_20030218144011020-E1C865BF_CC-02 본관기초굴착 예상 8" xfId="37702"/>
    <cellStyle name="콤_20030218144011020-E1C865BF_CC-02 본관기초굴착 예상 9" xfId="37703"/>
    <cellStyle name="콤_20030218144011020-E1C865BF_CC-02 본관기초굴착 예상_1 당진78-연돌-공사설계서(REV.0 12.14-kopec)" xfId="12427"/>
    <cellStyle name="콤_20030218144011020-E1C865BF_CC-02 본관기초굴착 예상_1 당진78-연돌-공사설계서(REV.0 12.14-kopec) 10" xfId="37704"/>
    <cellStyle name="콤_20030218144011020-E1C865BF_CC-02 본관기초굴착 예상_1 당진78-연돌-공사설계서(REV.0 12.14-kopec) 2" xfId="12428"/>
    <cellStyle name="콤_20030218144011020-E1C865BF_CC-02 본관기초굴착 예상_1 당진78-연돌-공사설계서(REV.0 12.14-kopec) 3" xfId="12429"/>
    <cellStyle name="콤_20030218144011020-E1C865BF_CC-02 본관기초굴착 예상_1 당진78-연돌-공사설계서(REV.0 12.14-kopec) 4" xfId="19618"/>
    <cellStyle name="콤_20030218144011020-E1C865BF_CC-02 본관기초굴착 예상_1 당진78-연돌-공사설계서(REV.0 12.14-kopec) 5" xfId="37705"/>
    <cellStyle name="콤_20030218144011020-E1C865BF_CC-02 본관기초굴착 예상_1 당진78-연돌-공사설계서(REV.0 12.14-kopec) 6" xfId="37706"/>
    <cellStyle name="콤_20030218144011020-E1C865BF_CC-02 본관기초굴착 예상_1 당진78-연돌-공사설계서(REV.0 12.14-kopec) 7" xfId="37707"/>
    <cellStyle name="콤_20030218144011020-E1C865BF_CC-02 본관기초굴착 예상_1 당진78-연돌-공사설계서(REV.0 12.14-kopec) 8" xfId="37708"/>
    <cellStyle name="콤_20030218144011020-E1C865BF_CC-02 본관기초굴착 예상_1 당진78-연돌-공사설계서(REV.0 12.14-kopec) 9" xfId="37709"/>
    <cellStyle name="콤_20030218144011020-E1C865BF_CC-02 본관기초굴착 예상_1 당진78-연돌-공사설계서(REV.0 12.14-kopec)_0 태안78-연돌-공사설계서(2005082)" xfId="12430"/>
    <cellStyle name="콤_20030218144011020-E1C865BF_CC-02 본관기초굴착 예상_1 당진78-연돌-공사설계서(REV.0 12.14-kopec)_0 태안78-연돌-공사설계서(2005082) 10" xfId="37710"/>
    <cellStyle name="콤_20030218144011020-E1C865BF_CC-02 본관기초굴착 예상_1 당진78-연돌-공사설계서(REV.0 12.14-kopec)_0 태안78-연돌-공사설계서(2005082) 2" xfId="12431"/>
    <cellStyle name="콤_20030218144011020-E1C865BF_CC-02 본관기초굴착 예상_1 당진78-연돌-공사설계서(REV.0 12.14-kopec)_0 태안78-연돌-공사설계서(2005082) 3" xfId="12432"/>
    <cellStyle name="콤_20030218144011020-E1C865BF_CC-02 본관기초굴착 예상_1 당진78-연돌-공사설계서(REV.0 12.14-kopec)_0 태안78-연돌-공사설계서(2005082) 4" xfId="19619"/>
    <cellStyle name="콤_20030218144011020-E1C865BF_CC-02 본관기초굴착 예상_1 당진78-연돌-공사설계서(REV.0 12.14-kopec)_0 태안78-연돌-공사설계서(2005082) 5" xfId="37711"/>
    <cellStyle name="콤_20030218144011020-E1C865BF_CC-02 본관기초굴착 예상_1 당진78-연돌-공사설계서(REV.0 12.14-kopec)_0 태안78-연돌-공사설계서(2005082) 6" xfId="37712"/>
    <cellStyle name="콤_20030218144011020-E1C865BF_CC-02 본관기초굴착 예상_1 당진78-연돌-공사설계서(REV.0 12.14-kopec)_0 태안78-연돌-공사설계서(2005082) 7" xfId="37713"/>
    <cellStyle name="콤_20030218144011020-E1C865BF_CC-02 본관기초굴착 예상_1 당진78-연돌-공사설계서(REV.0 12.14-kopec)_0 태안78-연돌-공사설계서(2005082) 8" xfId="37714"/>
    <cellStyle name="콤_20030218144011020-E1C865BF_CC-02 본관기초굴착 예상_1 당진78-연돌-공사설계서(REV.0 12.14-kopec)_0 태안78-연돌-공사설계서(2005082) 9" xfId="37715"/>
    <cellStyle name="콤_20030218144011020-E1C865BF_CC-02 본관기초굴착 예상_1 당진78-연돌-공사설계서(REV.0 12.14-kopec)_1.0t 공사설계서(1021일)" xfId="12433"/>
    <cellStyle name="콤_20030218144011020-E1C865BF_CC-02 본관기초굴착 예상_1 당진78-연돌-공사설계서(REV.0 12.14-kopec)_1.0t 공사설계서(1021일) 10" xfId="37716"/>
    <cellStyle name="콤_20030218144011020-E1C865BF_CC-02 본관기초굴착 예상_1 당진78-연돌-공사설계서(REV.0 12.14-kopec)_1.0t 공사설계서(1021일) 2" xfId="12434"/>
    <cellStyle name="콤_20030218144011020-E1C865BF_CC-02 본관기초굴착 예상_1 당진78-연돌-공사설계서(REV.0 12.14-kopec)_1.0t 공사설계서(1021일) 3" xfId="12435"/>
    <cellStyle name="콤_20030218144011020-E1C865BF_CC-02 본관기초굴착 예상_1 당진78-연돌-공사설계서(REV.0 12.14-kopec)_1.0t 공사설계서(1021일) 4" xfId="19620"/>
    <cellStyle name="콤_20030218144011020-E1C865BF_CC-02 본관기초굴착 예상_1 당진78-연돌-공사설계서(REV.0 12.14-kopec)_1.0t 공사설계서(1021일) 5" xfId="37717"/>
    <cellStyle name="콤_20030218144011020-E1C865BF_CC-02 본관기초굴착 예상_1 당진78-연돌-공사설계서(REV.0 12.14-kopec)_1.0t 공사설계서(1021일) 6" xfId="37718"/>
    <cellStyle name="콤_20030218144011020-E1C865BF_CC-02 본관기초굴착 예상_1 당진78-연돌-공사설계서(REV.0 12.14-kopec)_1.0t 공사설계서(1021일) 7" xfId="37719"/>
    <cellStyle name="콤_20030218144011020-E1C865BF_CC-02 본관기초굴착 예상_1 당진78-연돌-공사설계서(REV.0 12.14-kopec)_1.0t 공사설계서(1021일) 8" xfId="37720"/>
    <cellStyle name="콤_20030218144011020-E1C865BF_CC-02 본관기초굴착 예상_1 당진78-연돌-공사설계서(REV.0 12.14-kopec)_1.0t 공사설계서(1021일) 9" xfId="37721"/>
    <cellStyle name="콤_20030218144011020-E1C865BF_CC-02 본관기초굴착 예상_1 당진78-연돌-공사설계서(REV.0 12.14-kopec)_태안78연돌공사설계서(2005099)C2" xfId="12436"/>
    <cellStyle name="콤_20030218144011020-E1C865BF_CC-02 본관기초굴착 예상_1 당진78-연돌-공사설계서(REV.0 12.14-kopec)_태안78연돌공사설계서(2005099)C2 10" xfId="37722"/>
    <cellStyle name="콤_20030218144011020-E1C865BF_CC-02 본관기초굴착 예상_1 당진78-연돌-공사설계서(REV.0 12.14-kopec)_태안78연돌공사설계서(2005099)C2 2" xfId="12437"/>
    <cellStyle name="콤_20030218144011020-E1C865BF_CC-02 본관기초굴착 예상_1 당진78-연돌-공사설계서(REV.0 12.14-kopec)_태안78연돌공사설계서(2005099)C2 3" xfId="12438"/>
    <cellStyle name="콤_20030218144011020-E1C865BF_CC-02 본관기초굴착 예상_1 당진78-연돌-공사설계서(REV.0 12.14-kopec)_태안78연돌공사설계서(2005099)C2 4" xfId="19621"/>
    <cellStyle name="콤_20030218144011020-E1C865BF_CC-02 본관기초굴착 예상_1 당진78-연돌-공사설계서(REV.0 12.14-kopec)_태안78연돌공사설계서(2005099)C2 5" xfId="37723"/>
    <cellStyle name="콤_20030218144011020-E1C865BF_CC-02 본관기초굴착 예상_1 당진78-연돌-공사설계서(REV.0 12.14-kopec)_태안78연돌공사설계서(2005099)C2 6" xfId="37724"/>
    <cellStyle name="콤_20030218144011020-E1C865BF_CC-02 본관기초굴착 예상_1 당진78-연돌-공사설계서(REV.0 12.14-kopec)_태안78연돌공사설계서(2005099)C2 7" xfId="37725"/>
    <cellStyle name="콤_20030218144011020-E1C865BF_CC-02 본관기초굴착 예상_1 당진78-연돌-공사설계서(REV.0 12.14-kopec)_태안78연돌공사설계서(2005099)C2 8" xfId="37726"/>
    <cellStyle name="콤_20030218144011020-E1C865BF_CC-02 본관기초굴착 예상_1 당진78-연돌-공사설계서(REV.0 12.14-kopec)_태안78연돌공사설계서(2005099)C2 9" xfId="37727"/>
    <cellStyle name="콤_20030218144011020-E1C865BF_CC-02 본관기초굴착 예상_1.0t 당진78-연돌-수량산출서(REV.0 12.27-kopec)" xfId="12439"/>
    <cellStyle name="콤_20030218144011020-E1C865BF_CC-02 본관기초굴착 예상_1.0t 당진78-연돌-수량산출서(REV.0 12.27-kopec) 10" xfId="37728"/>
    <cellStyle name="콤_20030218144011020-E1C865BF_CC-02 본관기초굴착 예상_1.0t 당진78-연돌-수량산출서(REV.0 12.27-kopec) 2" xfId="12440"/>
    <cellStyle name="콤_20030218144011020-E1C865BF_CC-02 본관기초굴착 예상_1.0t 당진78-연돌-수량산출서(REV.0 12.27-kopec) 3" xfId="12441"/>
    <cellStyle name="콤_20030218144011020-E1C865BF_CC-02 본관기초굴착 예상_1.0t 당진78-연돌-수량산출서(REV.0 12.27-kopec) 4" xfId="19622"/>
    <cellStyle name="콤_20030218144011020-E1C865BF_CC-02 본관기초굴착 예상_1.0t 당진78-연돌-수량산출서(REV.0 12.27-kopec) 5" xfId="37729"/>
    <cellStyle name="콤_20030218144011020-E1C865BF_CC-02 본관기초굴착 예상_1.0t 당진78-연돌-수량산출서(REV.0 12.27-kopec) 6" xfId="37730"/>
    <cellStyle name="콤_20030218144011020-E1C865BF_CC-02 본관기초굴착 예상_1.0t 당진78-연돌-수량산출서(REV.0 12.27-kopec) 7" xfId="37731"/>
    <cellStyle name="콤_20030218144011020-E1C865BF_CC-02 본관기초굴착 예상_1.0t 당진78-연돌-수량산출서(REV.0 12.27-kopec) 8" xfId="37732"/>
    <cellStyle name="콤_20030218144011020-E1C865BF_CC-02 본관기초굴착 예상_1.0t 당진78-연돌-수량산출서(REV.0 12.27-kopec) 9" xfId="37733"/>
    <cellStyle name="콤_20030218144011020-E1C865BF_CC-02 본관기초굴착 예상_1.0t 당진78-연돌-수량산출서(REV.0 12.27-kopec)_1.0t 공사설계서(1021일)" xfId="12442"/>
    <cellStyle name="콤_20030218144011020-E1C865BF_CC-02 본관기초굴착 예상_1.0t 당진78-연돌-수량산출서(REV.0 12.27-kopec)_1.0t 공사설계서(1021일) 10" xfId="37734"/>
    <cellStyle name="콤_20030218144011020-E1C865BF_CC-02 본관기초굴착 예상_1.0t 당진78-연돌-수량산출서(REV.0 12.27-kopec)_1.0t 공사설계서(1021일) 2" xfId="12443"/>
    <cellStyle name="콤_20030218144011020-E1C865BF_CC-02 본관기초굴착 예상_1.0t 당진78-연돌-수량산출서(REV.0 12.27-kopec)_1.0t 공사설계서(1021일) 3" xfId="12444"/>
    <cellStyle name="콤_20030218144011020-E1C865BF_CC-02 본관기초굴착 예상_1.0t 당진78-연돌-수량산출서(REV.0 12.27-kopec)_1.0t 공사설계서(1021일) 4" xfId="19623"/>
    <cellStyle name="콤_20030218144011020-E1C865BF_CC-02 본관기초굴착 예상_1.0t 당진78-연돌-수량산출서(REV.0 12.27-kopec)_1.0t 공사설계서(1021일) 5" xfId="37735"/>
    <cellStyle name="콤_20030218144011020-E1C865BF_CC-02 본관기초굴착 예상_1.0t 당진78-연돌-수량산출서(REV.0 12.27-kopec)_1.0t 공사설계서(1021일) 6" xfId="37736"/>
    <cellStyle name="콤_20030218144011020-E1C865BF_CC-02 본관기초굴착 예상_1.0t 당진78-연돌-수량산출서(REV.0 12.27-kopec)_1.0t 공사설계서(1021일) 7" xfId="37737"/>
    <cellStyle name="콤_20030218144011020-E1C865BF_CC-02 본관기초굴착 예상_1.0t 당진78-연돌-수량산출서(REV.0 12.27-kopec)_1.0t 공사설계서(1021일) 8" xfId="37738"/>
    <cellStyle name="콤_20030218144011020-E1C865BF_CC-02 본관기초굴착 예상_1.0t 당진78-연돌-수량산출서(REV.0 12.27-kopec)_1.0t 공사설계서(1021일) 9" xfId="37739"/>
    <cellStyle name="콤_20030218144011020-E1C865BF_CC-02 본관기초굴착 예상_당진78-연돌-개략공사비" xfId="12445"/>
    <cellStyle name="콤_20030218144011020-E1C865BF_CC-02 본관기초굴착 예상_당진78-연돌-개략공사비 10" xfId="37740"/>
    <cellStyle name="콤_20030218144011020-E1C865BF_CC-02 본관기초굴착 예상_당진78-연돌-개략공사비 2" xfId="12446"/>
    <cellStyle name="콤_20030218144011020-E1C865BF_CC-02 본관기초굴착 예상_당진78-연돌-개략공사비 3" xfId="12447"/>
    <cellStyle name="콤_20030218144011020-E1C865BF_CC-02 본관기초굴착 예상_당진78-연돌-개략공사비 4" xfId="19624"/>
    <cellStyle name="콤_20030218144011020-E1C865BF_CC-02 본관기초굴착 예상_당진78-연돌-개략공사비 5" xfId="37741"/>
    <cellStyle name="콤_20030218144011020-E1C865BF_CC-02 본관기초굴착 예상_당진78-연돌-개략공사비 6" xfId="37742"/>
    <cellStyle name="콤_20030218144011020-E1C865BF_CC-02 본관기초굴착 예상_당진78-연돌-개략공사비 7" xfId="37743"/>
    <cellStyle name="콤_20030218144011020-E1C865BF_CC-02 본관기초굴착 예상_당진78-연돌-개략공사비 8" xfId="37744"/>
    <cellStyle name="콤_20030218144011020-E1C865BF_CC-02 본관기초굴착 예상_당진78-연돌-개략공사비 9" xfId="37745"/>
    <cellStyle name="콤_20030218144011020-E1C865BF_CC-02 본관기초굴착 예상_당진78-연돌-개략공사비_0 태안78-연돌-공사설계서(2005082)" xfId="12448"/>
    <cellStyle name="콤_20030218144011020-E1C865BF_CC-02 본관기초굴착 예상_당진78-연돌-개략공사비_0 태안78-연돌-공사설계서(2005082) 10" xfId="37746"/>
    <cellStyle name="콤_20030218144011020-E1C865BF_CC-02 본관기초굴착 예상_당진78-연돌-개략공사비_0 태안78-연돌-공사설계서(2005082) 2" xfId="12449"/>
    <cellStyle name="콤_20030218144011020-E1C865BF_CC-02 본관기초굴착 예상_당진78-연돌-개략공사비_0 태안78-연돌-공사설계서(2005082) 3" xfId="12450"/>
    <cellStyle name="콤_20030218144011020-E1C865BF_CC-02 본관기초굴착 예상_당진78-연돌-개략공사비_0 태안78-연돌-공사설계서(2005082) 4" xfId="19625"/>
    <cellStyle name="콤_20030218144011020-E1C865BF_CC-02 본관기초굴착 예상_당진78-연돌-개략공사비_0 태안78-연돌-공사설계서(2005082) 5" xfId="37747"/>
    <cellStyle name="콤_20030218144011020-E1C865BF_CC-02 본관기초굴착 예상_당진78-연돌-개략공사비_0 태안78-연돌-공사설계서(2005082) 6" xfId="37748"/>
    <cellStyle name="콤_20030218144011020-E1C865BF_CC-02 본관기초굴착 예상_당진78-연돌-개략공사비_0 태안78-연돌-공사설계서(2005082) 7" xfId="37749"/>
    <cellStyle name="콤_20030218144011020-E1C865BF_CC-02 본관기초굴착 예상_당진78-연돌-개략공사비_0 태안78-연돌-공사설계서(2005082) 8" xfId="37750"/>
    <cellStyle name="콤_20030218144011020-E1C865BF_CC-02 본관기초굴착 예상_당진78-연돌-개략공사비_0 태안78-연돌-공사설계서(2005082) 9" xfId="37751"/>
    <cellStyle name="콤_20030218144011020-E1C865BF_CC-02 본관기초굴착 예상_당진78-연돌-개략공사비_1.0t 공사설계서(1021일)" xfId="12451"/>
    <cellStyle name="콤_20030218144011020-E1C865BF_CC-02 본관기초굴착 예상_당진78-연돌-개략공사비_1.0t 공사설계서(1021일) 10" xfId="37752"/>
    <cellStyle name="콤_20030218144011020-E1C865BF_CC-02 본관기초굴착 예상_당진78-연돌-개략공사비_1.0t 공사설계서(1021일) 2" xfId="12452"/>
    <cellStyle name="콤_20030218144011020-E1C865BF_CC-02 본관기초굴착 예상_당진78-연돌-개략공사비_1.0t 공사설계서(1021일) 3" xfId="12453"/>
    <cellStyle name="콤_20030218144011020-E1C865BF_CC-02 본관기초굴착 예상_당진78-연돌-개략공사비_1.0t 공사설계서(1021일) 4" xfId="19626"/>
    <cellStyle name="콤_20030218144011020-E1C865BF_CC-02 본관기초굴착 예상_당진78-연돌-개략공사비_1.0t 공사설계서(1021일) 5" xfId="37753"/>
    <cellStyle name="콤_20030218144011020-E1C865BF_CC-02 본관기초굴착 예상_당진78-연돌-개략공사비_1.0t 공사설계서(1021일) 6" xfId="37754"/>
    <cellStyle name="콤_20030218144011020-E1C865BF_CC-02 본관기초굴착 예상_당진78-연돌-개략공사비_1.0t 공사설계서(1021일) 7" xfId="37755"/>
    <cellStyle name="콤_20030218144011020-E1C865BF_CC-02 본관기초굴착 예상_당진78-연돌-개략공사비_1.0t 공사설계서(1021일) 8" xfId="37756"/>
    <cellStyle name="콤_20030218144011020-E1C865BF_CC-02 본관기초굴착 예상_당진78-연돌-개략공사비_1.0t 공사설계서(1021일) 9" xfId="37757"/>
    <cellStyle name="콤_20030218144011020-E1C865BF_CC-02 본관기초굴착 예상_당진78-연돌-개략공사비_태안78연돌공사설계서(2005099)C2" xfId="12454"/>
    <cellStyle name="콤_20030218144011020-E1C865BF_CC-02 본관기초굴착 예상_당진78-연돌-개략공사비_태안78연돌공사설계서(2005099)C2 10" xfId="37758"/>
    <cellStyle name="콤_20030218144011020-E1C865BF_CC-02 본관기초굴착 예상_당진78-연돌-개략공사비_태안78연돌공사설계서(2005099)C2 2" xfId="12455"/>
    <cellStyle name="콤_20030218144011020-E1C865BF_CC-02 본관기초굴착 예상_당진78-연돌-개략공사비_태안78연돌공사설계서(2005099)C2 3" xfId="12456"/>
    <cellStyle name="콤_20030218144011020-E1C865BF_CC-02 본관기초굴착 예상_당진78-연돌-개략공사비_태안78연돌공사설계서(2005099)C2 4" xfId="19627"/>
    <cellStyle name="콤_20030218144011020-E1C865BF_CC-02 본관기초굴착 예상_당진78-연돌-개략공사비_태안78연돌공사설계서(2005099)C2 5" xfId="37759"/>
    <cellStyle name="콤_20030218144011020-E1C865BF_CC-02 본관기초굴착 예상_당진78-연돌-개략공사비_태안78연돌공사설계서(2005099)C2 6" xfId="37760"/>
    <cellStyle name="콤_20030218144011020-E1C865BF_CC-02 본관기초굴착 예상_당진78-연돌-개략공사비_태안78연돌공사설계서(2005099)C2 7" xfId="37761"/>
    <cellStyle name="콤_20030218144011020-E1C865BF_CC-02 본관기초굴착 예상_당진78-연돌-개략공사비_태안78연돌공사설계서(2005099)C2 8" xfId="37762"/>
    <cellStyle name="콤_20030218144011020-E1C865BF_CC-02 본관기초굴착 예상_당진78-연돌-개략공사비_태안78연돌공사설계서(2005099)C2 9" xfId="37763"/>
    <cellStyle name="콤_20030218144011020-E1C865BF_CC-02 본관기초굴착 예상_연돌 현장타설말뚝(RCD)설계서" xfId="12457"/>
    <cellStyle name="콤_20030218144011020-E1C865BF_CC-02 본관기초굴착 예상_연돌 현장타설말뚝(RCD)설계서 10" xfId="37764"/>
    <cellStyle name="콤_20030218144011020-E1C865BF_CC-02 본관기초굴착 예상_연돌 현장타설말뚝(RCD)설계서 2" xfId="12458"/>
    <cellStyle name="콤_20030218144011020-E1C865BF_CC-02 본관기초굴착 예상_연돌 현장타설말뚝(RCD)설계서 3" xfId="12459"/>
    <cellStyle name="콤_20030218144011020-E1C865BF_CC-02 본관기초굴착 예상_연돌 현장타설말뚝(RCD)설계서 4" xfId="19628"/>
    <cellStyle name="콤_20030218144011020-E1C865BF_CC-02 본관기초굴착 예상_연돌 현장타설말뚝(RCD)설계서 5" xfId="37765"/>
    <cellStyle name="콤_20030218144011020-E1C865BF_CC-02 본관기초굴착 예상_연돌 현장타설말뚝(RCD)설계서 6" xfId="37766"/>
    <cellStyle name="콤_20030218144011020-E1C865BF_CC-02 본관기초굴착 예상_연돌 현장타설말뚝(RCD)설계서 7" xfId="37767"/>
    <cellStyle name="콤_20030218144011020-E1C865BF_CC-02 본관기초굴착 예상_연돌 현장타설말뚝(RCD)설계서 8" xfId="37768"/>
    <cellStyle name="콤_20030218144011020-E1C865BF_CC-02 본관기초굴착 예상_연돌 현장타설말뚝(RCD)설계서 9" xfId="37769"/>
    <cellStyle name="콤_20030218144011020-E1C865BF_CC-02 본관기초굴착 예상_연돌 현장타설말뚝(RCD)설계서_0 태안78-연돌-공사설계서(2005082)" xfId="12460"/>
    <cellStyle name="콤_20030218144011020-E1C865BF_CC-02 본관기초굴착 예상_연돌 현장타설말뚝(RCD)설계서_0 태안78-연돌-공사설계서(2005082) 10" xfId="37770"/>
    <cellStyle name="콤_20030218144011020-E1C865BF_CC-02 본관기초굴착 예상_연돌 현장타설말뚝(RCD)설계서_0 태안78-연돌-공사설계서(2005082) 2" xfId="12461"/>
    <cellStyle name="콤_20030218144011020-E1C865BF_CC-02 본관기초굴착 예상_연돌 현장타설말뚝(RCD)설계서_0 태안78-연돌-공사설계서(2005082) 3" xfId="12462"/>
    <cellStyle name="콤_20030218144011020-E1C865BF_CC-02 본관기초굴착 예상_연돌 현장타설말뚝(RCD)설계서_0 태안78-연돌-공사설계서(2005082) 4" xfId="19629"/>
    <cellStyle name="콤_20030218144011020-E1C865BF_CC-02 본관기초굴착 예상_연돌 현장타설말뚝(RCD)설계서_0 태안78-연돌-공사설계서(2005082) 5" xfId="37771"/>
    <cellStyle name="콤_20030218144011020-E1C865BF_CC-02 본관기초굴착 예상_연돌 현장타설말뚝(RCD)설계서_0 태안78-연돌-공사설계서(2005082) 6" xfId="37772"/>
    <cellStyle name="콤_20030218144011020-E1C865BF_CC-02 본관기초굴착 예상_연돌 현장타설말뚝(RCD)설계서_0 태안78-연돌-공사설계서(2005082) 7" xfId="37773"/>
    <cellStyle name="콤_20030218144011020-E1C865BF_CC-02 본관기초굴착 예상_연돌 현장타설말뚝(RCD)설계서_0 태안78-연돌-공사설계서(2005082) 8" xfId="37774"/>
    <cellStyle name="콤_20030218144011020-E1C865BF_CC-02 본관기초굴착 예상_연돌 현장타설말뚝(RCD)설계서_0 태안78-연돌-공사설계서(2005082) 9" xfId="37775"/>
    <cellStyle name="콤_20030218144011020-E1C865BF_CC-02 본관기초굴착 예상_연돌 현장타설말뚝(RCD)설계서_1.0t 공사설계서(1021일)" xfId="12463"/>
    <cellStyle name="콤_20030218144011020-E1C865BF_CC-02 본관기초굴착 예상_연돌 현장타설말뚝(RCD)설계서_1.0t 공사설계서(1021일) 10" xfId="37776"/>
    <cellStyle name="콤_20030218144011020-E1C865BF_CC-02 본관기초굴착 예상_연돌 현장타설말뚝(RCD)설계서_1.0t 공사설계서(1021일) 2" xfId="12464"/>
    <cellStyle name="콤_20030218144011020-E1C865BF_CC-02 본관기초굴착 예상_연돌 현장타설말뚝(RCD)설계서_1.0t 공사설계서(1021일) 3" xfId="12465"/>
    <cellStyle name="콤_20030218144011020-E1C865BF_CC-02 본관기초굴착 예상_연돌 현장타설말뚝(RCD)설계서_1.0t 공사설계서(1021일) 4" xfId="19630"/>
    <cellStyle name="콤_20030218144011020-E1C865BF_CC-02 본관기초굴착 예상_연돌 현장타설말뚝(RCD)설계서_1.0t 공사설계서(1021일) 5" xfId="37777"/>
    <cellStyle name="콤_20030218144011020-E1C865BF_CC-02 본관기초굴착 예상_연돌 현장타설말뚝(RCD)설계서_1.0t 공사설계서(1021일) 6" xfId="37778"/>
    <cellStyle name="콤_20030218144011020-E1C865BF_CC-02 본관기초굴착 예상_연돌 현장타설말뚝(RCD)설계서_1.0t 공사설계서(1021일) 7" xfId="37779"/>
    <cellStyle name="콤_20030218144011020-E1C865BF_CC-02 본관기초굴착 예상_연돌 현장타설말뚝(RCD)설계서_1.0t 공사설계서(1021일) 8" xfId="37780"/>
    <cellStyle name="콤_20030218144011020-E1C865BF_CC-02 본관기초굴착 예상_연돌 현장타설말뚝(RCD)설계서_1.0t 공사설계서(1021일) 9" xfId="37781"/>
    <cellStyle name="콤_20030218144011020-E1C865BF_CC-02 본관기초굴착 예상_연돌 현장타설말뚝(RCD)설계서_태안78연돌공사설계서(2005099)C2" xfId="12466"/>
    <cellStyle name="콤_20030218144011020-E1C865BF_CC-02 본관기초굴착 예상_연돌 현장타설말뚝(RCD)설계서_태안78연돌공사설계서(2005099)C2 10" xfId="37782"/>
    <cellStyle name="콤_20030218144011020-E1C865BF_CC-02 본관기초굴착 예상_연돌 현장타설말뚝(RCD)설계서_태안78연돌공사설계서(2005099)C2 2" xfId="12467"/>
    <cellStyle name="콤_20030218144011020-E1C865BF_CC-02 본관기초굴착 예상_연돌 현장타설말뚝(RCD)설계서_태안78연돌공사설계서(2005099)C2 3" xfId="12468"/>
    <cellStyle name="콤_20030218144011020-E1C865BF_CC-02 본관기초굴착 예상_연돌 현장타설말뚝(RCD)설계서_태안78연돌공사설계서(2005099)C2 4" xfId="19631"/>
    <cellStyle name="콤_20030218144011020-E1C865BF_CC-02 본관기초굴착 예상_연돌 현장타설말뚝(RCD)설계서_태안78연돌공사설계서(2005099)C2 5" xfId="37783"/>
    <cellStyle name="콤_20030218144011020-E1C865BF_CC-02 본관기초굴착 예상_연돌 현장타설말뚝(RCD)설계서_태안78연돌공사설계서(2005099)C2 6" xfId="37784"/>
    <cellStyle name="콤_20030218144011020-E1C865BF_CC-02 본관기초굴착 예상_연돌 현장타설말뚝(RCD)설계서_태안78연돌공사설계서(2005099)C2 7" xfId="37785"/>
    <cellStyle name="콤_20030218144011020-E1C865BF_CC-02 본관기초굴착 예상_연돌 현장타설말뚝(RCD)설계서_태안78연돌공사설계서(2005099)C2 8" xfId="37786"/>
    <cellStyle name="콤_20030218144011020-E1C865BF_CC-02 본관기초굴착 예상_연돌 현장타설말뚝(RCD)설계서_태안78연돌공사설계서(2005099)C2 9" xfId="37787"/>
    <cellStyle name="콤_20030218144011020-E1C865BF_구내도로 설계변경조서(최종)" xfId="37552"/>
    <cellStyle name="콤_20030218144011020-E1C865BF_그래브준설 수량분개 토적표" xfId="37553"/>
    <cellStyle name="콤_20030218144011020-E1C865BF_내역서_단가확정_집계" xfId="12347"/>
    <cellStyle name="콤_20030218144011020-E1C865BF_당진78-연돌-개략공사비" xfId="12348"/>
    <cellStyle name="콤_20030218144011020-E1C865BF_당진78-연돌-개략공사비 10" xfId="37554"/>
    <cellStyle name="콤_20030218144011020-E1C865BF_당진78-연돌-개략공사비 2" xfId="12349"/>
    <cellStyle name="콤_20030218144011020-E1C865BF_당진78-연돌-개략공사비 3" xfId="12350"/>
    <cellStyle name="콤_20030218144011020-E1C865BF_당진78-연돌-개략공사비 4" xfId="19594"/>
    <cellStyle name="콤_20030218144011020-E1C865BF_당진78-연돌-개략공사비 5" xfId="37555"/>
    <cellStyle name="콤_20030218144011020-E1C865BF_당진78-연돌-개략공사비 6" xfId="37556"/>
    <cellStyle name="콤_20030218144011020-E1C865BF_당진78-연돌-개략공사비 7" xfId="37557"/>
    <cellStyle name="콤_20030218144011020-E1C865BF_당진78-연돌-개략공사비 8" xfId="37558"/>
    <cellStyle name="콤_20030218144011020-E1C865BF_당진78-연돌-개략공사비 9" xfId="37559"/>
    <cellStyle name="콤_20030218144011020-E1C865BF_당진78-연돌-개략공사비_0 태안78-연돌-공사설계서(2005082)" xfId="12351"/>
    <cellStyle name="콤_20030218144011020-E1C865BF_당진78-연돌-개략공사비_0 태안78-연돌-공사설계서(2005082) 10" xfId="37560"/>
    <cellStyle name="콤_20030218144011020-E1C865BF_당진78-연돌-개략공사비_0 태안78-연돌-공사설계서(2005082) 2" xfId="12352"/>
    <cellStyle name="콤_20030218144011020-E1C865BF_당진78-연돌-개략공사비_0 태안78-연돌-공사설계서(2005082) 3" xfId="12353"/>
    <cellStyle name="콤_20030218144011020-E1C865BF_당진78-연돌-개략공사비_0 태안78-연돌-공사설계서(2005082) 4" xfId="19595"/>
    <cellStyle name="콤_20030218144011020-E1C865BF_당진78-연돌-개략공사비_0 태안78-연돌-공사설계서(2005082) 5" xfId="37561"/>
    <cellStyle name="콤_20030218144011020-E1C865BF_당진78-연돌-개략공사비_0 태안78-연돌-공사설계서(2005082) 6" xfId="37562"/>
    <cellStyle name="콤_20030218144011020-E1C865BF_당진78-연돌-개략공사비_0 태안78-연돌-공사설계서(2005082) 7" xfId="37563"/>
    <cellStyle name="콤_20030218144011020-E1C865BF_당진78-연돌-개략공사비_0 태안78-연돌-공사설계서(2005082) 8" xfId="37564"/>
    <cellStyle name="콤_20030218144011020-E1C865BF_당진78-연돌-개략공사비_0 태안78-연돌-공사설계서(2005082) 9" xfId="37565"/>
    <cellStyle name="콤_20030218144011020-E1C865BF_당진78-연돌-개략공사비_1.0t 공사설계서(1021일)" xfId="12354"/>
    <cellStyle name="콤_20030218144011020-E1C865BF_당진78-연돌-개략공사비_1.0t 공사설계서(1021일) 10" xfId="37566"/>
    <cellStyle name="콤_20030218144011020-E1C865BF_당진78-연돌-개략공사비_1.0t 공사설계서(1021일) 2" xfId="12355"/>
    <cellStyle name="콤_20030218144011020-E1C865BF_당진78-연돌-개략공사비_1.0t 공사설계서(1021일) 3" xfId="12356"/>
    <cellStyle name="콤_20030218144011020-E1C865BF_당진78-연돌-개략공사비_1.0t 공사설계서(1021일) 4" xfId="19596"/>
    <cellStyle name="콤_20030218144011020-E1C865BF_당진78-연돌-개략공사비_1.0t 공사설계서(1021일) 5" xfId="37567"/>
    <cellStyle name="콤_20030218144011020-E1C865BF_당진78-연돌-개략공사비_1.0t 공사설계서(1021일) 6" xfId="37568"/>
    <cellStyle name="콤_20030218144011020-E1C865BF_당진78-연돌-개략공사비_1.0t 공사설계서(1021일) 7" xfId="37569"/>
    <cellStyle name="콤_20030218144011020-E1C865BF_당진78-연돌-개략공사비_1.0t 공사설계서(1021일) 8" xfId="37570"/>
    <cellStyle name="콤_20030218144011020-E1C865BF_당진78-연돌-개략공사비_1.0t 공사설계서(1021일) 9" xfId="37571"/>
    <cellStyle name="콤_20030218144011020-E1C865BF_당진78-연돌-개략공사비_태안78연돌공사설계서(2005099)C2" xfId="12357"/>
    <cellStyle name="콤_20030218144011020-E1C865BF_당진78-연돌-개략공사비_태안78연돌공사설계서(2005099)C2 10" xfId="37572"/>
    <cellStyle name="콤_20030218144011020-E1C865BF_당진78-연돌-개략공사비_태안78연돌공사설계서(2005099)C2 2" xfId="12358"/>
    <cellStyle name="콤_20030218144011020-E1C865BF_당진78-연돌-개략공사비_태안78연돌공사설계서(2005099)C2 3" xfId="12359"/>
    <cellStyle name="콤_20030218144011020-E1C865BF_당진78-연돌-개략공사비_태안78연돌공사설계서(2005099)C2 4" xfId="19597"/>
    <cellStyle name="콤_20030218144011020-E1C865BF_당진78-연돌-개략공사비_태안78연돌공사설계서(2005099)C2 5" xfId="37573"/>
    <cellStyle name="콤_20030218144011020-E1C865BF_당진78-연돌-개략공사비_태안78연돌공사설계서(2005099)C2 6" xfId="37574"/>
    <cellStyle name="콤_20030218144011020-E1C865BF_당진78-연돌-개략공사비_태안78연돌공사설계서(2005099)C2 7" xfId="37575"/>
    <cellStyle name="콤_20030218144011020-E1C865BF_당진78-연돌-개략공사비_태안78연돌공사설계서(2005099)C2 8" xfId="37576"/>
    <cellStyle name="콤_20030218144011020-E1C865BF_당진78-연돌-개략공사비_태안78연돌공사설계서(2005099)C2 9" xfId="37577"/>
    <cellStyle name="콤_20030218144011020-E1C865BF_당진9,10-터빈기초 공사내역서" xfId="12360"/>
    <cellStyle name="콤_20030218144011020-E1C865BF_본관기초굴착 예상도급" xfId="12361"/>
    <cellStyle name="콤_20030218144011020-E1C865BF_본관기초굴착 예상도급 10" xfId="37578"/>
    <cellStyle name="콤_20030218144011020-E1C865BF_본관기초굴착 예상도급 2" xfId="12362"/>
    <cellStyle name="콤_20030218144011020-E1C865BF_본관기초굴착 예상도급 3" xfId="12363"/>
    <cellStyle name="콤_20030218144011020-E1C865BF_본관기초굴착 예상도급 4" xfId="19598"/>
    <cellStyle name="콤_20030218144011020-E1C865BF_본관기초굴착 예상도급 5" xfId="37579"/>
    <cellStyle name="콤_20030218144011020-E1C865BF_본관기초굴착 예상도급 6" xfId="37580"/>
    <cellStyle name="콤_20030218144011020-E1C865BF_본관기초굴착 예상도급 7" xfId="37581"/>
    <cellStyle name="콤_20030218144011020-E1C865BF_본관기초굴착 예상도급 8" xfId="37582"/>
    <cellStyle name="콤_20030218144011020-E1C865BF_본관기초굴착 예상도급 9" xfId="37583"/>
    <cellStyle name="콤_20030218144011020-E1C865BF_본관기초굴착 예상도급_1 당진78-연돌-공사설계서(REV.0 12.14-kopec)" xfId="12364"/>
    <cellStyle name="콤_20030218144011020-E1C865BF_본관기초굴착 예상도급_1 당진78-연돌-공사설계서(REV.0 12.14-kopec) 10" xfId="37584"/>
    <cellStyle name="콤_20030218144011020-E1C865BF_본관기초굴착 예상도급_1 당진78-연돌-공사설계서(REV.0 12.14-kopec) 2" xfId="12365"/>
    <cellStyle name="콤_20030218144011020-E1C865BF_본관기초굴착 예상도급_1 당진78-연돌-공사설계서(REV.0 12.14-kopec) 3" xfId="12366"/>
    <cellStyle name="콤_20030218144011020-E1C865BF_본관기초굴착 예상도급_1 당진78-연돌-공사설계서(REV.0 12.14-kopec) 4" xfId="19599"/>
    <cellStyle name="콤_20030218144011020-E1C865BF_본관기초굴착 예상도급_1 당진78-연돌-공사설계서(REV.0 12.14-kopec) 5" xfId="37585"/>
    <cellStyle name="콤_20030218144011020-E1C865BF_본관기초굴착 예상도급_1 당진78-연돌-공사설계서(REV.0 12.14-kopec) 6" xfId="37586"/>
    <cellStyle name="콤_20030218144011020-E1C865BF_본관기초굴착 예상도급_1 당진78-연돌-공사설계서(REV.0 12.14-kopec) 7" xfId="37587"/>
    <cellStyle name="콤_20030218144011020-E1C865BF_본관기초굴착 예상도급_1 당진78-연돌-공사설계서(REV.0 12.14-kopec) 8" xfId="37588"/>
    <cellStyle name="콤_20030218144011020-E1C865BF_본관기초굴착 예상도급_1 당진78-연돌-공사설계서(REV.0 12.14-kopec) 9" xfId="37589"/>
    <cellStyle name="콤_20030218144011020-E1C865BF_본관기초굴착 예상도급_1 당진78-연돌-공사설계서(REV.0 12.14-kopec)_0 태안78-연돌-공사설계서(2005082)" xfId="12367"/>
    <cellStyle name="콤_20030218144011020-E1C865BF_본관기초굴착 예상도급_1 당진78-연돌-공사설계서(REV.0 12.14-kopec)_0 태안78-연돌-공사설계서(2005082) 10" xfId="37590"/>
    <cellStyle name="콤_20030218144011020-E1C865BF_본관기초굴착 예상도급_1 당진78-연돌-공사설계서(REV.0 12.14-kopec)_0 태안78-연돌-공사설계서(2005082) 2" xfId="12368"/>
    <cellStyle name="콤_20030218144011020-E1C865BF_본관기초굴착 예상도급_1 당진78-연돌-공사설계서(REV.0 12.14-kopec)_0 태안78-연돌-공사설계서(2005082) 3" xfId="12369"/>
    <cellStyle name="콤_20030218144011020-E1C865BF_본관기초굴착 예상도급_1 당진78-연돌-공사설계서(REV.0 12.14-kopec)_0 태안78-연돌-공사설계서(2005082) 4" xfId="19600"/>
    <cellStyle name="콤_20030218144011020-E1C865BF_본관기초굴착 예상도급_1 당진78-연돌-공사설계서(REV.0 12.14-kopec)_0 태안78-연돌-공사설계서(2005082) 5" xfId="37591"/>
    <cellStyle name="콤_20030218144011020-E1C865BF_본관기초굴착 예상도급_1 당진78-연돌-공사설계서(REV.0 12.14-kopec)_0 태안78-연돌-공사설계서(2005082) 6" xfId="37592"/>
    <cellStyle name="콤_20030218144011020-E1C865BF_본관기초굴착 예상도급_1 당진78-연돌-공사설계서(REV.0 12.14-kopec)_0 태안78-연돌-공사설계서(2005082) 7" xfId="37593"/>
    <cellStyle name="콤_20030218144011020-E1C865BF_본관기초굴착 예상도급_1 당진78-연돌-공사설계서(REV.0 12.14-kopec)_0 태안78-연돌-공사설계서(2005082) 8" xfId="37594"/>
    <cellStyle name="콤_20030218144011020-E1C865BF_본관기초굴착 예상도급_1 당진78-연돌-공사설계서(REV.0 12.14-kopec)_0 태안78-연돌-공사설계서(2005082) 9" xfId="37595"/>
    <cellStyle name="콤_20030218144011020-E1C865BF_본관기초굴착 예상도급_1 당진78-연돌-공사설계서(REV.0 12.14-kopec)_1.0t 공사설계서(1021일)" xfId="12370"/>
    <cellStyle name="콤_20030218144011020-E1C865BF_본관기초굴착 예상도급_1 당진78-연돌-공사설계서(REV.0 12.14-kopec)_1.0t 공사설계서(1021일) 10" xfId="37596"/>
    <cellStyle name="콤_20030218144011020-E1C865BF_본관기초굴착 예상도급_1 당진78-연돌-공사설계서(REV.0 12.14-kopec)_1.0t 공사설계서(1021일) 2" xfId="12371"/>
    <cellStyle name="콤_20030218144011020-E1C865BF_본관기초굴착 예상도급_1 당진78-연돌-공사설계서(REV.0 12.14-kopec)_1.0t 공사설계서(1021일) 3" xfId="12372"/>
    <cellStyle name="콤_20030218144011020-E1C865BF_본관기초굴착 예상도급_1 당진78-연돌-공사설계서(REV.0 12.14-kopec)_1.0t 공사설계서(1021일) 4" xfId="19601"/>
    <cellStyle name="콤_20030218144011020-E1C865BF_본관기초굴착 예상도급_1 당진78-연돌-공사설계서(REV.0 12.14-kopec)_1.0t 공사설계서(1021일) 5" xfId="37597"/>
    <cellStyle name="콤_20030218144011020-E1C865BF_본관기초굴착 예상도급_1 당진78-연돌-공사설계서(REV.0 12.14-kopec)_1.0t 공사설계서(1021일) 6" xfId="37598"/>
    <cellStyle name="콤_20030218144011020-E1C865BF_본관기초굴착 예상도급_1 당진78-연돌-공사설계서(REV.0 12.14-kopec)_1.0t 공사설계서(1021일) 7" xfId="37599"/>
    <cellStyle name="콤_20030218144011020-E1C865BF_본관기초굴착 예상도급_1 당진78-연돌-공사설계서(REV.0 12.14-kopec)_1.0t 공사설계서(1021일) 8" xfId="37600"/>
    <cellStyle name="콤_20030218144011020-E1C865BF_본관기초굴착 예상도급_1 당진78-연돌-공사설계서(REV.0 12.14-kopec)_1.0t 공사설계서(1021일) 9" xfId="37601"/>
    <cellStyle name="콤_20030218144011020-E1C865BF_본관기초굴착 예상도급_1 당진78-연돌-공사설계서(REV.0 12.14-kopec)_태안78연돌공사설계서(2005099)C2" xfId="12373"/>
    <cellStyle name="콤_20030218144011020-E1C865BF_본관기초굴착 예상도급_1 당진78-연돌-공사설계서(REV.0 12.14-kopec)_태안78연돌공사설계서(2005099)C2 10" xfId="37602"/>
    <cellStyle name="콤_20030218144011020-E1C865BF_본관기초굴착 예상도급_1 당진78-연돌-공사설계서(REV.0 12.14-kopec)_태안78연돌공사설계서(2005099)C2 2" xfId="12374"/>
    <cellStyle name="콤_20030218144011020-E1C865BF_본관기초굴착 예상도급_1 당진78-연돌-공사설계서(REV.0 12.14-kopec)_태안78연돌공사설계서(2005099)C2 3" xfId="12375"/>
    <cellStyle name="콤_20030218144011020-E1C865BF_본관기초굴착 예상도급_1 당진78-연돌-공사설계서(REV.0 12.14-kopec)_태안78연돌공사설계서(2005099)C2 4" xfId="19602"/>
    <cellStyle name="콤_20030218144011020-E1C865BF_본관기초굴착 예상도급_1 당진78-연돌-공사설계서(REV.0 12.14-kopec)_태안78연돌공사설계서(2005099)C2 5" xfId="37603"/>
    <cellStyle name="콤_20030218144011020-E1C865BF_본관기초굴착 예상도급_1 당진78-연돌-공사설계서(REV.0 12.14-kopec)_태안78연돌공사설계서(2005099)C2 6" xfId="37604"/>
    <cellStyle name="콤_20030218144011020-E1C865BF_본관기초굴착 예상도급_1 당진78-연돌-공사설계서(REV.0 12.14-kopec)_태안78연돌공사설계서(2005099)C2 7" xfId="37605"/>
    <cellStyle name="콤_20030218144011020-E1C865BF_본관기초굴착 예상도급_1 당진78-연돌-공사설계서(REV.0 12.14-kopec)_태안78연돌공사설계서(2005099)C2 8" xfId="37606"/>
    <cellStyle name="콤_20030218144011020-E1C865BF_본관기초굴착 예상도급_1 당진78-연돌-공사설계서(REV.0 12.14-kopec)_태안78연돌공사설계서(2005099)C2 9" xfId="37607"/>
    <cellStyle name="콤_20030218144011020-E1C865BF_본관기초굴착 예상도급_1.0t 당진78-연돌-수량산출서(REV.0 12.27-kopec)" xfId="12376"/>
    <cellStyle name="콤_20030218144011020-E1C865BF_본관기초굴착 예상도급_1.0t 당진78-연돌-수량산출서(REV.0 12.27-kopec) 10" xfId="37608"/>
    <cellStyle name="콤_20030218144011020-E1C865BF_본관기초굴착 예상도급_1.0t 당진78-연돌-수량산출서(REV.0 12.27-kopec) 2" xfId="12377"/>
    <cellStyle name="콤_20030218144011020-E1C865BF_본관기초굴착 예상도급_1.0t 당진78-연돌-수량산출서(REV.0 12.27-kopec) 3" xfId="12378"/>
    <cellStyle name="콤_20030218144011020-E1C865BF_본관기초굴착 예상도급_1.0t 당진78-연돌-수량산출서(REV.0 12.27-kopec) 4" xfId="19603"/>
    <cellStyle name="콤_20030218144011020-E1C865BF_본관기초굴착 예상도급_1.0t 당진78-연돌-수량산출서(REV.0 12.27-kopec) 5" xfId="37609"/>
    <cellStyle name="콤_20030218144011020-E1C865BF_본관기초굴착 예상도급_1.0t 당진78-연돌-수량산출서(REV.0 12.27-kopec) 6" xfId="37610"/>
    <cellStyle name="콤_20030218144011020-E1C865BF_본관기초굴착 예상도급_1.0t 당진78-연돌-수량산출서(REV.0 12.27-kopec) 7" xfId="37611"/>
    <cellStyle name="콤_20030218144011020-E1C865BF_본관기초굴착 예상도급_1.0t 당진78-연돌-수량산출서(REV.0 12.27-kopec) 8" xfId="37612"/>
    <cellStyle name="콤_20030218144011020-E1C865BF_본관기초굴착 예상도급_1.0t 당진78-연돌-수량산출서(REV.0 12.27-kopec) 9" xfId="37613"/>
    <cellStyle name="콤_20030218144011020-E1C865BF_본관기초굴착 예상도급_1.0t 당진78-연돌-수량산출서(REV.0 12.27-kopec)_1.0t 공사설계서(1021일)" xfId="12379"/>
    <cellStyle name="콤_20030218144011020-E1C865BF_본관기초굴착 예상도급_1.0t 당진78-연돌-수량산출서(REV.0 12.27-kopec)_1.0t 공사설계서(1021일) 10" xfId="37614"/>
    <cellStyle name="콤_20030218144011020-E1C865BF_본관기초굴착 예상도급_1.0t 당진78-연돌-수량산출서(REV.0 12.27-kopec)_1.0t 공사설계서(1021일) 2" xfId="12380"/>
    <cellStyle name="콤_20030218144011020-E1C865BF_본관기초굴착 예상도급_1.0t 당진78-연돌-수량산출서(REV.0 12.27-kopec)_1.0t 공사설계서(1021일) 3" xfId="12381"/>
    <cellStyle name="콤_20030218144011020-E1C865BF_본관기초굴착 예상도급_1.0t 당진78-연돌-수량산출서(REV.0 12.27-kopec)_1.0t 공사설계서(1021일) 4" xfId="19604"/>
    <cellStyle name="콤_20030218144011020-E1C865BF_본관기초굴착 예상도급_1.0t 당진78-연돌-수량산출서(REV.0 12.27-kopec)_1.0t 공사설계서(1021일) 5" xfId="37615"/>
    <cellStyle name="콤_20030218144011020-E1C865BF_본관기초굴착 예상도급_1.0t 당진78-연돌-수량산출서(REV.0 12.27-kopec)_1.0t 공사설계서(1021일) 6" xfId="37616"/>
    <cellStyle name="콤_20030218144011020-E1C865BF_본관기초굴착 예상도급_1.0t 당진78-연돌-수량산출서(REV.0 12.27-kopec)_1.0t 공사설계서(1021일) 7" xfId="37617"/>
    <cellStyle name="콤_20030218144011020-E1C865BF_본관기초굴착 예상도급_1.0t 당진78-연돌-수량산출서(REV.0 12.27-kopec)_1.0t 공사설계서(1021일) 8" xfId="37618"/>
    <cellStyle name="콤_20030218144011020-E1C865BF_본관기초굴착 예상도급_1.0t 당진78-연돌-수량산출서(REV.0 12.27-kopec)_1.0t 공사설계서(1021일) 9" xfId="37619"/>
    <cellStyle name="콤_20030218144011020-E1C865BF_본관기초굴착 예상도급_당진78-연돌-개략공사비" xfId="12382"/>
    <cellStyle name="콤_20030218144011020-E1C865BF_본관기초굴착 예상도급_당진78-연돌-개략공사비 10" xfId="37620"/>
    <cellStyle name="콤_20030218144011020-E1C865BF_본관기초굴착 예상도급_당진78-연돌-개략공사비 2" xfId="12383"/>
    <cellStyle name="콤_20030218144011020-E1C865BF_본관기초굴착 예상도급_당진78-연돌-개략공사비 3" xfId="12384"/>
    <cellStyle name="콤_20030218144011020-E1C865BF_본관기초굴착 예상도급_당진78-연돌-개략공사비 4" xfId="19605"/>
    <cellStyle name="콤_20030218144011020-E1C865BF_본관기초굴착 예상도급_당진78-연돌-개략공사비 5" xfId="37621"/>
    <cellStyle name="콤_20030218144011020-E1C865BF_본관기초굴착 예상도급_당진78-연돌-개략공사비 6" xfId="37622"/>
    <cellStyle name="콤_20030218144011020-E1C865BF_본관기초굴착 예상도급_당진78-연돌-개략공사비 7" xfId="37623"/>
    <cellStyle name="콤_20030218144011020-E1C865BF_본관기초굴착 예상도급_당진78-연돌-개략공사비 8" xfId="37624"/>
    <cellStyle name="콤_20030218144011020-E1C865BF_본관기초굴착 예상도급_당진78-연돌-개략공사비 9" xfId="37625"/>
    <cellStyle name="콤_20030218144011020-E1C865BF_본관기초굴착 예상도급_당진78-연돌-개략공사비_0 태안78-연돌-공사설계서(2005082)" xfId="12385"/>
    <cellStyle name="콤_20030218144011020-E1C865BF_본관기초굴착 예상도급_당진78-연돌-개략공사비_0 태안78-연돌-공사설계서(2005082) 10" xfId="37626"/>
    <cellStyle name="콤_20030218144011020-E1C865BF_본관기초굴착 예상도급_당진78-연돌-개략공사비_0 태안78-연돌-공사설계서(2005082) 2" xfId="12386"/>
    <cellStyle name="콤_20030218144011020-E1C865BF_본관기초굴착 예상도급_당진78-연돌-개략공사비_0 태안78-연돌-공사설계서(2005082) 3" xfId="12387"/>
    <cellStyle name="콤_20030218144011020-E1C865BF_본관기초굴착 예상도급_당진78-연돌-개략공사비_0 태안78-연돌-공사설계서(2005082) 4" xfId="19606"/>
    <cellStyle name="콤_20030218144011020-E1C865BF_본관기초굴착 예상도급_당진78-연돌-개략공사비_0 태안78-연돌-공사설계서(2005082) 5" xfId="37627"/>
    <cellStyle name="콤_20030218144011020-E1C865BF_본관기초굴착 예상도급_당진78-연돌-개략공사비_0 태안78-연돌-공사설계서(2005082) 6" xfId="37628"/>
    <cellStyle name="콤_20030218144011020-E1C865BF_본관기초굴착 예상도급_당진78-연돌-개략공사비_0 태안78-연돌-공사설계서(2005082) 7" xfId="37629"/>
    <cellStyle name="콤_20030218144011020-E1C865BF_본관기초굴착 예상도급_당진78-연돌-개략공사비_0 태안78-연돌-공사설계서(2005082) 8" xfId="37630"/>
    <cellStyle name="콤_20030218144011020-E1C865BF_본관기초굴착 예상도급_당진78-연돌-개략공사비_0 태안78-연돌-공사설계서(2005082) 9" xfId="37631"/>
    <cellStyle name="콤_20030218144011020-E1C865BF_본관기초굴착 예상도급_당진78-연돌-개략공사비_1.0t 공사설계서(1021일)" xfId="12388"/>
    <cellStyle name="콤_20030218144011020-E1C865BF_본관기초굴착 예상도급_당진78-연돌-개략공사비_1.0t 공사설계서(1021일) 10" xfId="37632"/>
    <cellStyle name="콤_20030218144011020-E1C865BF_본관기초굴착 예상도급_당진78-연돌-개략공사비_1.0t 공사설계서(1021일) 2" xfId="12389"/>
    <cellStyle name="콤_20030218144011020-E1C865BF_본관기초굴착 예상도급_당진78-연돌-개략공사비_1.0t 공사설계서(1021일) 3" xfId="12390"/>
    <cellStyle name="콤_20030218144011020-E1C865BF_본관기초굴착 예상도급_당진78-연돌-개략공사비_1.0t 공사설계서(1021일) 4" xfId="19607"/>
    <cellStyle name="콤_20030218144011020-E1C865BF_본관기초굴착 예상도급_당진78-연돌-개략공사비_1.0t 공사설계서(1021일) 5" xfId="37633"/>
    <cellStyle name="콤_20030218144011020-E1C865BF_본관기초굴착 예상도급_당진78-연돌-개략공사비_1.0t 공사설계서(1021일) 6" xfId="37634"/>
    <cellStyle name="콤_20030218144011020-E1C865BF_본관기초굴착 예상도급_당진78-연돌-개략공사비_1.0t 공사설계서(1021일) 7" xfId="37635"/>
    <cellStyle name="콤_20030218144011020-E1C865BF_본관기초굴착 예상도급_당진78-연돌-개략공사비_1.0t 공사설계서(1021일) 8" xfId="37636"/>
    <cellStyle name="콤_20030218144011020-E1C865BF_본관기초굴착 예상도급_당진78-연돌-개략공사비_1.0t 공사설계서(1021일) 9" xfId="37637"/>
    <cellStyle name="콤_20030218144011020-E1C865BF_본관기초굴착 예상도급_당진78-연돌-개략공사비_태안78연돌공사설계서(2005099)C2" xfId="12391"/>
    <cellStyle name="콤_20030218144011020-E1C865BF_본관기초굴착 예상도급_당진78-연돌-개략공사비_태안78연돌공사설계서(2005099)C2 10" xfId="37638"/>
    <cellStyle name="콤_20030218144011020-E1C865BF_본관기초굴착 예상도급_당진78-연돌-개략공사비_태안78연돌공사설계서(2005099)C2 2" xfId="12392"/>
    <cellStyle name="콤_20030218144011020-E1C865BF_본관기초굴착 예상도급_당진78-연돌-개략공사비_태안78연돌공사설계서(2005099)C2 3" xfId="12393"/>
    <cellStyle name="콤_20030218144011020-E1C865BF_본관기초굴착 예상도급_당진78-연돌-개략공사비_태안78연돌공사설계서(2005099)C2 4" xfId="19608"/>
    <cellStyle name="콤_20030218144011020-E1C865BF_본관기초굴착 예상도급_당진78-연돌-개략공사비_태안78연돌공사설계서(2005099)C2 5" xfId="37639"/>
    <cellStyle name="콤_20030218144011020-E1C865BF_본관기초굴착 예상도급_당진78-연돌-개략공사비_태안78연돌공사설계서(2005099)C2 6" xfId="37640"/>
    <cellStyle name="콤_20030218144011020-E1C865BF_본관기초굴착 예상도급_당진78-연돌-개략공사비_태안78연돌공사설계서(2005099)C2 7" xfId="37641"/>
    <cellStyle name="콤_20030218144011020-E1C865BF_본관기초굴착 예상도급_당진78-연돌-개략공사비_태안78연돌공사설계서(2005099)C2 8" xfId="37642"/>
    <cellStyle name="콤_20030218144011020-E1C865BF_본관기초굴착 예상도급_당진78-연돌-개략공사비_태안78연돌공사설계서(2005099)C2 9" xfId="37643"/>
    <cellStyle name="콤_20030218144011020-E1C865BF_본관기초굴착 예상도급_연돌 현장타설말뚝(RCD)설계서" xfId="12394"/>
    <cellStyle name="콤_20030218144011020-E1C865BF_본관기초굴착 예상도급_연돌 현장타설말뚝(RCD)설계서 10" xfId="37644"/>
    <cellStyle name="콤_20030218144011020-E1C865BF_본관기초굴착 예상도급_연돌 현장타설말뚝(RCD)설계서 2" xfId="12395"/>
    <cellStyle name="콤_20030218144011020-E1C865BF_본관기초굴착 예상도급_연돌 현장타설말뚝(RCD)설계서 3" xfId="12396"/>
    <cellStyle name="콤_20030218144011020-E1C865BF_본관기초굴착 예상도급_연돌 현장타설말뚝(RCD)설계서 4" xfId="19609"/>
    <cellStyle name="콤_20030218144011020-E1C865BF_본관기초굴착 예상도급_연돌 현장타설말뚝(RCD)설계서 5" xfId="37645"/>
    <cellStyle name="콤_20030218144011020-E1C865BF_본관기초굴착 예상도급_연돌 현장타설말뚝(RCD)설계서 6" xfId="37646"/>
    <cellStyle name="콤_20030218144011020-E1C865BF_본관기초굴착 예상도급_연돌 현장타설말뚝(RCD)설계서 7" xfId="37647"/>
    <cellStyle name="콤_20030218144011020-E1C865BF_본관기초굴착 예상도급_연돌 현장타설말뚝(RCD)설계서 8" xfId="37648"/>
    <cellStyle name="콤_20030218144011020-E1C865BF_본관기초굴착 예상도급_연돌 현장타설말뚝(RCD)설계서 9" xfId="37649"/>
    <cellStyle name="콤_20030218144011020-E1C865BF_본관기초굴착 예상도급_연돌 현장타설말뚝(RCD)설계서_0 태안78-연돌-공사설계서(2005082)" xfId="12397"/>
    <cellStyle name="콤_20030218144011020-E1C865BF_본관기초굴착 예상도급_연돌 현장타설말뚝(RCD)설계서_0 태안78-연돌-공사설계서(2005082) 10" xfId="37650"/>
    <cellStyle name="콤_20030218144011020-E1C865BF_본관기초굴착 예상도급_연돌 현장타설말뚝(RCD)설계서_0 태안78-연돌-공사설계서(2005082) 2" xfId="12398"/>
    <cellStyle name="콤_20030218144011020-E1C865BF_본관기초굴착 예상도급_연돌 현장타설말뚝(RCD)설계서_0 태안78-연돌-공사설계서(2005082) 3" xfId="12399"/>
    <cellStyle name="콤_20030218144011020-E1C865BF_본관기초굴착 예상도급_연돌 현장타설말뚝(RCD)설계서_0 태안78-연돌-공사설계서(2005082) 4" xfId="19610"/>
    <cellStyle name="콤_20030218144011020-E1C865BF_본관기초굴착 예상도급_연돌 현장타설말뚝(RCD)설계서_0 태안78-연돌-공사설계서(2005082) 5" xfId="37651"/>
    <cellStyle name="콤_20030218144011020-E1C865BF_본관기초굴착 예상도급_연돌 현장타설말뚝(RCD)설계서_0 태안78-연돌-공사설계서(2005082) 6" xfId="37652"/>
    <cellStyle name="콤_20030218144011020-E1C865BF_본관기초굴착 예상도급_연돌 현장타설말뚝(RCD)설계서_0 태안78-연돌-공사설계서(2005082) 7" xfId="37653"/>
    <cellStyle name="콤_20030218144011020-E1C865BF_본관기초굴착 예상도급_연돌 현장타설말뚝(RCD)설계서_0 태안78-연돌-공사설계서(2005082) 8" xfId="37654"/>
    <cellStyle name="콤_20030218144011020-E1C865BF_본관기초굴착 예상도급_연돌 현장타설말뚝(RCD)설계서_0 태안78-연돌-공사설계서(2005082) 9" xfId="37655"/>
    <cellStyle name="콤_20030218144011020-E1C865BF_본관기초굴착 예상도급_연돌 현장타설말뚝(RCD)설계서_1.0t 공사설계서(1021일)" xfId="12400"/>
    <cellStyle name="콤_20030218144011020-E1C865BF_본관기초굴착 예상도급_연돌 현장타설말뚝(RCD)설계서_1.0t 공사설계서(1021일) 10" xfId="37656"/>
    <cellStyle name="콤_20030218144011020-E1C865BF_본관기초굴착 예상도급_연돌 현장타설말뚝(RCD)설계서_1.0t 공사설계서(1021일) 2" xfId="12401"/>
    <cellStyle name="콤_20030218144011020-E1C865BF_본관기초굴착 예상도급_연돌 현장타설말뚝(RCD)설계서_1.0t 공사설계서(1021일) 3" xfId="12402"/>
    <cellStyle name="콤_20030218144011020-E1C865BF_본관기초굴착 예상도급_연돌 현장타설말뚝(RCD)설계서_1.0t 공사설계서(1021일) 4" xfId="19611"/>
    <cellStyle name="콤_20030218144011020-E1C865BF_본관기초굴착 예상도급_연돌 현장타설말뚝(RCD)설계서_1.0t 공사설계서(1021일) 5" xfId="37657"/>
    <cellStyle name="콤_20030218144011020-E1C865BF_본관기초굴착 예상도급_연돌 현장타설말뚝(RCD)설계서_1.0t 공사설계서(1021일) 6" xfId="37658"/>
    <cellStyle name="콤_20030218144011020-E1C865BF_본관기초굴착 예상도급_연돌 현장타설말뚝(RCD)설계서_1.0t 공사설계서(1021일) 7" xfId="37659"/>
    <cellStyle name="콤_20030218144011020-E1C865BF_본관기초굴착 예상도급_연돌 현장타설말뚝(RCD)설계서_1.0t 공사설계서(1021일) 8" xfId="37660"/>
    <cellStyle name="콤_20030218144011020-E1C865BF_본관기초굴착 예상도급_연돌 현장타설말뚝(RCD)설계서_1.0t 공사설계서(1021일) 9" xfId="37661"/>
    <cellStyle name="콤_20030218144011020-E1C865BF_본관기초굴착 예상도급_연돌 현장타설말뚝(RCD)설계서_태안78연돌공사설계서(2005099)C2" xfId="12403"/>
    <cellStyle name="콤_20030218144011020-E1C865BF_본관기초굴착 예상도급_연돌 현장타설말뚝(RCD)설계서_태안78연돌공사설계서(2005099)C2 10" xfId="37662"/>
    <cellStyle name="콤_20030218144011020-E1C865BF_본관기초굴착 예상도급_연돌 현장타설말뚝(RCD)설계서_태안78연돌공사설계서(2005099)C2 2" xfId="12404"/>
    <cellStyle name="콤_20030218144011020-E1C865BF_본관기초굴착 예상도급_연돌 현장타설말뚝(RCD)설계서_태안78연돌공사설계서(2005099)C2 3" xfId="12405"/>
    <cellStyle name="콤_20030218144011020-E1C865BF_본관기초굴착 예상도급_연돌 현장타설말뚝(RCD)설계서_태안78연돌공사설계서(2005099)C2 4" xfId="19612"/>
    <cellStyle name="콤_20030218144011020-E1C865BF_본관기초굴착 예상도급_연돌 현장타설말뚝(RCD)설계서_태안78연돌공사설계서(2005099)C2 5" xfId="37663"/>
    <cellStyle name="콤_20030218144011020-E1C865BF_본관기초굴착 예상도급_연돌 현장타설말뚝(RCD)설계서_태안78연돌공사설계서(2005099)C2 6" xfId="37664"/>
    <cellStyle name="콤_20030218144011020-E1C865BF_본관기초굴착 예상도급_연돌 현장타설말뚝(RCD)설계서_태안78연돌공사설계서(2005099)C2 7" xfId="37665"/>
    <cellStyle name="콤_20030218144011020-E1C865BF_본관기초굴착 예상도급_연돌 현장타설말뚝(RCD)설계서_태안78연돌공사설계서(2005099)C2 8" xfId="37666"/>
    <cellStyle name="콤_20030218144011020-E1C865BF_본관기초굴착 예상도급_연돌 현장타설말뚝(RCD)설계서_태안78연돌공사설계서(2005099)C2 9" xfId="37667"/>
    <cellStyle name="콤_20030218144011020-E1C865BF_본관기초굴착(REV1)" xfId="12407"/>
    <cellStyle name="콤_20030218144011020-E1C865BF_본관기초굴착(남경)" xfId="12406"/>
    <cellStyle name="콤_20030218144011020-E1C865BF_부대철콘공내역(당진#7,8)" xfId="12408"/>
    <cellStyle name="콤_20030218144011020-E1C865BF_부두준설 딱지" xfId="37668"/>
    <cellStyle name="콤_20030218144011020-E1C865BF_부두준설 설계서" xfId="37669"/>
    <cellStyle name="콤_20030218144011020-E1C865BF_부두준설 설계서-07.10.24" xfId="37670"/>
    <cellStyle name="콤_20030218144011020-E1C865BF_부두준설 수량산출서" xfId="37671"/>
    <cellStyle name="콤_20030218144011020-E1C865BF_설계변경(최종)" xfId="42505"/>
    <cellStyle name="콤_20030218144011020-E1C865BF_소나무가이식 하도급대상금액대비" xfId="12409"/>
    <cellStyle name="콤_20030218144011020-E1C865BF_연돌 현장타설말뚝(RCD)설계서" xfId="12410"/>
    <cellStyle name="콤_20030218144011020-E1C865BF_연돌 현장타설말뚝(RCD)설계서 10" xfId="37672"/>
    <cellStyle name="콤_20030218144011020-E1C865BF_연돌 현장타설말뚝(RCD)설계서 2" xfId="12411"/>
    <cellStyle name="콤_20030218144011020-E1C865BF_연돌 현장타설말뚝(RCD)설계서 3" xfId="12412"/>
    <cellStyle name="콤_20030218144011020-E1C865BF_연돌 현장타설말뚝(RCD)설계서 4" xfId="19613"/>
    <cellStyle name="콤_20030218144011020-E1C865BF_연돌 현장타설말뚝(RCD)설계서 5" xfId="37673"/>
    <cellStyle name="콤_20030218144011020-E1C865BF_연돌 현장타설말뚝(RCD)설계서 6" xfId="37674"/>
    <cellStyle name="콤_20030218144011020-E1C865BF_연돌 현장타설말뚝(RCD)설계서 7" xfId="37675"/>
    <cellStyle name="콤_20030218144011020-E1C865BF_연돌 현장타설말뚝(RCD)설계서 8" xfId="37676"/>
    <cellStyle name="콤_20030218144011020-E1C865BF_연돌 현장타설말뚝(RCD)설계서 9" xfId="37677"/>
    <cellStyle name="콤_20030218144011020-E1C865BF_연돌 현장타설말뚝(RCD)설계서_0 태안78-연돌-공사설계서(2005082)" xfId="12413"/>
    <cellStyle name="콤_20030218144011020-E1C865BF_연돌 현장타설말뚝(RCD)설계서_0 태안78-연돌-공사설계서(2005082) 10" xfId="37678"/>
    <cellStyle name="콤_20030218144011020-E1C865BF_연돌 현장타설말뚝(RCD)설계서_0 태안78-연돌-공사설계서(2005082) 2" xfId="12414"/>
    <cellStyle name="콤_20030218144011020-E1C865BF_연돌 현장타설말뚝(RCD)설계서_0 태안78-연돌-공사설계서(2005082) 3" xfId="12415"/>
    <cellStyle name="콤_20030218144011020-E1C865BF_연돌 현장타설말뚝(RCD)설계서_0 태안78-연돌-공사설계서(2005082) 4" xfId="19614"/>
    <cellStyle name="콤_20030218144011020-E1C865BF_연돌 현장타설말뚝(RCD)설계서_0 태안78-연돌-공사설계서(2005082) 5" xfId="37679"/>
    <cellStyle name="콤_20030218144011020-E1C865BF_연돌 현장타설말뚝(RCD)설계서_0 태안78-연돌-공사설계서(2005082) 6" xfId="37680"/>
    <cellStyle name="콤_20030218144011020-E1C865BF_연돌 현장타설말뚝(RCD)설계서_0 태안78-연돌-공사설계서(2005082) 7" xfId="37681"/>
    <cellStyle name="콤_20030218144011020-E1C865BF_연돌 현장타설말뚝(RCD)설계서_0 태안78-연돌-공사설계서(2005082) 8" xfId="37682"/>
    <cellStyle name="콤_20030218144011020-E1C865BF_연돌 현장타설말뚝(RCD)설계서_0 태안78-연돌-공사설계서(2005082) 9" xfId="37683"/>
    <cellStyle name="콤_20030218144011020-E1C865BF_연돌 현장타설말뚝(RCD)설계서_1.0t 공사설계서(1021일)" xfId="12416"/>
    <cellStyle name="콤_20030218144011020-E1C865BF_연돌 현장타설말뚝(RCD)설계서_1.0t 공사설계서(1021일) 10" xfId="37684"/>
    <cellStyle name="콤_20030218144011020-E1C865BF_연돌 현장타설말뚝(RCD)설계서_1.0t 공사설계서(1021일) 2" xfId="12417"/>
    <cellStyle name="콤_20030218144011020-E1C865BF_연돌 현장타설말뚝(RCD)설계서_1.0t 공사설계서(1021일) 3" xfId="12418"/>
    <cellStyle name="콤_20030218144011020-E1C865BF_연돌 현장타설말뚝(RCD)설계서_1.0t 공사설계서(1021일) 4" xfId="19615"/>
    <cellStyle name="콤_20030218144011020-E1C865BF_연돌 현장타설말뚝(RCD)설계서_1.0t 공사설계서(1021일) 5" xfId="37685"/>
    <cellStyle name="콤_20030218144011020-E1C865BF_연돌 현장타설말뚝(RCD)설계서_1.0t 공사설계서(1021일) 6" xfId="37686"/>
    <cellStyle name="콤_20030218144011020-E1C865BF_연돌 현장타설말뚝(RCD)설계서_1.0t 공사설계서(1021일) 7" xfId="37687"/>
    <cellStyle name="콤_20030218144011020-E1C865BF_연돌 현장타설말뚝(RCD)설계서_1.0t 공사설계서(1021일) 8" xfId="37688"/>
    <cellStyle name="콤_20030218144011020-E1C865BF_연돌 현장타설말뚝(RCD)설계서_1.0t 공사설계서(1021일) 9" xfId="37689"/>
    <cellStyle name="콤_20030218144011020-E1C865BF_연돌 현장타설말뚝(RCD)설계서_태안78연돌공사설계서(2005099)C2" xfId="12419"/>
    <cellStyle name="콤_20030218144011020-E1C865BF_연돌 현장타설말뚝(RCD)설계서_태안78연돌공사설계서(2005099)C2 10" xfId="37690"/>
    <cellStyle name="콤_20030218144011020-E1C865BF_연돌 현장타설말뚝(RCD)설계서_태안78연돌공사설계서(2005099)C2 2" xfId="12420"/>
    <cellStyle name="콤_20030218144011020-E1C865BF_연돌 현장타설말뚝(RCD)설계서_태안78연돌공사설계서(2005099)C2 3" xfId="12421"/>
    <cellStyle name="콤_20030218144011020-E1C865BF_연돌 현장타설말뚝(RCD)설계서_태안78연돌공사설계서(2005099)C2 4" xfId="19616"/>
    <cellStyle name="콤_20030218144011020-E1C865BF_연돌 현장타설말뚝(RCD)설계서_태안78연돌공사설계서(2005099)C2 5" xfId="37691"/>
    <cellStyle name="콤_20030218144011020-E1C865BF_연돌 현장타설말뚝(RCD)설계서_태안78연돌공사설계서(2005099)C2 6" xfId="37692"/>
    <cellStyle name="콤_20030218144011020-E1C865BF_연돌 현장타설말뚝(RCD)설계서_태안78연돌공사설계서(2005099)C2 7" xfId="37693"/>
    <cellStyle name="콤_20030218144011020-E1C865BF_연돌 현장타설말뚝(RCD)설계서_태안78연돌공사설계서(2005099)C2 8" xfId="37694"/>
    <cellStyle name="콤_20030218144011020-E1C865BF_연돌 현장타설말뚝(RCD)설계서_태안78연돌공사설계서(2005099)C2 9" xfId="37695"/>
    <cellStyle name="콤_20030218144011020-E1C865BF_염소 주입실 신축공사" xfId="42506"/>
    <cellStyle name="콤_20030218144011020-E1C865BF_취수로 설계변경조서" xfId="37696"/>
    <cellStyle name="콤_20030218144011020-E1C865BF_취수로 설계변경조서(최종)" xfId="37697"/>
    <cellStyle name="콤_3,4호기 구내도로수량산출서(F.C)" xfId="37788"/>
    <cellStyle name="콤_3,4호기 구내배수 내역서" xfId="37789"/>
    <cellStyle name="콤_3. 신광R~숭의R(배수공)" xfId="12469"/>
    <cellStyle name="콤_3.우수" xfId="12470"/>
    <cellStyle name="콤_3.우수_1" xfId="12471"/>
    <cellStyle name="콤_3.우수공개략" xfId="12472"/>
    <cellStyle name="콤_329전기설비기초-비교" xfId="12473"/>
    <cellStyle name="콤_329전기설비기초-비교_설계변경(최종)" xfId="42511"/>
    <cellStyle name="콤_329전기설비기초-비교_염소 주입실 신축공사" xfId="42512"/>
    <cellStyle name="콤_4.오수" xfId="12474"/>
    <cellStyle name="콤_4.오수_5.구조물공" xfId="12475"/>
    <cellStyle name="콤_4.오수_8.부대공" xfId="12476"/>
    <cellStyle name="콤_4.오수_9.부대공" xfId="12477"/>
    <cellStyle name="콤_5.구조물공" xfId="12478"/>
    <cellStyle name="콤_6.지하설계서" xfId="37790"/>
    <cellStyle name="콤_6.지하설계서-REV3" xfId="37791"/>
    <cellStyle name="콤_6.포장공개략" xfId="12479"/>
    <cellStyle name="콤_AC-01터빈주제어및보일러기초" xfId="42553"/>
    <cellStyle name="콤_AC-01터빈주제어및보일러기초_설계변경(최종)" xfId="42554"/>
    <cellStyle name="콤_CC-02 본관기초굴착 예상" xfId="12618"/>
    <cellStyle name="콤_CC-02 본관기초굴착 예상 10" xfId="37977"/>
    <cellStyle name="콤_CC-02 본관기초굴착 예상 2" xfId="12619"/>
    <cellStyle name="콤_CC-02 본관기초굴착 예상 3" xfId="12620"/>
    <cellStyle name="콤_CC-02 본관기초굴착 예상 4" xfId="19655"/>
    <cellStyle name="콤_CC-02 본관기초굴착 예상 5" xfId="37978"/>
    <cellStyle name="콤_CC-02 본관기초굴착 예상 6" xfId="37979"/>
    <cellStyle name="콤_CC-02 본관기초굴착 예상 7" xfId="37980"/>
    <cellStyle name="콤_CC-02 본관기초굴착 예상 8" xfId="37981"/>
    <cellStyle name="콤_CC-02 본관기초굴착 예상 9" xfId="37982"/>
    <cellStyle name="콤_CC-02 본관기초굴착 예상_1 당진78-연돌-공사설계서(REV.0 12.14-kopec)" xfId="12621"/>
    <cellStyle name="콤_CC-02 본관기초굴착 예상_1 당진78-연돌-공사설계서(REV.0 12.14-kopec) 10" xfId="37983"/>
    <cellStyle name="콤_CC-02 본관기초굴착 예상_1 당진78-연돌-공사설계서(REV.0 12.14-kopec) 2" xfId="12622"/>
    <cellStyle name="콤_CC-02 본관기초굴착 예상_1 당진78-연돌-공사설계서(REV.0 12.14-kopec) 3" xfId="12623"/>
    <cellStyle name="콤_CC-02 본관기초굴착 예상_1 당진78-연돌-공사설계서(REV.0 12.14-kopec) 4" xfId="19656"/>
    <cellStyle name="콤_CC-02 본관기초굴착 예상_1 당진78-연돌-공사설계서(REV.0 12.14-kopec) 5" xfId="37984"/>
    <cellStyle name="콤_CC-02 본관기초굴착 예상_1 당진78-연돌-공사설계서(REV.0 12.14-kopec) 6" xfId="37985"/>
    <cellStyle name="콤_CC-02 본관기초굴착 예상_1 당진78-연돌-공사설계서(REV.0 12.14-kopec) 7" xfId="37986"/>
    <cellStyle name="콤_CC-02 본관기초굴착 예상_1 당진78-연돌-공사설계서(REV.0 12.14-kopec) 8" xfId="37987"/>
    <cellStyle name="콤_CC-02 본관기초굴착 예상_1 당진78-연돌-공사설계서(REV.0 12.14-kopec) 9" xfId="37988"/>
    <cellStyle name="콤_CC-02 본관기초굴착 예상_1 당진78-연돌-공사설계서(REV.0 12.14-kopec)_0 태안78-연돌-공사설계서(2005082)" xfId="12624"/>
    <cellStyle name="콤_CC-02 본관기초굴착 예상_1 당진78-연돌-공사설계서(REV.0 12.14-kopec)_0 태안78-연돌-공사설계서(2005082) 10" xfId="37989"/>
    <cellStyle name="콤_CC-02 본관기초굴착 예상_1 당진78-연돌-공사설계서(REV.0 12.14-kopec)_0 태안78-연돌-공사설계서(2005082) 2" xfId="12625"/>
    <cellStyle name="콤_CC-02 본관기초굴착 예상_1 당진78-연돌-공사설계서(REV.0 12.14-kopec)_0 태안78-연돌-공사설계서(2005082) 3" xfId="12626"/>
    <cellStyle name="콤_CC-02 본관기초굴착 예상_1 당진78-연돌-공사설계서(REV.0 12.14-kopec)_0 태안78-연돌-공사설계서(2005082) 4" xfId="19657"/>
    <cellStyle name="콤_CC-02 본관기초굴착 예상_1 당진78-연돌-공사설계서(REV.0 12.14-kopec)_0 태안78-연돌-공사설계서(2005082) 5" xfId="37990"/>
    <cellStyle name="콤_CC-02 본관기초굴착 예상_1 당진78-연돌-공사설계서(REV.0 12.14-kopec)_0 태안78-연돌-공사설계서(2005082) 6" xfId="37991"/>
    <cellStyle name="콤_CC-02 본관기초굴착 예상_1 당진78-연돌-공사설계서(REV.0 12.14-kopec)_0 태안78-연돌-공사설계서(2005082) 7" xfId="37992"/>
    <cellStyle name="콤_CC-02 본관기초굴착 예상_1 당진78-연돌-공사설계서(REV.0 12.14-kopec)_0 태안78-연돌-공사설계서(2005082) 8" xfId="37993"/>
    <cellStyle name="콤_CC-02 본관기초굴착 예상_1 당진78-연돌-공사설계서(REV.0 12.14-kopec)_0 태안78-연돌-공사설계서(2005082) 9" xfId="37994"/>
    <cellStyle name="콤_CC-02 본관기초굴착 예상_1 당진78-연돌-공사설계서(REV.0 12.14-kopec)_1.0t 공사설계서(1021일)" xfId="12627"/>
    <cellStyle name="콤_CC-02 본관기초굴착 예상_1 당진78-연돌-공사설계서(REV.0 12.14-kopec)_1.0t 공사설계서(1021일) 10" xfId="37995"/>
    <cellStyle name="콤_CC-02 본관기초굴착 예상_1 당진78-연돌-공사설계서(REV.0 12.14-kopec)_1.0t 공사설계서(1021일) 2" xfId="12628"/>
    <cellStyle name="콤_CC-02 본관기초굴착 예상_1 당진78-연돌-공사설계서(REV.0 12.14-kopec)_1.0t 공사설계서(1021일) 3" xfId="12629"/>
    <cellStyle name="콤_CC-02 본관기초굴착 예상_1 당진78-연돌-공사설계서(REV.0 12.14-kopec)_1.0t 공사설계서(1021일) 4" xfId="19658"/>
    <cellStyle name="콤_CC-02 본관기초굴착 예상_1 당진78-연돌-공사설계서(REV.0 12.14-kopec)_1.0t 공사설계서(1021일) 5" xfId="37996"/>
    <cellStyle name="콤_CC-02 본관기초굴착 예상_1 당진78-연돌-공사설계서(REV.0 12.14-kopec)_1.0t 공사설계서(1021일) 6" xfId="37997"/>
    <cellStyle name="콤_CC-02 본관기초굴착 예상_1 당진78-연돌-공사설계서(REV.0 12.14-kopec)_1.0t 공사설계서(1021일) 7" xfId="37998"/>
    <cellStyle name="콤_CC-02 본관기초굴착 예상_1 당진78-연돌-공사설계서(REV.0 12.14-kopec)_1.0t 공사설계서(1021일) 8" xfId="37999"/>
    <cellStyle name="콤_CC-02 본관기초굴착 예상_1 당진78-연돌-공사설계서(REV.0 12.14-kopec)_1.0t 공사설계서(1021일) 9" xfId="38000"/>
    <cellStyle name="콤_CC-02 본관기초굴착 예상_1 당진78-연돌-공사설계서(REV.0 12.14-kopec)_태안78연돌공사설계서(2005099)C2" xfId="12630"/>
    <cellStyle name="콤_CC-02 본관기초굴착 예상_1 당진78-연돌-공사설계서(REV.0 12.14-kopec)_태안78연돌공사설계서(2005099)C2 10" xfId="38001"/>
    <cellStyle name="콤_CC-02 본관기초굴착 예상_1 당진78-연돌-공사설계서(REV.0 12.14-kopec)_태안78연돌공사설계서(2005099)C2 2" xfId="12631"/>
    <cellStyle name="콤_CC-02 본관기초굴착 예상_1 당진78-연돌-공사설계서(REV.0 12.14-kopec)_태안78연돌공사설계서(2005099)C2 3" xfId="12632"/>
    <cellStyle name="콤_CC-02 본관기초굴착 예상_1 당진78-연돌-공사설계서(REV.0 12.14-kopec)_태안78연돌공사설계서(2005099)C2 4" xfId="19659"/>
    <cellStyle name="콤_CC-02 본관기초굴착 예상_1 당진78-연돌-공사설계서(REV.0 12.14-kopec)_태안78연돌공사설계서(2005099)C2 5" xfId="38002"/>
    <cellStyle name="콤_CC-02 본관기초굴착 예상_1 당진78-연돌-공사설계서(REV.0 12.14-kopec)_태안78연돌공사설계서(2005099)C2 6" xfId="38003"/>
    <cellStyle name="콤_CC-02 본관기초굴착 예상_1 당진78-연돌-공사설계서(REV.0 12.14-kopec)_태안78연돌공사설계서(2005099)C2 7" xfId="38004"/>
    <cellStyle name="콤_CC-02 본관기초굴착 예상_1 당진78-연돌-공사설계서(REV.0 12.14-kopec)_태안78연돌공사설계서(2005099)C2 8" xfId="38005"/>
    <cellStyle name="콤_CC-02 본관기초굴착 예상_1 당진78-연돌-공사설계서(REV.0 12.14-kopec)_태안78연돌공사설계서(2005099)C2 9" xfId="38006"/>
    <cellStyle name="콤_CC-02 본관기초굴착 예상_1.0t 당진78-연돌-수량산출서(REV.0 12.27-kopec)" xfId="12633"/>
    <cellStyle name="콤_CC-02 본관기초굴착 예상_1.0t 당진78-연돌-수량산출서(REV.0 12.27-kopec) 10" xfId="38007"/>
    <cellStyle name="콤_CC-02 본관기초굴착 예상_1.0t 당진78-연돌-수량산출서(REV.0 12.27-kopec) 2" xfId="12634"/>
    <cellStyle name="콤_CC-02 본관기초굴착 예상_1.0t 당진78-연돌-수량산출서(REV.0 12.27-kopec) 3" xfId="12635"/>
    <cellStyle name="콤_CC-02 본관기초굴착 예상_1.0t 당진78-연돌-수량산출서(REV.0 12.27-kopec) 4" xfId="19660"/>
    <cellStyle name="콤_CC-02 본관기초굴착 예상_1.0t 당진78-연돌-수량산출서(REV.0 12.27-kopec) 5" xfId="38008"/>
    <cellStyle name="콤_CC-02 본관기초굴착 예상_1.0t 당진78-연돌-수량산출서(REV.0 12.27-kopec) 6" xfId="38009"/>
    <cellStyle name="콤_CC-02 본관기초굴착 예상_1.0t 당진78-연돌-수량산출서(REV.0 12.27-kopec) 7" xfId="38010"/>
    <cellStyle name="콤_CC-02 본관기초굴착 예상_1.0t 당진78-연돌-수량산출서(REV.0 12.27-kopec) 8" xfId="38011"/>
    <cellStyle name="콤_CC-02 본관기초굴착 예상_1.0t 당진78-연돌-수량산출서(REV.0 12.27-kopec) 9" xfId="38012"/>
    <cellStyle name="콤_CC-02 본관기초굴착 예상_1.0t 당진78-연돌-수량산출서(REV.0 12.27-kopec)_1.0t 공사설계서(1021일)" xfId="12636"/>
    <cellStyle name="콤_CC-02 본관기초굴착 예상_1.0t 당진78-연돌-수량산출서(REV.0 12.27-kopec)_1.0t 공사설계서(1021일) 10" xfId="38013"/>
    <cellStyle name="콤_CC-02 본관기초굴착 예상_1.0t 당진78-연돌-수량산출서(REV.0 12.27-kopec)_1.0t 공사설계서(1021일) 2" xfId="12637"/>
    <cellStyle name="콤_CC-02 본관기초굴착 예상_1.0t 당진78-연돌-수량산출서(REV.0 12.27-kopec)_1.0t 공사설계서(1021일) 3" xfId="12638"/>
    <cellStyle name="콤_CC-02 본관기초굴착 예상_1.0t 당진78-연돌-수량산출서(REV.0 12.27-kopec)_1.0t 공사설계서(1021일) 4" xfId="19661"/>
    <cellStyle name="콤_CC-02 본관기초굴착 예상_1.0t 당진78-연돌-수량산출서(REV.0 12.27-kopec)_1.0t 공사설계서(1021일) 5" xfId="38014"/>
    <cellStyle name="콤_CC-02 본관기초굴착 예상_1.0t 당진78-연돌-수량산출서(REV.0 12.27-kopec)_1.0t 공사설계서(1021일) 6" xfId="38015"/>
    <cellStyle name="콤_CC-02 본관기초굴착 예상_1.0t 당진78-연돌-수량산출서(REV.0 12.27-kopec)_1.0t 공사설계서(1021일) 7" xfId="38016"/>
    <cellStyle name="콤_CC-02 본관기초굴착 예상_1.0t 당진78-연돌-수량산출서(REV.0 12.27-kopec)_1.0t 공사설계서(1021일) 8" xfId="38017"/>
    <cellStyle name="콤_CC-02 본관기초굴착 예상_1.0t 당진78-연돌-수량산출서(REV.0 12.27-kopec)_1.0t 공사설계서(1021일) 9" xfId="38018"/>
    <cellStyle name="콤_CC-02 본관기초굴착 예상_당진78-연돌-개략공사비" xfId="12639"/>
    <cellStyle name="콤_CC-02 본관기초굴착 예상_당진78-연돌-개략공사비 10" xfId="38019"/>
    <cellStyle name="콤_CC-02 본관기초굴착 예상_당진78-연돌-개략공사비 2" xfId="12640"/>
    <cellStyle name="콤_CC-02 본관기초굴착 예상_당진78-연돌-개략공사비 3" xfId="12641"/>
    <cellStyle name="콤_CC-02 본관기초굴착 예상_당진78-연돌-개략공사비 4" xfId="19662"/>
    <cellStyle name="콤_CC-02 본관기초굴착 예상_당진78-연돌-개략공사비 5" xfId="38020"/>
    <cellStyle name="콤_CC-02 본관기초굴착 예상_당진78-연돌-개략공사비 6" xfId="38021"/>
    <cellStyle name="콤_CC-02 본관기초굴착 예상_당진78-연돌-개략공사비 7" xfId="38022"/>
    <cellStyle name="콤_CC-02 본관기초굴착 예상_당진78-연돌-개략공사비 8" xfId="38023"/>
    <cellStyle name="콤_CC-02 본관기초굴착 예상_당진78-연돌-개략공사비 9" xfId="38024"/>
    <cellStyle name="콤_CC-02 본관기초굴착 예상_당진78-연돌-개략공사비_0 태안78-연돌-공사설계서(2005082)" xfId="12642"/>
    <cellStyle name="콤_CC-02 본관기초굴착 예상_당진78-연돌-개략공사비_0 태안78-연돌-공사설계서(2005082) 10" xfId="38025"/>
    <cellStyle name="콤_CC-02 본관기초굴착 예상_당진78-연돌-개략공사비_0 태안78-연돌-공사설계서(2005082) 2" xfId="12643"/>
    <cellStyle name="콤_CC-02 본관기초굴착 예상_당진78-연돌-개략공사비_0 태안78-연돌-공사설계서(2005082) 3" xfId="12644"/>
    <cellStyle name="콤_CC-02 본관기초굴착 예상_당진78-연돌-개략공사비_0 태안78-연돌-공사설계서(2005082) 4" xfId="19663"/>
    <cellStyle name="콤_CC-02 본관기초굴착 예상_당진78-연돌-개략공사비_0 태안78-연돌-공사설계서(2005082) 5" xfId="38026"/>
    <cellStyle name="콤_CC-02 본관기초굴착 예상_당진78-연돌-개략공사비_0 태안78-연돌-공사설계서(2005082) 6" xfId="38027"/>
    <cellStyle name="콤_CC-02 본관기초굴착 예상_당진78-연돌-개략공사비_0 태안78-연돌-공사설계서(2005082) 7" xfId="38028"/>
    <cellStyle name="콤_CC-02 본관기초굴착 예상_당진78-연돌-개략공사비_0 태안78-연돌-공사설계서(2005082) 8" xfId="38029"/>
    <cellStyle name="콤_CC-02 본관기초굴착 예상_당진78-연돌-개략공사비_0 태안78-연돌-공사설계서(2005082) 9" xfId="38030"/>
    <cellStyle name="콤_CC-02 본관기초굴착 예상_당진78-연돌-개략공사비_1.0t 공사설계서(1021일)" xfId="12645"/>
    <cellStyle name="콤_CC-02 본관기초굴착 예상_당진78-연돌-개략공사비_1.0t 공사설계서(1021일) 10" xfId="38031"/>
    <cellStyle name="콤_CC-02 본관기초굴착 예상_당진78-연돌-개략공사비_1.0t 공사설계서(1021일) 2" xfId="12646"/>
    <cellStyle name="콤_CC-02 본관기초굴착 예상_당진78-연돌-개략공사비_1.0t 공사설계서(1021일) 3" xfId="12647"/>
    <cellStyle name="콤_CC-02 본관기초굴착 예상_당진78-연돌-개략공사비_1.0t 공사설계서(1021일) 4" xfId="19664"/>
    <cellStyle name="콤_CC-02 본관기초굴착 예상_당진78-연돌-개략공사비_1.0t 공사설계서(1021일) 5" xfId="38032"/>
    <cellStyle name="콤_CC-02 본관기초굴착 예상_당진78-연돌-개략공사비_1.0t 공사설계서(1021일) 6" xfId="38033"/>
    <cellStyle name="콤_CC-02 본관기초굴착 예상_당진78-연돌-개략공사비_1.0t 공사설계서(1021일) 7" xfId="38034"/>
    <cellStyle name="콤_CC-02 본관기초굴착 예상_당진78-연돌-개략공사비_1.0t 공사설계서(1021일) 8" xfId="38035"/>
    <cellStyle name="콤_CC-02 본관기초굴착 예상_당진78-연돌-개략공사비_1.0t 공사설계서(1021일) 9" xfId="38036"/>
    <cellStyle name="콤_CC-02 본관기초굴착 예상_당진78-연돌-개략공사비_태안78연돌공사설계서(2005099)C2" xfId="12648"/>
    <cellStyle name="콤_CC-02 본관기초굴착 예상_당진78-연돌-개략공사비_태안78연돌공사설계서(2005099)C2 10" xfId="38037"/>
    <cellStyle name="콤_CC-02 본관기초굴착 예상_당진78-연돌-개략공사비_태안78연돌공사설계서(2005099)C2 2" xfId="12649"/>
    <cellStyle name="콤_CC-02 본관기초굴착 예상_당진78-연돌-개략공사비_태안78연돌공사설계서(2005099)C2 3" xfId="12650"/>
    <cellStyle name="콤_CC-02 본관기초굴착 예상_당진78-연돌-개략공사비_태안78연돌공사설계서(2005099)C2 4" xfId="19665"/>
    <cellStyle name="콤_CC-02 본관기초굴착 예상_당진78-연돌-개략공사비_태안78연돌공사설계서(2005099)C2 5" xfId="38038"/>
    <cellStyle name="콤_CC-02 본관기초굴착 예상_당진78-연돌-개략공사비_태안78연돌공사설계서(2005099)C2 6" xfId="38039"/>
    <cellStyle name="콤_CC-02 본관기초굴착 예상_당진78-연돌-개략공사비_태안78연돌공사설계서(2005099)C2 7" xfId="38040"/>
    <cellStyle name="콤_CC-02 본관기초굴착 예상_당진78-연돌-개략공사비_태안78연돌공사설계서(2005099)C2 8" xfId="38041"/>
    <cellStyle name="콤_CC-02 본관기초굴착 예상_당진78-연돌-개략공사비_태안78연돌공사설계서(2005099)C2 9" xfId="38042"/>
    <cellStyle name="콤_CC-02 본관기초굴착 예상_연돌 현장타설말뚝(RCD)설계서" xfId="12651"/>
    <cellStyle name="콤_CC-02 본관기초굴착 예상_연돌 현장타설말뚝(RCD)설계서 10" xfId="38043"/>
    <cellStyle name="콤_CC-02 본관기초굴착 예상_연돌 현장타설말뚝(RCD)설계서 2" xfId="12652"/>
    <cellStyle name="콤_CC-02 본관기초굴착 예상_연돌 현장타설말뚝(RCD)설계서 3" xfId="12653"/>
    <cellStyle name="콤_CC-02 본관기초굴착 예상_연돌 현장타설말뚝(RCD)설계서 4" xfId="19666"/>
    <cellStyle name="콤_CC-02 본관기초굴착 예상_연돌 현장타설말뚝(RCD)설계서 5" xfId="38044"/>
    <cellStyle name="콤_CC-02 본관기초굴착 예상_연돌 현장타설말뚝(RCD)설계서 6" xfId="38045"/>
    <cellStyle name="콤_CC-02 본관기초굴착 예상_연돌 현장타설말뚝(RCD)설계서 7" xfId="38046"/>
    <cellStyle name="콤_CC-02 본관기초굴착 예상_연돌 현장타설말뚝(RCD)설계서 8" xfId="38047"/>
    <cellStyle name="콤_CC-02 본관기초굴착 예상_연돌 현장타설말뚝(RCD)설계서 9" xfId="38048"/>
    <cellStyle name="콤_CC-02 본관기초굴착 예상_연돌 현장타설말뚝(RCD)설계서_0 태안78-연돌-공사설계서(2005082)" xfId="12654"/>
    <cellStyle name="콤_CC-02 본관기초굴착 예상_연돌 현장타설말뚝(RCD)설계서_0 태안78-연돌-공사설계서(2005082) 10" xfId="38049"/>
    <cellStyle name="콤_CC-02 본관기초굴착 예상_연돌 현장타설말뚝(RCD)설계서_0 태안78-연돌-공사설계서(2005082) 2" xfId="12655"/>
    <cellStyle name="콤_CC-02 본관기초굴착 예상_연돌 현장타설말뚝(RCD)설계서_0 태안78-연돌-공사설계서(2005082) 3" xfId="12656"/>
    <cellStyle name="콤_CC-02 본관기초굴착 예상_연돌 현장타설말뚝(RCD)설계서_0 태안78-연돌-공사설계서(2005082) 4" xfId="19667"/>
    <cellStyle name="콤_CC-02 본관기초굴착 예상_연돌 현장타설말뚝(RCD)설계서_0 태안78-연돌-공사설계서(2005082) 5" xfId="38050"/>
    <cellStyle name="콤_CC-02 본관기초굴착 예상_연돌 현장타설말뚝(RCD)설계서_0 태안78-연돌-공사설계서(2005082) 6" xfId="38051"/>
    <cellStyle name="콤_CC-02 본관기초굴착 예상_연돌 현장타설말뚝(RCD)설계서_0 태안78-연돌-공사설계서(2005082) 7" xfId="38052"/>
    <cellStyle name="콤_CC-02 본관기초굴착 예상_연돌 현장타설말뚝(RCD)설계서_0 태안78-연돌-공사설계서(2005082) 8" xfId="38053"/>
    <cellStyle name="콤_CC-02 본관기초굴착 예상_연돌 현장타설말뚝(RCD)설계서_0 태안78-연돌-공사설계서(2005082) 9" xfId="38054"/>
    <cellStyle name="콤_CC-02 본관기초굴착 예상_연돌 현장타설말뚝(RCD)설계서_1.0t 공사설계서(1021일)" xfId="12657"/>
    <cellStyle name="콤_CC-02 본관기초굴착 예상_연돌 현장타설말뚝(RCD)설계서_1.0t 공사설계서(1021일) 10" xfId="38055"/>
    <cellStyle name="콤_CC-02 본관기초굴착 예상_연돌 현장타설말뚝(RCD)설계서_1.0t 공사설계서(1021일) 2" xfId="12658"/>
    <cellStyle name="콤_CC-02 본관기초굴착 예상_연돌 현장타설말뚝(RCD)설계서_1.0t 공사설계서(1021일) 3" xfId="12659"/>
    <cellStyle name="콤_CC-02 본관기초굴착 예상_연돌 현장타설말뚝(RCD)설계서_1.0t 공사설계서(1021일) 4" xfId="19668"/>
    <cellStyle name="콤_CC-02 본관기초굴착 예상_연돌 현장타설말뚝(RCD)설계서_1.0t 공사설계서(1021일) 5" xfId="38056"/>
    <cellStyle name="콤_CC-02 본관기초굴착 예상_연돌 현장타설말뚝(RCD)설계서_1.0t 공사설계서(1021일) 6" xfId="38057"/>
    <cellStyle name="콤_CC-02 본관기초굴착 예상_연돌 현장타설말뚝(RCD)설계서_1.0t 공사설계서(1021일) 7" xfId="38058"/>
    <cellStyle name="콤_CC-02 본관기초굴착 예상_연돌 현장타설말뚝(RCD)설계서_1.0t 공사설계서(1021일) 8" xfId="38059"/>
    <cellStyle name="콤_CC-02 본관기초굴착 예상_연돌 현장타설말뚝(RCD)설계서_1.0t 공사설계서(1021일) 9" xfId="38060"/>
    <cellStyle name="콤_CC-02 본관기초굴착 예상_연돌 현장타설말뚝(RCD)설계서_태안78연돌공사설계서(2005099)C2" xfId="12660"/>
    <cellStyle name="콤_CC-02 본관기초굴착 예상_연돌 현장타설말뚝(RCD)설계서_태안78연돌공사설계서(2005099)C2 10" xfId="38061"/>
    <cellStyle name="콤_CC-02 본관기초굴착 예상_연돌 현장타설말뚝(RCD)설계서_태안78연돌공사설계서(2005099)C2 2" xfId="12661"/>
    <cellStyle name="콤_CC-02 본관기초굴착 예상_연돌 현장타설말뚝(RCD)설계서_태안78연돌공사설계서(2005099)C2 3" xfId="12662"/>
    <cellStyle name="콤_CC-02 본관기초굴착 예상_연돌 현장타설말뚝(RCD)설계서_태안78연돌공사설계서(2005099)C2 4" xfId="19669"/>
    <cellStyle name="콤_CC-02 본관기초굴착 예상_연돌 현장타설말뚝(RCD)설계서_태안78연돌공사설계서(2005099)C2 5" xfId="38062"/>
    <cellStyle name="콤_CC-02 본관기초굴착 예상_연돌 현장타설말뚝(RCD)설계서_태안78연돌공사설계서(2005099)C2 6" xfId="38063"/>
    <cellStyle name="콤_CC-02 본관기초굴착 예상_연돌 현장타설말뚝(RCD)설계서_태안78연돌공사설계서(2005099)C2 7" xfId="38064"/>
    <cellStyle name="콤_CC-02 본관기초굴착 예상_연돌 현장타설말뚝(RCD)설계서_태안78연돌공사설계서(2005099)C2 8" xfId="38065"/>
    <cellStyle name="콤_CC-02 본관기초굴착 예상_연돌 현장타설말뚝(RCD)설계서_태안78연돌공사설계서(2005099)C2 9" xfId="38066"/>
    <cellStyle name="콤_CC-05 설계서(0428)" xfId="12663"/>
    <cellStyle name="콤_CC06 석탄취급설비" xfId="12664"/>
    <cellStyle name="콤_CC-06설계서(0418) 검토완" xfId="12665"/>
    <cellStyle name="콤_CC-10저탄장조성 및 비탄방지설비공사(최종)11.28" xfId="12666"/>
    <cellStyle name="콤_SLP침사지" xfId="12667"/>
    <cellStyle name="콤_YH34 운탄_구조물 수량" xfId="12668"/>
    <cellStyle name="콤_YH34 운탄설비 내역서" xfId="12669"/>
    <cellStyle name="콤_가압장수량산출서-1" xfId="37792"/>
    <cellStyle name="콤_견적대비표" xfId="12480"/>
    <cellStyle name="콤_공업용수가설계내역서-1" xfId="12481"/>
    <cellStyle name="콤_구내도로 설계변경조서(최종)" xfId="37793"/>
    <cellStyle name="콤_구내도로 설계서" xfId="37794"/>
    <cellStyle name="콤_구내배수 가설계서(변경1차)" xfId="37795"/>
    <cellStyle name="콤_깨기" xfId="12482"/>
    <cellStyle name="콤_깨기_신광R~숭의R(폐기물)" xfId="12483"/>
    <cellStyle name="콤_냉각수배수로-비교" xfId="12484"/>
    <cellStyle name="콤_냉각수배수로-비교_설계변경(최종)" xfId="42513"/>
    <cellStyle name="콤_냉각수배수로-비교_염소 주입실 신축공사" xfId="42514"/>
    <cellStyle name="콤_냉각수취수펌프구조물-비교" xfId="12485"/>
    <cellStyle name="콤_냉각수취수펌프구조물-비교_설계변경(최종)" xfId="42515"/>
    <cellStyle name="콤_냉각수취수펌프구조물-비교_염소 주입실 신축공사" xfId="42516"/>
    <cellStyle name="콤_당진78-연돌-개략공사비" xfId="12486"/>
    <cellStyle name="콤_당진78-연돌-개략공사비 10" xfId="37796"/>
    <cellStyle name="콤_당진78-연돌-개략공사비 2" xfId="12487"/>
    <cellStyle name="콤_당진78-연돌-개략공사비 3" xfId="12488"/>
    <cellStyle name="콤_당진78-연돌-개략공사비 4" xfId="19632"/>
    <cellStyle name="콤_당진78-연돌-개략공사비 5" xfId="37797"/>
    <cellStyle name="콤_당진78-연돌-개략공사비 6" xfId="37798"/>
    <cellStyle name="콤_당진78-연돌-개략공사비 7" xfId="37799"/>
    <cellStyle name="콤_당진78-연돌-개략공사비 8" xfId="37800"/>
    <cellStyle name="콤_당진78-연돌-개략공사비 9" xfId="37801"/>
    <cellStyle name="콤_당진78-연돌-개략공사비_0 태안78-연돌-공사설계서(2005082)" xfId="12489"/>
    <cellStyle name="콤_당진78-연돌-개략공사비_0 태안78-연돌-공사설계서(2005082) 10" xfId="37802"/>
    <cellStyle name="콤_당진78-연돌-개략공사비_0 태안78-연돌-공사설계서(2005082) 2" xfId="12490"/>
    <cellStyle name="콤_당진78-연돌-개략공사비_0 태안78-연돌-공사설계서(2005082) 3" xfId="12491"/>
    <cellStyle name="콤_당진78-연돌-개략공사비_0 태안78-연돌-공사설계서(2005082) 4" xfId="19633"/>
    <cellStyle name="콤_당진78-연돌-개략공사비_0 태안78-연돌-공사설계서(2005082) 5" xfId="37803"/>
    <cellStyle name="콤_당진78-연돌-개략공사비_0 태안78-연돌-공사설계서(2005082) 6" xfId="37804"/>
    <cellStyle name="콤_당진78-연돌-개략공사비_0 태안78-연돌-공사설계서(2005082) 7" xfId="37805"/>
    <cellStyle name="콤_당진78-연돌-개략공사비_0 태안78-연돌-공사설계서(2005082) 8" xfId="37806"/>
    <cellStyle name="콤_당진78-연돌-개략공사비_0 태안78-연돌-공사설계서(2005082) 9" xfId="37807"/>
    <cellStyle name="콤_당진78-연돌-개략공사비_1.0t 공사설계서(1021일)" xfId="12492"/>
    <cellStyle name="콤_당진78-연돌-개략공사비_1.0t 공사설계서(1021일) 10" xfId="37808"/>
    <cellStyle name="콤_당진78-연돌-개략공사비_1.0t 공사설계서(1021일) 2" xfId="12493"/>
    <cellStyle name="콤_당진78-연돌-개략공사비_1.0t 공사설계서(1021일) 3" xfId="12494"/>
    <cellStyle name="콤_당진78-연돌-개략공사비_1.0t 공사설계서(1021일) 4" xfId="19634"/>
    <cellStyle name="콤_당진78-연돌-개략공사비_1.0t 공사설계서(1021일) 5" xfId="37809"/>
    <cellStyle name="콤_당진78-연돌-개략공사비_1.0t 공사설계서(1021일) 6" xfId="37810"/>
    <cellStyle name="콤_당진78-연돌-개략공사비_1.0t 공사설계서(1021일) 7" xfId="37811"/>
    <cellStyle name="콤_당진78-연돌-개략공사비_1.0t 공사설계서(1021일) 8" xfId="37812"/>
    <cellStyle name="콤_당진78-연돌-개략공사비_1.0t 공사설계서(1021일) 9" xfId="37813"/>
    <cellStyle name="콤_당진78-연돌-개략공사비_태안78연돌공사설계서(2005099)C2" xfId="12495"/>
    <cellStyle name="콤_당진78-연돌-개략공사비_태안78연돌공사설계서(2005099)C2 10" xfId="37814"/>
    <cellStyle name="콤_당진78-연돌-개략공사비_태안78연돌공사설계서(2005099)C2 2" xfId="12496"/>
    <cellStyle name="콤_당진78-연돌-개략공사비_태안78연돌공사설계서(2005099)C2 3" xfId="12497"/>
    <cellStyle name="콤_당진78-연돌-개략공사비_태안78연돌공사설계서(2005099)C2 4" xfId="19635"/>
    <cellStyle name="콤_당진78-연돌-개략공사비_태안78연돌공사설계서(2005099)C2 5" xfId="37815"/>
    <cellStyle name="콤_당진78-연돌-개략공사비_태안78연돌공사설계서(2005099)C2 6" xfId="37816"/>
    <cellStyle name="콤_당진78-연돌-개략공사비_태안78연돌공사설계서(2005099)C2 7" xfId="37817"/>
    <cellStyle name="콤_당진78-연돌-개략공사비_태안78연돌공사설계서(2005099)C2 8" xfId="37818"/>
    <cellStyle name="콤_당진78-연돌-개략공사비_태안78연돌공사설계서(2005099)C2 9" xfId="37819"/>
    <cellStyle name="콤_당진9,10-터빈기초 공사내역서" xfId="12498"/>
    <cellStyle name="콤_물가자료표" xfId="12499"/>
    <cellStyle name="콤_배수공" xfId="12500"/>
    <cellStyle name="콤_별표(쇄석포설)" xfId="12501"/>
    <cellStyle name="콤_별표총괄" xfId="12502"/>
    <cellStyle name="콤_본관기초굴착 예상도급" xfId="12503"/>
    <cellStyle name="콤_본관기초굴착 예상도급 10" xfId="37820"/>
    <cellStyle name="콤_본관기초굴착 예상도급 2" xfId="12504"/>
    <cellStyle name="콤_본관기초굴착 예상도급 3" xfId="12505"/>
    <cellStyle name="콤_본관기초굴착 예상도급 4" xfId="19636"/>
    <cellStyle name="콤_본관기초굴착 예상도급 5" xfId="37821"/>
    <cellStyle name="콤_본관기초굴착 예상도급 6" xfId="37822"/>
    <cellStyle name="콤_본관기초굴착 예상도급 7" xfId="37823"/>
    <cellStyle name="콤_본관기초굴착 예상도급 8" xfId="37824"/>
    <cellStyle name="콤_본관기초굴착 예상도급 9" xfId="37825"/>
    <cellStyle name="콤_본관기초굴착 예상도급_1 당진78-연돌-공사설계서(REV.0 12.14-kopec)" xfId="12506"/>
    <cellStyle name="콤_본관기초굴착 예상도급_1 당진78-연돌-공사설계서(REV.0 12.14-kopec) 10" xfId="37826"/>
    <cellStyle name="콤_본관기초굴착 예상도급_1 당진78-연돌-공사설계서(REV.0 12.14-kopec) 2" xfId="12507"/>
    <cellStyle name="콤_본관기초굴착 예상도급_1 당진78-연돌-공사설계서(REV.0 12.14-kopec) 3" xfId="12508"/>
    <cellStyle name="콤_본관기초굴착 예상도급_1 당진78-연돌-공사설계서(REV.0 12.14-kopec) 4" xfId="19637"/>
    <cellStyle name="콤_본관기초굴착 예상도급_1 당진78-연돌-공사설계서(REV.0 12.14-kopec) 5" xfId="37827"/>
    <cellStyle name="콤_본관기초굴착 예상도급_1 당진78-연돌-공사설계서(REV.0 12.14-kopec) 6" xfId="37828"/>
    <cellStyle name="콤_본관기초굴착 예상도급_1 당진78-연돌-공사설계서(REV.0 12.14-kopec) 7" xfId="37829"/>
    <cellStyle name="콤_본관기초굴착 예상도급_1 당진78-연돌-공사설계서(REV.0 12.14-kopec) 8" xfId="37830"/>
    <cellStyle name="콤_본관기초굴착 예상도급_1 당진78-연돌-공사설계서(REV.0 12.14-kopec) 9" xfId="37831"/>
    <cellStyle name="콤_본관기초굴착 예상도급_1 당진78-연돌-공사설계서(REV.0 12.14-kopec)_0 태안78-연돌-공사설계서(2005082)" xfId="12509"/>
    <cellStyle name="콤_본관기초굴착 예상도급_1 당진78-연돌-공사설계서(REV.0 12.14-kopec)_0 태안78-연돌-공사설계서(2005082) 10" xfId="37832"/>
    <cellStyle name="콤_본관기초굴착 예상도급_1 당진78-연돌-공사설계서(REV.0 12.14-kopec)_0 태안78-연돌-공사설계서(2005082) 2" xfId="12510"/>
    <cellStyle name="콤_본관기초굴착 예상도급_1 당진78-연돌-공사설계서(REV.0 12.14-kopec)_0 태안78-연돌-공사설계서(2005082) 3" xfId="12511"/>
    <cellStyle name="콤_본관기초굴착 예상도급_1 당진78-연돌-공사설계서(REV.0 12.14-kopec)_0 태안78-연돌-공사설계서(2005082) 4" xfId="19638"/>
    <cellStyle name="콤_본관기초굴착 예상도급_1 당진78-연돌-공사설계서(REV.0 12.14-kopec)_0 태안78-연돌-공사설계서(2005082) 5" xfId="37833"/>
    <cellStyle name="콤_본관기초굴착 예상도급_1 당진78-연돌-공사설계서(REV.0 12.14-kopec)_0 태안78-연돌-공사설계서(2005082) 6" xfId="37834"/>
    <cellStyle name="콤_본관기초굴착 예상도급_1 당진78-연돌-공사설계서(REV.0 12.14-kopec)_0 태안78-연돌-공사설계서(2005082) 7" xfId="37835"/>
    <cellStyle name="콤_본관기초굴착 예상도급_1 당진78-연돌-공사설계서(REV.0 12.14-kopec)_0 태안78-연돌-공사설계서(2005082) 8" xfId="37836"/>
    <cellStyle name="콤_본관기초굴착 예상도급_1 당진78-연돌-공사설계서(REV.0 12.14-kopec)_0 태안78-연돌-공사설계서(2005082) 9" xfId="37837"/>
    <cellStyle name="콤_본관기초굴착 예상도급_1 당진78-연돌-공사설계서(REV.0 12.14-kopec)_1.0t 공사설계서(1021일)" xfId="12512"/>
    <cellStyle name="콤_본관기초굴착 예상도급_1 당진78-연돌-공사설계서(REV.0 12.14-kopec)_1.0t 공사설계서(1021일) 10" xfId="37838"/>
    <cellStyle name="콤_본관기초굴착 예상도급_1 당진78-연돌-공사설계서(REV.0 12.14-kopec)_1.0t 공사설계서(1021일) 2" xfId="12513"/>
    <cellStyle name="콤_본관기초굴착 예상도급_1 당진78-연돌-공사설계서(REV.0 12.14-kopec)_1.0t 공사설계서(1021일) 3" xfId="12514"/>
    <cellStyle name="콤_본관기초굴착 예상도급_1 당진78-연돌-공사설계서(REV.0 12.14-kopec)_1.0t 공사설계서(1021일) 4" xfId="19639"/>
    <cellStyle name="콤_본관기초굴착 예상도급_1 당진78-연돌-공사설계서(REV.0 12.14-kopec)_1.0t 공사설계서(1021일) 5" xfId="37839"/>
    <cellStyle name="콤_본관기초굴착 예상도급_1 당진78-연돌-공사설계서(REV.0 12.14-kopec)_1.0t 공사설계서(1021일) 6" xfId="37840"/>
    <cellStyle name="콤_본관기초굴착 예상도급_1 당진78-연돌-공사설계서(REV.0 12.14-kopec)_1.0t 공사설계서(1021일) 7" xfId="37841"/>
    <cellStyle name="콤_본관기초굴착 예상도급_1 당진78-연돌-공사설계서(REV.0 12.14-kopec)_1.0t 공사설계서(1021일) 8" xfId="37842"/>
    <cellStyle name="콤_본관기초굴착 예상도급_1 당진78-연돌-공사설계서(REV.0 12.14-kopec)_1.0t 공사설계서(1021일) 9" xfId="37843"/>
    <cellStyle name="콤_본관기초굴착 예상도급_1 당진78-연돌-공사설계서(REV.0 12.14-kopec)_태안78연돌공사설계서(2005099)C2" xfId="12515"/>
    <cellStyle name="콤_본관기초굴착 예상도급_1 당진78-연돌-공사설계서(REV.0 12.14-kopec)_태안78연돌공사설계서(2005099)C2 10" xfId="37844"/>
    <cellStyle name="콤_본관기초굴착 예상도급_1 당진78-연돌-공사설계서(REV.0 12.14-kopec)_태안78연돌공사설계서(2005099)C2 2" xfId="12516"/>
    <cellStyle name="콤_본관기초굴착 예상도급_1 당진78-연돌-공사설계서(REV.0 12.14-kopec)_태안78연돌공사설계서(2005099)C2 3" xfId="12517"/>
    <cellStyle name="콤_본관기초굴착 예상도급_1 당진78-연돌-공사설계서(REV.0 12.14-kopec)_태안78연돌공사설계서(2005099)C2 4" xfId="19640"/>
    <cellStyle name="콤_본관기초굴착 예상도급_1 당진78-연돌-공사설계서(REV.0 12.14-kopec)_태안78연돌공사설계서(2005099)C2 5" xfId="37845"/>
    <cellStyle name="콤_본관기초굴착 예상도급_1 당진78-연돌-공사설계서(REV.0 12.14-kopec)_태안78연돌공사설계서(2005099)C2 6" xfId="37846"/>
    <cellStyle name="콤_본관기초굴착 예상도급_1 당진78-연돌-공사설계서(REV.0 12.14-kopec)_태안78연돌공사설계서(2005099)C2 7" xfId="37847"/>
    <cellStyle name="콤_본관기초굴착 예상도급_1 당진78-연돌-공사설계서(REV.0 12.14-kopec)_태안78연돌공사설계서(2005099)C2 8" xfId="37848"/>
    <cellStyle name="콤_본관기초굴착 예상도급_1 당진78-연돌-공사설계서(REV.0 12.14-kopec)_태안78연돌공사설계서(2005099)C2 9" xfId="37849"/>
    <cellStyle name="콤_본관기초굴착 예상도급_1.0t 당진78-연돌-수량산출서(REV.0 12.27-kopec)" xfId="12518"/>
    <cellStyle name="콤_본관기초굴착 예상도급_1.0t 당진78-연돌-수량산출서(REV.0 12.27-kopec) 10" xfId="37850"/>
    <cellStyle name="콤_본관기초굴착 예상도급_1.0t 당진78-연돌-수량산출서(REV.0 12.27-kopec) 2" xfId="12519"/>
    <cellStyle name="콤_본관기초굴착 예상도급_1.0t 당진78-연돌-수량산출서(REV.0 12.27-kopec) 3" xfId="12520"/>
    <cellStyle name="콤_본관기초굴착 예상도급_1.0t 당진78-연돌-수량산출서(REV.0 12.27-kopec) 4" xfId="19641"/>
    <cellStyle name="콤_본관기초굴착 예상도급_1.0t 당진78-연돌-수량산출서(REV.0 12.27-kopec) 5" xfId="37851"/>
    <cellStyle name="콤_본관기초굴착 예상도급_1.0t 당진78-연돌-수량산출서(REV.0 12.27-kopec) 6" xfId="37852"/>
    <cellStyle name="콤_본관기초굴착 예상도급_1.0t 당진78-연돌-수량산출서(REV.0 12.27-kopec) 7" xfId="37853"/>
    <cellStyle name="콤_본관기초굴착 예상도급_1.0t 당진78-연돌-수량산출서(REV.0 12.27-kopec) 8" xfId="37854"/>
    <cellStyle name="콤_본관기초굴착 예상도급_1.0t 당진78-연돌-수량산출서(REV.0 12.27-kopec) 9" xfId="37855"/>
    <cellStyle name="콤_본관기초굴착 예상도급_1.0t 당진78-연돌-수량산출서(REV.0 12.27-kopec)_1.0t 공사설계서(1021일)" xfId="12521"/>
    <cellStyle name="콤_본관기초굴착 예상도급_1.0t 당진78-연돌-수량산출서(REV.0 12.27-kopec)_1.0t 공사설계서(1021일) 10" xfId="37856"/>
    <cellStyle name="콤_본관기초굴착 예상도급_1.0t 당진78-연돌-수량산출서(REV.0 12.27-kopec)_1.0t 공사설계서(1021일) 2" xfId="12522"/>
    <cellStyle name="콤_본관기초굴착 예상도급_1.0t 당진78-연돌-수량산출서(REV.0 12.27-kopec)_1.0t 공사설계서(1021일) 3" xfId="12523"/>
    <cellStyle name="콤_본관기초굴착 예상도급_1.0t 당진78-연돌-수량산출서(REV.0 12.27-kopec)_1.0t 공사설계서(1021일) 4" xfId="19642"/>
    <cellStyle name="콤_본관기초굴착 예상도급_1.0t 당진78-연돌-수량산출서(REV.0 12.27-kopec)_1.0t 공사설계서(1021일) 5" xfId="37857"/>
    <cellStyle name="콤_본관기초굴착 예상도급_1.0t 당진78-연돌-수량산출서(REV.0 12.27-kopec)_1.0t 공사설계서(1021일) 6" xfId="37858"/>
    <cellStyle name="콤_본관기초굴착 예상도급_1.0t 당진78-연돌-수량산출서(REV.0 12.27-kopec)_1.0t 공사설계서(1021일) 7" xfId="37859"/>
    <cellStyle name="콤_본관기초굴착 예상도급_1.0t 당진78-연돌-수량산출서(REV.0 12.27-kopec)_1.0t 공사설계서(1021일) 8" xfId="37860"/>
    <cellStyle name="콤_본관기초굴착 예상도급_1.0t 당진78-연돌-수량산출서(REV.0 12.27-kopec)_1.0t 공사설계서(1021일) 9" xfId="37861"/>
    <cellStyle name="콤_본관기초굴착 예상도급_당진78-연돌-개략공사비" xfId="12524"/>
    <cellStyle name="콤_본관기초굴착 예상도급_당진78-연돌-개략공사비 10" xfId="37862"/>
    <cellStyle name="콤_본관기초굴착 예상도급_당진78-연돌-개략공사비 2" xfId="12525"/>
    <cellStyle name="콤_본관기초굴착 예상도급_당진78-연돌-개략공사비 3" xfId="12526"/>
    <cellStyle name="콤_본관기초굴착 예상도급_당진78-연돌-개략공사비 4" xfId="19643"/>
    <cellStyle name="콤_본관기초굴착 예상도급_당진78-연돌-개략공사비 5" xfId="37863"/>
    <cellStyle name="콤_본관기초굴착 예상도급_당진78-연돌-개략공사비 6" xfId="37864"/>
    <cellStyle name="콤_본관기초굴착 예상도급_당진78-연돌-개략공사비 7" xfId="37865"/>
    <cellStyle name="콤_본관기초굴착 예상도급_당진78-연돌-개략공사비 8" xfId="37866"/>
    <cellStyle name="콤_본관기초굴착 예상도급_당진78-연돌-개략공사비 9" xfId="37867"/>
    <cellStyle name="콤_본관기초굴착 예상도급_당진78-연돌-개략공사비_0 태안78-연돌-공사설계서(2005082)" xfId="12527"/>
    <cellStyle name="콤_본관기초굴착 예상도급_당진78-연돌-개략공사비_0 태안78-연돌-공사설계서(2005082) 10" xfId="37868"/>
    <cellStyle name="콤_본관기초굴착 예상도급_당진78-연돌-개략공사비_0 태안78-연돌-공사설계서(2005082) 2" xfId="12528"/>
    <cellStyle name="콤_본관기초굴착 예상도급_당진78-연돌-개략공사비_0 태안78-연돌-공사설계서(2005082) 3" xfId="12529"/>
    <cellStyle name="콤_본관기초굴착 예상도급_당진78-연돌-개략공사비_0 태안78-연돌-공사설계서(2005082) 4" xfId="19644"/>
    <cellStyle name="콤_본관기초굴착 예상도급_당진78-연돌-개략공사비_0 태안78-연돌-공사설계서(2005082) 5" xfId="37869"/>
    <cellStyle name="콤_본관기초굴착 예상도급_당진78-연돌-개략공사비_0 태안78-연돌-공사설계서(2005082) 6" xfId="37870"/>
    <cellStyle name="콤_본관기초굴착 예상도급_당진78-연돌-개략공사비_0 태안78-연돌-공사설계서(2005082) 7" xfId="37871"/>
    <cellStyle name="콤_본관기초굴착 예상도급_당진78-연돌-개략공사비_0 태안78-연돌-공사설계서(2005082) 8" xfId="37872"/>
    <cellStyle name="콤_본관기초굴착 예상도급_당진78-연돌-개략공사비_0 태안78-연돌-공사설계서(2005082) 9" xfId="37873"/>
    <cellStyle name="콤_본관기초굴착 예상도급_당진78-연돌-개략공사비_1.0t 공사설계서(1021일)" xfId="12530"/>
    <cellStyle name="콤_본관기초굴착 예상도급_당진78-연돌-개략공사비_1.0t 공사설계서(1021일) 10" xfId="37874"/>
    <cellStyle name="콤_본관기초굴착 예상도급_당진78-연돌-개략공사비_1.0t 공사설계서(1021일) 2" xfId="12531"/>
    <cellStyle name="콤_본관기초굴착 예상도급_당진78-연돌-개략공사비_1.0t 공사설계서(1021일) 3" xfId="12532"/>
    <cellStyle name="콤_본관기초굴착 예상도급_당진78-연돌-개략공사비_1.0t 공사설계서(1021일) 4" xfId="19645"/>
    <cellStyle name="콤_본관기초굴착 예상도급_당진78-연돌-개략공사비_1.0t 공사설계서(1021일) 5" xfId="37875"/>
    <cellStyle name="콤_본관기초굴착 예상도급_당진78-연돌-개략공사비_1.0t 공사설계서(1021일) 6" xfId="37876"/>
    <cellStyle name="콤_본관기초굴착 예상도급_당진78-연돌-개략공사비_1.0t 공사설계서(1021일) 7" xfId="37877"/>
    <cellStyle name="콤_본관기초굴착 예상도급_당진78-연돌-개략공사비_1.0t 공사설계서(1021일) 8" xfId="37878"/>
    <cellStyle name="콤_본관기초굴착 예상도급_당진78-연돌-개략공사비_1.0t 공사설계서(1021일) 9" xfId="37879"/>
    <cellStyle name="콤_본관기초굴착 예상도급_당진78-연돌-개략공사비_태안78연돌공사설계서(2005099)C2" xfId="12533"/>
    <cellStyle name="콤_본관기초굴착 예상도급_당진78-연돌-개략공사비_태안78연돌공사설계서(2005099)C2 10" xfId="37880"/>
    <cellStyle name="콤_본관기초굴착 예상도급_당진78-연돌-개략공사비_태안78연돌공사설계서(2005099)C2 2" xfId="12534"/>
    <cellStyle name="콤_본관기초굴착 예상도급_당진78-연돌-개략공사비_태안78연돌공사설계서(2005099)C2 3" xfId="12535"/>
    <cellStyle name="콤_본관기초굴착 예상도급_당진78-연돌-개략공사비_태안78연돌공사설계서(2005099)C2 4" xfId="19646"/>
    <cellStyle name="콤_본관기초굴착 예상도급_당진78-연돌-개략공사비_태안78연돌공사설계서(2005099)C2 5" xfId="37881"/>
    <cellStyle name="콤_본관기초굴착 예상도급_당진78-연돌-개략공사비_태안78연돌공사설계서(2005099)C2 6" xfId="37882"/>
    <cellStyle name="콤_본관기초굴착 예상도급_당진78-연돌-개략공사비_태안78연돌공사설계서(2005099)C2 7" xfId="37883"/>
    <cellStyle name="콤_본관기초굴착 예상도급_당진78-연돌-개략공사비_태안78연돌공사설계서(2005099)C2 8" xfId="37884"/>
    <cellStyle name="콤_본관기초굴착 예상도급_당진78-연돌-개략공사비_태안78연돌공사설계서(2005099)C2 9" xfId="37885"/>
    <cellStyle name="콤_본관기초굴착 예상도급_연돌 현장타설말뚝(RCD)설계서" xfId="12536"/>
    <cellStyle name="콤_본관기초굴착 예상도급_연돌 현장타설말뚝(RCD)설계서 10" xfId="37886"/>
    <cellStyle name="콤_본관기초굴착 예상도급_연돌 현장타설말뚝(RCD)설계서 2" xfId="12537"/>
    <cellStyle name="콤_본관기초굴착 예상도급_연돌 현장타설말뚝(RCD)설계서 3" xfId="12538"/>
    <cellStyle name="콤_본관기초굴착 예상도급_연돌 현장타설말뚝(RCD)설계서 4" xfId="19647"/>
    <cellStyle name="콤_본관기초굴착 예상도급_연돌 현장타설말뚝(RCD)설계서 5" xfId="37887"/>
    <cellStyle name="콤_본관기초굴착 예상도급_연돌 현장타설말뚝(RCD)설계서 6" xfId="37888"/>
    <cellStyle name="콤_본관기초굴착 예상도급_연돌 현장타설말뚝(RCD)설계서 7" xfId="37889"/>
    <cellStyle name="콤_본관기초굴착 예상도급_연돌 현장타설말뚝(RCD)설계서 8" xfId="37890"/>
    <cellStyle name="콤_본관기초굴착 예상도급_연돌 현장타설말뚝(RCD)설계서 9" xfId="37891"/>
    <cellStyle name="콤_본관기초굴착 예상도급_연돌 현장타설말뚝(RCD)설계서_0 태안78-연돌-공사설계서(2005082)" xfId="12539"/>
    <cellStyle name="콤_본관기초굴착 예상도급_연돌 현장타설말뚝(RCD)설계서_0 태안78-연돌-공사설계서(2005082) 10" xfId="37892"/>
    <cellStyle name="콤_본관기초굴착 예상도급_연돌 현장타설말뚝(RCD)설계서_0 태안78-연돌-공사설계서(2005082) 2" xfId="12540"/>
    <cellStyle name="콤_본관기초굴착 예상도급_연돌 현장타설말뚝(RCD)설계서_0 태안78-연돌-공사설계서(2005082) 3" xfId="12541"/>
    <cellStyle name="콤_본관기초굴착 예상도급_연돌 현장타설말뚝(RCD)설계서_0 태안78-연돌-공사설계서(2005082) 4" xfId="19648"/>
    <cellStyle name="콤_본관기초굴착 예상도급_연돌 현장타설말뚝(RCD)설계서_0 태안78-연돌-공사설계서(2005082) 5" xfId="37893"/>
    <cellStyle name="콤_본관기초굴착 예상도급_연돌 현장타설말뚝(RCD)설계서_0 태안78-연돌-공사설계서(2005082) 6" xfId="37894"/>
    <cellStyle name="콤_본관기초굴착 예상도급_연돌 현장타설말뚝(RCD)설계서_0 태안78-연돌-공사설계서(2005082) 7" xfId="37895"/>
    <cellStyle name="콤_본관기초굴착 예상도급_연돌 현장타설말뚝(RCD)설계서_0 태안78-연돌-공사설계서(2005082) 8" xfId="37896"/>
    <cellStyle name="콤_본관기초굴착 예상도급_연돌 현장타설말뚝(RCD)설계서_0 태안78-연돌-공사설계서(2005082) 9" xfId="37897"/>
    <cellStyle name="콤_본관기초굴착 예상도급_연돌 현장타설말뚝(RCD)설계서_1.0t 공사설계서(1021일)" xfId="12542"/>
    <cellStyle name="콤_본관기초굴착 예상도급_연돌 현장타설말뚝(RCD)설계서_1.0t 공사설계서(1021일) 10" xfId="37898"/>
    <cellStyle name="콤_본관기초굴착 예상도급_연돌 현장타설말뚝(RCD)설계서_1.0t 공사설계서(1021일) 2" xfId="12543"/>
    <cellStyle name="콤_본관기초굴착 예상도급_연돌 현장타설말뚝(RCD)설계서_1.0t 공사설계서(1021일) 3" xfId="12544"/>
    <cellStyle name="콤_본관기초굴착 예상도급_연돌 현장타설말뚝(RCD)설계서_1.0t 공사설계서(1021일) 4" xfId="19649"/>
    <cellStyle name="콤_본관기초굴착 예상도급_연돌 현장타설말뚝(RCD)설계서_1.0t 공사설계서(1021일) 5" xfId="37899"/>
    <cellStyle name="콤_본관기초굴착 예상도급_연돌 현장타설말뚝(RCD)설계서_1.0t 공사설계서(1021일) 6" xfId="37900"/>
    <cellStyle name="콤_본관기초굴착 예상도급_연돌 현장타설말뚝(RCD)설계서_1.0t 공사설계서(1021일) 7" xfId="37901"/>
    <cellStyle name="콤_본관기초굴착 예상도급_연돌 현장타설말뚝(RCD)설계서_1.0t 공사설계서(1021일) 8" xfId="37902"/>
    <cellStyle name="콤_본관기초굴착 예상도급_연돌 현장타설말뚝(RCD)설계서_1.0t 공사설계서(1021일) 9" xfId="37903"/>
    <cellStyle name="콤_본관기초굴착 예상도급_연돌 현장타설말뚝(RCD)설계서_태안78연돌공사설계서(2005099)C2" xfId="12545"/>
    <cellStyle name="콤_본관기초굴착 예상도급_연돌 현장타설말뚝(RCD)설계서_태안78연돌공사설계서(2005099)C2 10" xfId="37904"/>
    <cellStyle name="콤_본관기초굴착 예상도급_연돌 현장타설말뚝(RCD)설계서_태안78연돌공사설계서(2005099)C2 2" xfId="12546"/>
    <cellStyle name="콤_본관기초굴착 예상도급_연돌 현장타설말뚝(RCD)설계서_태안78연돌공사설계서(2005099)C2 3" xfId="12547"/>
    <cellStyle name="콤_본관기초굴착 예상도급_연돌 현장타설말뚝(RCD)설계서_태안78연돌공사설계서(2005099)C2 4" xfId="19650"/>
    <cellStyle name="콤_본관기초굴착 예상도급_연돌 현장타설말뚝(RCD)설계서_태안78연돌공사설계서(2005099)C2 5" xfId="37905"/>
    <cellStyle name="콤_본관기초굴착 예상도급_연돌 현장타설말뚝(RCD)설계서_태안78연돌공사설계서(2005099)C2 6" xfId="37906"/>
    <cellStyle name="콤_본관기초굴착 예상도급_연돌 현장타설말뚝(RCD)설계서_태안78연돌공사설계서(2005099)C2 7" xfId="37907"/>
    <cellStyle name="콤_본관기초굴착 예상도급_연돌 현장타설말뚝(RCD)설계서_태안78연돌공사설계서(2005099)C2 8" xfId="37908"/>
    <cellStyle name="콤_본관기초굴착 예상도급_연돌 현장타설말뚝(RCD)설계서_태안78연돌공사설계서(2005099)C2 9" xfId="37909"/>
    <cellStyle name="콤_본관기초굴착(REV1)" xfId="12549"/>
    <cellStyle name="콤_본관기초굴착(남경)" xfId="12548"/>
    <cellStyle name="콤_부대공사" xfId="37910"/>
    <cellStyle name="콤_부대공사단위수량" xfId="37911"/>
    <cellStyle name="콤_부대철골공내역(가실행#7,8)" xfId="12550"/>
    <cellStyle name="콤_부대철골공내역(가실행#7,8)_부대철콘공내역(당진#7,8)" xfId="12551"/>
    <cellStyle name="콤_부두준설 딱지" xfId="37912"/>
    <cellStyle name="콤_부두준설 설계서-07.10.24" xfId="37913"/>
    <cellStyle name="콤_부표" xfId="12552"/>
    <cellStyle name="콤_사급재료비및운반비" xfId="12553"/>
    <cellStyle name="콤_사급재료비및운반비_(참고1) 현황도 딱지" xfId="37914"/>
    <cellStyle name="콤_사급재료비및운반비_AC-01터빈주제어및보일러기초" xfId="42527"/>
    <cellStyle name="콤_사급재료비및운반비_AC-01터빈주제어및보일러기초_설계변경(최종)" xfId="42528"/>
    <cellStyle name="콤_사급재료비및운반비_AC-05옥내기기기초" xfId="12563"/>
    <cellStyle name="콤_사급재료비및운반비_AC-05옥내기기기초_내역서_단가확정_집계" xfId="12564"/>
    <cellStyle name="콤_사급재료비및운반비_AC-05옥내기기기초_설계변경(최종)" xfId="42529"/>
    <cellStyle name="콤_사급재료비및운반비_AC-05옥내기기기초_염소 주입실 신축공사" xfId="42530"/>
    <cellStyle name="콤_사급재료비및운반비_AC-07용수환경건물" xfId="42531"/>
    <cellStyle name="콤_사급재료비및운반비_AC-07용수환경건물_설계변경(최종)" xfId="42532"/>
    <cellStyle name="콤_사급재료비및운반비_그래브준설 수량분개 토적표" xfId="37915"/>
    <cellStyle name="콤_사급재료비및운반비_내역서_단가확정_집계" xfId="12554"/>
    <cellStyle name="콤_사급재료비및운반비_부두준설 딱지" xfId="37916"/>
    <cellStyle name="콤_사급재료비및운반비_부두준설 설계서" xfId="37917"/>
    <cellStyle name="콤_사급재료비및운반비_부두준설 설계서-07.10.24" xfId="37918"/>
    <cellStyle name="콤_사급재료비및운반비_부두준설 수량산출서" xfId="37919"/>
    <cellStyle name="콤_사급재료비및운반비_설계변경(최종)" xfId="42517"/>
    <cellStyle name="콤_사급재료비및운반비_염소 주입실 신축공사" xfId="42518"/>
    <cellStyle name="콤_사급재료비및운반비_터빈발전기기초(단가)" xfId="12555"/>
    <cellStyle name="콤_사급재료비및운반비_터빈발전기기초(단가)_1" xfId="12556"/>
    <cellStyle name="콤_사급재료비및운반비_터빈발전기기초(단가)_1_AC-05옥내기기기초" xfId="12558"/>
    <cellStyle name="콤_사급재료비및운반비_터빈발전기기초(단가)_1_AC-05옥내기기기초_내역서_단가확정_집계" xfId="12559"/>
    <cellStyle name="콤_사급재료비및운반비_터빈발전기기초(단가)_1_AC-05옥내기기기초_설계변경(최종)" xfId="42521"/>
    <cellStyle name="콤_사급재료비및운반비_터빈발전기기초(단가)_1_AC-05옥내기기기초_염소 주입실 신축공사" xfId="42522"/>
    <cellStyle name="콤_사급재료비및운반비_터빈발전기기초(단가)_1_내역서_단가확정_집계" xfId="12557"/>
    <cellStyle name="콤_사급재료비및운반비_터빈발전기기초(단가)_1_설계변경(최종)" xfId="42519"/>
    <cellStyle name="콤_사급재료비및운반비_터빈발전기기초(단가)_1_염소 주입실 신축공사" xfId="42520"/>
    <cellStyle name="콤_사급재료비및운반비_터빈발전기기초(단가)_AC-05옥내기기기초" xfId="12561"/>
    <cellStyle name="콤_사급재료비및운반비_터빈발전기기초(단가)_AC-05옥내기기기초_내역서_단가확정_집계" xfId="12562"/>
    <cellStyle name="콤_사급재료비및운반비_터빈발전기기초(단가)_AC-05옥내기기기초_설계변경(최종)" xfId="42525"/>
    <cellStyle name="콤_사급재료비및운반비_터빈발전기기초(단가)_AC-05옥내기기기초_염소 주입실 신축공사" xfId="42526"/>
    <cellStyle name="콤_사급재료비및운반비_터빈발전기기초(단가)_내역서_단가확정_집계" xfId="12560"/>
    <cellStyle name="콤_사급재료비및운반비_터빈발전기기초(단가)_설계변경(최종)" xfId="42523"/>
    <cellStyle name="콤_사급재료비및운반비_터빈발전기기초(단가)_염소 주입실 신축공사" xfId="42524"/>
    <cellStyle name="콤_석탄취급설비기초-비교" xfId="12565"/>
    <cellStyle name="콤_석탄취급설비기초-비교_설계변경(최종)" xfId="42533"/>
    <cellStyle name="콤_석탄취급설비기초-비교_염소 주입실 신축공사" xfId="42534"/>
    <cellStyle name="콤_설계명세서" xfId="12566"/>
    <cellStyle name="콤_설계서(CC-10)re2" xfId="37920"/>
    <cellStyle name="콤_설계서(F.C)" xfId="12567"/>
    <cellStyle name="콤_소나무가이식 하도급대상금액대비" xfId="12568"/>
    <cellStyle name="콤_솔빛마을연결도로(최종)" xfId="12569"/>
    <cellStyle name="콤_수량및 단가 산출내용표" xfId="12570"/>
    <cellStyle name="콤_수량및 단가 산출내용표_(참고1) 현황도 딱지" xfId="37921"/>
    <cellStyle name="콤_수량및 단가 산출내용표_AC-01터빈주제어및보일러기초" xfId="42539"/>
    <cellStyle name="콤_수량및 단가 산출내용표_AC-01터빈주제어및보일러기초_설계변경(최종)" xfId="42540"/>
    <cellStyle name="콤_수량및 단가 산출내용표_AC-05옥내기기기초" xfId="12576"/>
    <cellStyle name="콤_수량및 단가 산출내용표_AC-05옥내기기기초_내역서_단가확정_집계" xfId="12577"/>
    <cellStyle name="콤_수량및 단가 산출내용표_AC-05옥내기기기초_설계변경(최종)" xfId="42541"/>
    <cellStyle name="콤_수량및 단가 산출내용표_AC-05옥내기기기초_염소 주입실 신축공사" xfId="42542"/>
    <cellStyle name="콤_수량및 단가 산출내용표_CC06 석탄취급설비" xfId="12578"/>
    <cellStyle name="콤_수량및 단가 산출내용표_CC-10저탄장조성 및 비탄방지설비공사(최종)11.28" xfId="12579"/>
    <cellStyle name="콤_수량및 단가 산출내용표_YH34 운탄_구조물 수량" xfId="12580"/>
    <cellStyle name="콤_수량및 단가 산출내용표_YH34 운탄설비 내역서" xfId="12581"/>
    <cellStyle name="콤_수량및 단가 산출내용표_그래브준설 수량분개 토적표" xfId="37922"/>
    <cellStyle name="콤_수량및 단가 산출내용표_내역서_단가확정_집계" xfId="12571"/>
    <cellStyle name="콤_수량및 단가 산출내용표_부두준설 딱지" xfId="37923"/>
    <cellStyle name="콤_수량및 단가 산출내용표_부두준설 설계서" xfId="37924"/>
    <cellStyle name="콤_수량및 단가 산출내용표_부두준설 설계서-07.10.24" xfId="37925"/>
    <cellStyle name="콤_수량및 단가 산출내용표_부두준설 수량산출서" xfId="37926"/>
    <cellStyle name="콤_수량및 단가 산출내용표_부표" xfId="12572"/>
    <cellStyle name="콤_수량및 단가 산출내용표_설계변경(최종)" xfId="42535"/>
    <cellStyle name="콤_수량및 단가 산출내용표_염소 주입실 신축공사" xfId="42536"/>
    <cellStyle name="콤_수량및 단가 산출내용표_저류지제방공사 품셈" xfId="12573"/>
    <cellStyle name="콤_수량및 단가 산출내용표_추가품셈1-박" xfId="12574"/>
    <cellStyle name="콤_수량및 단가 산출내용표_추가품셈1-박_설계변경(최종)" xfId="42537"/>
    <cellStyle name="콤_수량및 단가 산출내용표_추가품셈1-박_염소 주입실 신축공사" xfId="42538"/>
    <cellStyle name="콤_수량및 단가 산출내용표_품셈" xfId="12575"/>
    <cellStyle name="콤_수량산출서(CC-10)" xfId="37927"/>
    <cellStyle name="콤_수량산출서(수정)" xfId="12582"/>
    <cellStyle name="콤_수량산출서(수정)_3. 신광R~숭의R(배수공)" xfId="12583"/>
    <cellStyle name="콤_수량산출서(수정)_깨기" xfId="12584"/>
    <cellStyle name="콤_수량산출서(수정)_깨기_신광R~숭의R(폐기물)" xfId="12585"/>
    <cellStyle name="콤_수량산출서(수정)_배수공" xfId="12586"/>
    <cellStyle name="콤_수량산출서(수정)_솔빛마을연결도로(최종)" xfId="12587"/>
    <cellStyle name="콤_연돌 현장타설말뚝(RCD)설계서" xfId="12588"/>
    <cellStyle name="콤_연돌 현장타설말뚝(RCD)설계서 10" xfId="37928"/>
    <cellStyle name="콤_연돌 현장타설말뚝(RCD)설계서 2" xfId="12589"/>
    <cellStyle name="콤_연돌 현장타설말뚝(RCD)설계서 3" xfId="12590"/>
    <cellStyle name="콤_연돌 현장타설말뚝(RCD)설계서 4" xfId="19651"/>
    <cellStyle name="콤_연돌 현장타설말뚝(RCD)설계서 5" xfId="37929"/>
    <cellStyle name="콤_연돌 현장타설말뚝(RCD)설계서 6" xfId="37930"/>
    <cellStyle name="콤_연돌 현장타설말뚝(RCD)설계서 7" xfId="37931"/>
    <cellStyle name="콤_연돌 현장타설말뚝(RCD)설계서 8" xfId="37932"/>
    <cellStyle name="콤_연돌 현장타설말뚝(RCD)설계서 9" xfId="37933"/>
    <cellStyle name="콤_연돌 현장타설말뚝(RCD)설계서_0 태안78-연돌-공사설계서(2005082)" xfId="12591"/>
    <cellStyle name="콤_연돌 현장타설말뚝(RCD)설계서_0 태안78-연돌-공사설계서(2005082) 10" xfId="37934"/>
    <cellStyle name="콤_연돌 현장타설말뚝(RCD)설계서_0 태안78-연돌-공사설계서(2005082) 2" xfId="12592"/>
    <cellStyle name="콤_연돌 현장타설말뚝(RCD)설계서_0 태안78-연돌-공사설계서(2005082) 3" xfId="12593"/>
    <cellStyle name="콤_연돌 현장타설말뚝(RCD)설계서_0 태안78-연돌-공사설계서(2005082) 4" xfId="19652"/>
    <cellStyle name="콤_연돌 현장타설말뚝(RCD)설계서_0 태안78-연돌-공사설계서(2005082) 5" xfId="37935"/>
    <cellStyle name="콤_연돌 현장타설말뚝(RCD)설계서_0 태안78-연돌-공사설계서(2005082) 6" xfId="37936"/>
    <cellStyle name="콤_연돌 현장타설말뚝(RCD)설계서_0 태안78-연돌-공사설계서(2005082) 7" xfId="37937"/>
    <cellStyle name="콤_연돌 현장타설말뚝(RCD)설계서_0 태안78-연돌-공사설계서(2005082) 8" xfId="37938"/>
    <cellStyle name="콤_연돌 현장타설말뚝(RCD)설계서_0 태안78-연돌-공사설계서(2005082) 9" xfId="37939"/>
    <cellStyle name="콤_연돌 현장타설말뚝(RCD)설계서_1.0t 공사설계서(1021일)" xfId="12594"/>
    <cellStyle name="콤_연돌 현장타설말뚝(RCD)설계서_1.0t 공사설계서(1021일) 10" xfId="37940"/>
    <cellStyle name="콤_연돌 현장타설말뚝(RCD)설계서_1.0t 공사설계서(1021일) 2" xfId="12595"/>
    <cellStyle name="콤_연돌 현장타설말뚝(RCD)설계서_1.0t 공사설계서(1021일) 3" xfId="12596"/>
    <cellStyle name="콤_연돌 현장타설말뚝(RCD)설계서_1.0t 공사설계서(1021일) 4" xfId="19653"/>
    <cellStyle name="콤_연돌 현장타설말뚝(RCD)설계서_1.0t 공사설계서(1021일) 5" xfId="37941"/>
    <cellStyle name="콤_연돌 현장타설말뚝(RCD)설계서_1.0t 공사설계서(1021일) 6" xfId="37942"/>
    <cellStyle name="콤_연돌 현장타설말뚝(RCD)설계서_1.0t 공사설계서(1021일) 7" xfId="37943"/>
    <cellStyle name="콤_연돌 현장타설말뚝(RCD)설계서_1.0t 공사설계서(1021일) 8" xfId="37944"/>
    <cellStyle name="콤_연돌 현장타설말뚝(RCD)설계서_1.0t 공사설계서(1021일) 9" xfId="37945"/>
    <cellStyle name="콤_연돌 현장타설말뚝(RCD)설계서_태안78연돌공사설계서(2005099)C2" xfId="12597"/>
    <cellStyle name="콤_연돌 현장타설말뚝(RCD)설계서_태안78연돌공사설계서(2005099)C2 10" xfId="37946"/>
    <cellStyle name="콤_연돌 현장타설말뚝(RCD)설계서_태안78연돌공사설계서(2005099)C2 2" xfId="12598"/>
    <cellStyle name="콤_연돌 현장타설말뚝(RCD)설계서_태안78연돌공사설계서(2005099)C2 3" xfId="12599"/>
    <cellStyle name="콤_연돌 현장타설말뚝(RCD)설계서_태안78연돌공사설계서(2005099)C2 4" xfId="19654"/>
    <cellStyle name="콤_연돌 현장타설말뚝(RCD)설계서_태안78연돌공사설계서(2005099)C2 5" xfId="37947"/>
    <cellStyle name="콤_연돌 현장타설말뚝(RCD)설계서_태안78연돌공사설계서(2005099)C2 6" xfId="37948"/>
    <cellStyle name="콤_연돌 현장타설말뚝(RCD)설계서_태안78연돌공사설계서(2005099)C2 7" xfId="37949"/>
    <cellStyle name="콤_연돌 현장타설말뚝(RCD)설계서_태안78연돌공사설계서(2005099)C2 8" xfId="37950"/>
    <cellStyle name="콤_연돌 현장타설말뚝(RCD)설계서_태안78연돌공사설계서(2005099)C2 9" xfId="37951"/>
    <cellStyle name="콤_영흥#3,4 보일러철골설치및마감(MC-01)FINAL" xfId="12600"/>
    <cellStyle name="콤_영흥#3,4 보일러철골설치및마감(MC-01)FINAL_(참고1) 현황도 딱지" xfId="37952"/>
    <cellStyle name="콤_영흥#3,4 보일러철골설치및마감(MC-01)FINAL_그래브준설 수량분개 토적표" xfId="37953"/>
    <cellStyle name="콤_영흥#3,4 보일러철골설치및마감(MC-01)FINAL_부두준설 딱지" xfId="37954"/>
    <cellStyle name="콤_영흥#3,4 보일러철골설치및마감(MC-01)FINAL_부두준설 설계서" xfId="37955"/>
    <cellStyle name="콤_영흥#3,4 보일러철골설치및마감(MC-01)FINAL_부두준설 설계서-07.10.24" xfId="37956"/>
    <cellStyle name="콤_영흥#3,4 보일러철골설치및마감(MC-01)FINAL_부두준설 수량산출서" xfId="37957"/>
    <cellStyle name="콤_영흥#3,4 옥내기기기초(AC-05)" xfId="12601"/>
    <cellStyle name="콤_영흥#3,4 옥내기기기초(AC-05)_(참고1) 현황도 딱지" xfId="37958"/>
    <cellStyle name="콤_영흥#3,4 옥내기기기초(AC-05)_그래브준설 수량분개 토적표" xfId="37959"/>
    <cellStyle name="콤_영흥#3,4 옥내기기기초(AC-05)_부두준설 딱지" xfId="37960"/>
    <cellStyle name="콤_영흥#3,4 옥내기기기초(AC-05)_부두준설 설계서" xfId="37961"/>
    <cellStyle name="콤_영흥#3,4 옥내기기기초(AC-05)_부두준설 설계서-07.10.24" xfId="37962"/>
    <cellStyle name="콤_영흥#3,4 옥내기기기초(AC-05)_부두준설 수량산출서" xfId="37963"/>
    <cellStyle name="콤_영흥#3,4 터빈발전기기초(AC-04)" xfId="12602"/>
    <cellStyle name="콤_영흥#3,4 터빈발전기기초(AC-04)_(참고1) 현황도 딱지" xfId="37964"/>
    <cellStyle name="콤_영흥#3,4 터빈발전기기초(AC-04)_그래브준설 수량분개 토적표" xfId="37965"/>
    <cellStyle name="콤_영흥#3,4 터빈발전기기초(AC-04)_부두준설 딱지" xfId="37966"/>
    <cellStyle name="콤_영흥#3,4 터빈발전기기초(AC-04)_부두준설 설계서" xfId="37967"/>
    <cellStyle name="콤_영흥#3,4 터빈발전기기초(AC-04)_부두준설 설계서-07.10.24" xfId="37968"/>
    <cellStyle name="콤_영흥#3,4 터빈발전기기초(AC-04)_부두준설 수량산출서" xfId="37969"/>
    <cellStyle name="콤_오수맨홀단위" xfId="37970"/>
    <cellStyle name="콤_옥외탱크가설계내역서(수정)" xfId="12603"/>
    <cellStyle name="콤_옥외탱크기초-비교" xfId="12604"/>
    <cellStyle name="콤_옥외탱크기초-비교_설계변경(최종)" xfId="42543"/>
    <cellStyle name="콤_옥외탱크기초-비교_염소 주입실 신축공사" xfId="42544"/>
    <cellStyle name="콤_우수개략1" xfId="12605"/>
    <cellStyle name="콤_저류지제방공사 품셈" xfId="12606"/>
    <cellStyle name="콤_전기설비기초-FF" xfId="12607"/>
    <cellStyle name="콤_전기설비기초-FF_설계변경(최종)" xfId="42545"/>
    <cellStyle name="콤_전기설비기초-FF_염소 주입실 신축공사" xfId="42546"/>
    <cellStyle name="콤_전기설비기초설계서(rev00)" xfId="37971"/>
    <cellStyle name="콤_지하매설물 설계내역서-1" xfId="12608"/>
    <cellStyle name="콤_추가품셈1-박" xfId="12609"/>
    <cellStyle name="콤_추가품셈1-박_설계변경(최종)" xfId="42547"/>
    <cellStyle name="콤_추가품셈1-박_염소 주입실 신축공사" xfId="42548"/>
    <cellStyle name="콤_취수로 설계변경조서" xfId="37972"/>
    <cellStyle name="콤_취수로 설계변경조서(최종)" xfId="37973"/>
    <cellStyle name="콤_케이블터널 공사설계서(061208)" xfId="37974"/>
    <cellStyle name="콤_케이블터널 공사설계서(061208)_부두준설 설계서" xfId="37975"/>
    <cellStyle name="콤_케이블터널 공사설계서(061208)_부두준설 설계서-07.10.24" xfId="37976"/>
    <cellStyle name="콤_터빈발전기기초(단가)" xfId="12610"/>
    <cellStyle name="콤_터빈발전기기초(단가)_AC-05옥내기기기초" xfId="12612"/>
    <cellStyle name="콤_터빈발전기기초(단가)_AC-05옥내기기기초_내역서_단가확정_집계" xfId="12613"/>
    <cellStyle name="콤_터빈발전기기초(단가)_AC-05옥내기기기초_설계변경(최종)" xfId="42551"/>
    <cellStyle name="콤_터빈발전기기초(단가)_AC-05옥내기기기초_염소 주입실 신축공사" xfId="42552"/>
    <cellStyle name="콤_터빈발전기기초(단가)_내역서_단가확정_집계" xfId="12611"/>
    <cellStyle name="콤_터빈발전기기초(단가)_설계변경(최종)" xfId="42549"/>
    <cellStyle name="콤_터빈발전기기초(단가)_염소 주입실 신축공사" xfId="42550"/>
    <cellStyle name="콤_토웅0412월기성" xfId="12614"/>
    <cellStyle name="콤_포장수량(연결로)" xfId="12615"/>
    <cellStyle name="콤_표지간지cc09" xfId="12616"/>
    <cellStyle name="콤_품셈" xfId="12617"/>
    <cellStyle name="콤마 [" xfId="26"/>
    <cellStyle name="콤마 [ 10" xfId="12670"/>
    <cellStyle name="콤마 [ 10 2" xfId="12671"/>
    <cellStyle name="콤마 [ 10 3" xfId="12672"/>
    <cellStyle name="콤마 [ 2" xfId="12673"/>
    <cellStyle name="콤마 [ 2 2" xfId="12674"/>
    <cellStyle name="콤마 [ 2 3" xfId="12675"/>
    <cellStyle name="콤마 [ 2 4" xfId="19670"/>
    <cellStyle name="콤마 [ 3" xfId="12676"/>
    <cellStyle name="콤마 [ 3 2" xfId="12677"/>
    <cellStyle name="콤마 [ 3 3" xfId="12678"/>
    <cellStyle name="콤마 [ 4" xfId="12679"/>
    <cellStyle name="콤마 [ 4 2" xfId="12680"/>
    <cellStyle name="콤마 [ 4 3" xfId="12681"/>
    <cellStyle name="콤마 [ 5" xfId="12682"/>
    <cellStyle name="콤마 [ 5 2" xfId="12683"/>
    <cellStyle name="콤마 [ 5 3" xfId="12684"/>
    <cellStyle name="콤마 [ 6" xfId="12685"/>
    <cellStyle name="콤마 [ 6 2" xfId="12686"/>
    <cellStyle name="콤마 [ 6 3" xfId="12687"/>
    <cellStyle name="콤마 [ 7" xfId="12688"/>
    <cellStyle name="콤마 [ 7 2" xfId="12689"/>
    <cellStyle name="콤마 [ 7 3" xfId="12690"/>
    <cellStyle name="콤마 [ 8" xfId="12691"/>
    <cellStyle name="콤마 [ 8 2" xfId="12692"/>
    <cellStyle name="콤마 [ 8 3" xfId="12693"/>
    <cellStyle name="콤마 [ 9" xfId="12694"/>
    <cellStyle name="콤마 [ 9 2" xfId="12695"/>
    <cellStyle name="콤마 [ 9 3" xfId="12696"/>
    <cellStyle name="콤마 [#]" xfId="12697"/>
    <cellStyle name="콤마 []" xfId="12698"/>
    <cellStyle name="콤마 [-]" xfId="38067"/>
    <cellStyle name="콤마 [_별표(쇄석포설)" xfId="12699"/>
    <cellStyle name="콤마 [0]" xfId="12700"/>
    <cellStyle name="콤마 [0]기기자재비" xfId="12701"/>
    <cellStyle name="콤마 [000]" xfId="12702"/>
    <cellStyle name="콤마 [1]" xfId="12703"/>
    <cellStyle name="콤마 [1] 2" xfId="16866"/>
    <cellStyle name="콤마 [2]" xfId="12704"/>
    <cellStyle name="콤마 [2] 2" xfId="12705"/>
    <cellStyle name="콤마 [2] 3" xfId="12706"/>
    <cellStyle name="콤마 [2] 4" xfId="12707"/>
    <cellStyle name="콤마 [2] 5" xfId="12708"/>
    <cellStyle name="콤마 [20]" xfId="12709"/>
    <cellStyle name="콤마 [금액]" xfId="12710"/>
    <cellStyle name="콤마 [소수]" xfId="12711"/>
    <cellStyle name="콤마 [소수] 2" xfId="12712"/>
    <cellStyle name="콤마 [소수] 3" xfId="12713"/>
    <cellStyle name="콤마 [소수] 4" xfId="12714"/>
    <cellStyle name="콤마 [소수] 5" xfId="12715"/>
    <cellStyle name="콤마 [수량]" xfId="12716"/>
    <cellStyle name="콤마 [수량] 2" xfId="12717"/>
    <cellStyle name="콤마 [수량] 3" xfId="12718"/>
    <cellStyle name="콤마 [수량] 4" xfId="12719"/>
    <cellStyle name="콤마 [수량] 5" xfId="12720"/>
    <cellStyle name="콤마[ ]" xfId="24114"/>
    <cellStyle name="콤마[*]" xfId="24115"/>
    <cellStyle name="콤마[,]" xfId="12721"/>
    <cellStyle name="콤마[,] 2" xfId="16867"/>
    <cellStyle name="콤마[.]" xfId="24116"/>
    <cellStyle name="콤마[0]" xfId="24117"/>
    <cellStyle name="콤마_ " xfId="12722"/>
    <cellStyle name="타이틀" xfId="12723"/>
    <cellStyle name="토공" xfId="12724"/>
    <cellStyle name="토적1" xfId="12725"/>
    <cellStyle name="토적1 2" xfId="16868"/>
    <cellStyle name="통" xfId="27"/>
    <cellStyle name="통 10" xfId="12726"/>
    <cellStyle name="통 10 2" xfId="12727"/>
    <cellStyle name="통 10 3" xfId="12728"/>
    <cellStyle name="통 2" xfId="12729"/>
    <cellStyle name="통 2 2" xfId="12730"/>
    <cellStyle name="통 2 3" xfId="12731"/>
    <cellStyle name="통 2 4" xfId="19671"/>
    <cellStyle name="통 3" xfId="12732"/>
    <cellStyle name="통 3 2" xfId="12733"/>
    <cellStyle name="통 3 3" xfId="12734"/>
    <cellStyle name="통 4" xfId="12735"/>
    <cellStyle name="통 4 2" xfId="12736"/>
    <cellStyle name="통 4 3" xfId="12737"/>
    <cellStyle name="통 5" xfId="12738"/>
    <cellStyle name="통 5 2" xfId="12739"/>
    <cellStyle name="통 5 3" xfId="12740"/>
    <cellStyle name="통 6" xfId="12741"/>
    <cellStyle name="통 6 2" xfId="12742"/>
    <cellStyle name="통 6 3" xfId="12743"/>
    <cellStyle name="통 7" xfId="12744"/>
    <cellStyle name="통 7 2" xfId="12745"/>
    <cellStyle name="통 7 3" xfId="12746"/>
    <cellStyle name="통 8" xfId="12747"/>
    <cellStyle name="통 8 2" xfId="12748"/>
    <cellStyle name="통 8 3" xfId="12749"/>
    <cellStyle name="통 9" xfId="12750"/>
    <cellStyle name="통 9 2" xfId="12751"/>
    <cellStyle name="통 9 3" xfId="12752"/>
    <cellStyle name="통_(CC-13) 구내도로 설계서 (작성중)" xfId="38068"/>
    <cellStyle name="통_★부두준설 요약전★" xfId="12753"/>
    <cellStyle name="통_01.수량집계표" xfId="38069"/>
    <cellStyle name="통_011품-기타부대 가설계서R2" xfId="38070"/>
    <cellStyle name="통_011품-기타부대 가설계서R2_그래브준설 수량분개 토적표" xfId="38071"/>
    <cellStyle name="통_011품-기타부대 가설계서R2_부두준설 설계서" xfId="38072"/>
    <cellStyle name="통_011품-기타부대 가설계서R2_부두준설 설계서-07.10.24" xfId="38073"/>
    <cellStyle name="통_011품-기타부대 가설계서R2_부두준설 수량산출서" xfId="38074"/>
    <cellStyle name="통_0131양-간이포장" xfId="38075"/>
    <cellStyle name="통_0131양-간이포장_그래브준설 수량분개 토적표" xfId="38076"/>
    <cellStyle name="통_0131양-간이포장_부두준설 설계서" xfId="38077"/>
    <cellStyle name="통_0131양-간이포장_부두준설 설계서-07.10.24" xfId="38078"/>
    <cellStyle name="통_0131양-간이포장_부두준설 수량산출서" xfId="38079"/>
    <cellStyle name="통_1 당진78-연돌-공사설계서(REV.0 12.14-kopec)" xfId="12754"/>
    <cellStyle name="통_1 당진78-연돌-공사설계서(REV.0 12.14-kopec) 10" xfId="38080"/>
    <cellStyle name="통_1 당진78-연돌-공사설계서(REV.0 12.14-kopec) 2" xfId="12755"/>
    <cellStyle name="통_1 당진78-연돌-공사설계서(REV.0 12.14-kopec) 3" xfId="12756"/>
    <cellStyle name="통_1 당진78-연돌-공사설계서(REV.0 12.14-kopec) 4" xfId="19672"/>
    <cellStyle name="통_1 당진78-연돌-공사설계서(REV.0 12.14-kopec) 5" xfId="38081"/>
    <cellStyle name="통_1 당진78-연돌-공사설계서(REV.0 12.14-kopec) 6" xfId="38082"/>
    <cellStyle name="통_1 당진78-연돌-공사설계서(REV.0 12.14-kopec) 7" xfId="38083"/>
    <cellStyle name="통_1 당진78-연돌-공사설계서(REV.0 12.14-kopec) 8" xfId="38084"/>
    <cellStyle name="통_1 당진78-연돌-공사설계서(REV.0 12.14-kopec) 9" xfId="38085"/>
    <cellStyle name="통_1 당진78-연돌-공사설계서(REV.0 12.14-kopec)_0 태안78-연돌-공사설계서(2005082)" xfId="12757"/>
    <cellStyle name="통_1 당진78-연돌-공사설계서(REV.0 12.14-kopec)_0 태안78-연돌-공사설계서(2005082) 10" xfId="38086"/>
    <cellStyle name="통_1 당진78-연돌-공사설계서(REV.0 12.14-kopec)_0 태안78-연돌-공사설계서(2005082) 2" xfId="12758"/>
    <cellStyle name="통_1 당진78-연돌-공사설계서(REV.0 12.14-kopec)_0 태안78-연돌-공사설계서(2005082) 3" xfId="12759"/>
    <cellStyle name="통_1 당진78-연돌-공사설계서(REV.0 12.14-kopec)_0 태안78-연돌-공사설계서(2005082) 4" xfId="19673"/>
    <cellStyle name="통_1 당진78-연돌-공사설계서(REV.0 12.14-kopec)_0 태안78-연돌-공사설계서(2005082) 5" xfId="38087"/>
    <cellStyle name="통_1 당진78-연돌-공사설계서(REV.0 12.14-kopec)_0 태안78-연돌-공사설계서(2005082) 6" xfId="38088"/>
    <cellStyle name="통_1 당진78-연돌-공사설계서(REV.0 12.14-kopec)_0 태안78-연돌-공사설계서(2005082) 7" xfId="38089"/>
    <cellStyle name="통_1 당진78-연돌-공사설계서(REV.0 12.14-kopec)_0 태안78-연돌-공사설계서(2005082) 8" xfId="38090"/>
    <cellStyle name="통_1 당진78-연돌-공사설계서(REV.0 12.14-kopec)_0 태안78-연돌-공사설계서(2005082) 9" xfId="38091"/>
    <cellStyle name="통_1 당진78-연돌-공사설계서(REV.0 12.14-kopec)_1.0t 공사설계서(1021일)" xfId="12760"/>
    <cellStyle name="통_1 당진78-연돌-공사설계서(REV.0 12.14-kopec)_1.0t 공사설계서(1021일) 10" xfId="38092"/>
    <cellStyle name="통_1 당진78-연돌-공사설계서(REV.0 12.14-kopec)_1.0t 공사설계서(1021일) 2" xfId="12761"/>
    <cellStyle name="통_1 당진78-연돌-공사설계서(REV.0 12.14-kopec)_1.0t 공사설계서(1021일) 3" xfId="12762"/>
    <cellStyle name="통_1 당진78-연돌-공사설계서(REV.0 12.14-kopec)_1.0t 공사설계서(1021일) 4" xfId="19674"/>
    <cellStyle name="통_1 당진78-연돌-공사설계서(REV.0 12.14-kopec)_1.0t 공사설계서(1021일) 5" xfId="38093"/>
    <cellStyle name="통_1 당진78-연돌-공사설계서(REV.0 12.14-kopec)_1.0t 공사설계서(1021일) 6" xfId="38094"/>
    <cellStyle name="통_1 당진78-연돌-공사설계서(REV.0 12.14-kopec)_1.0t 공사설계서(1021일) 7" xfId="38095"/>
    <cellStyle name="통_1 당진78-연돌-공사설계서(REV.0 12.14-kopec)_1.0t 공사설계서(1021일) 8" xfId="38096"/>
    <cellStyle name="통_1 당진78-연돌-공사설계서(REV.0 12.14-kopec)_1.0t 공사설계서(1021일) 9" xfId="38097"/>
    <cellStyle name="통_1 당진78-연돌-공사설계서(REV.0 12.14-kopec)_태안78연돌공사설계서(2005099)C2" xfId="12763"/>
    <cellStyle name="통_1 당진78-연돌-공사설계서(REV.0 12.14-kopec)_태안78연돌공사설계서(2005099)C2 10" xfId="38098"/>
    <cellStyle name="통_1 당진78-연돌-공사설계서(REV.0 12.14-kopec)_태안78연돌공사설계서(2005099)C2 2" xfId="12764"/>
    <cellStyle name="통_1 당진78-연돌-공사설계서(REV.0 12.14-kopec)_태안78연돌공사설계서(2005099)C2 3" xfId="12765"/>
    <cellStyle name="통_1 당진78-연돌-공사설계서(REV.0 12.14-kopec)_태안78연돌공사설계서(2005099)C2 4" xfId="19675"/>
    <cellStyle name="통_1 당진78-연돌-공사설계서(REV.0 12.14-kopec)_태안78연돌공사설계서(2005099)C2 5" xfId="38099"/>
    <cellStyle name="통_1 당진78-연돌-공사설계서(REV.0 12.14-kopec)_태안78연돌공사설계서(2005099)C2 6" xfId="38100"/>
    <cellStyle name="통_1 당진78-연돌-공사설계서(REV.0 12.14-kopec)_태안78연돌공사설계서(2005099)C2 7" xfId="38101"/>
    <cellStyle name="통_1 당진78-연돌-공사설계서(REV.0 12.14-kopec)_태안78연돌공사설계서(2005099)C2 8" xfId="38102"/>
    <cellStyle name="통_1 당진78-연돌-공사설계서(REV.0 12.14-kopec)_태안78연돌공사설계서(2005099)C2 9" xfId="38103"/>
    <cellStyle name="통_1.0t 당진78-연돌-수량산출서(REV.0 12.27-kopec)" xfId="12766"/>
    <cellStyle name="통_1.0t 당진78-연돌-수량산출서(REV.0 12.27-kopec) 10" xfId="38104"/>
    <cellStyle name="통_1.0t 당진78-연돌-수량산출서(REV.0 12.27-kopec) 2" xfId="12767"/>
    <cellStyle name="통_1.0t 당진78-연돌-수량산출서(REV.0 12.27-kopec) 3" xfId="12768"/>
    <cellStyle name="통_1.0t 당진78-연돌-수량산출서(REV.0 12.27-kopec) 4" xfId="19676"/>
    <cellStyle name="통_1.0t 당진78-연돌-수량산출서(REV.0 12.27-kopec) 5" xfId="38105"/>
    <cellStyle name="통_1.0t 당진78-연돌-수량산출서(REV.0 12.27-kopec) 6" xfId="38106"/>
    <cellStyle name="통_1.0t 당진78-연돌-수량산출서(REV.0 12.27-kopec) 7" xfId="38107"/>
    <cellStyle name="통_1.0t 당진78-연돌-수량산출서(REV.0 12.27-kopec) 8" xfId="38108"/>
    <cellStyle name="통_1.0t 당진78-연돌-수량산출서(REV.0 12.27-kopec) 9" xfId="38109"/>
    <cellStyle name="통_1.0t 당진78-연돌-수량산출서(REV.0 12.27-kopec)_1.0t 공사설계서(1021일)" xfId="12769"/>
    <cellStyle name="통_1.0t 당진78-연돌-수량산출서(REV.0 12.27-kopec)_1.0t 공사설계서(1021일) 10" xfId="38110"/>
    <cellStyle name="통_1.0t 당진78-연돌-수량산출서(REV.0 12.27-kopec)_1.0t 공사설계서(1021일) 2" xfId="12770"/>
    <cellStyle name="통_1.0t 당진78-연돌-수량산출서(REV.0 12.27-kopec)_1.0t 공사설계서(1021일) 3" xfId="12771"/>
    <cellStyle name="통_1.0t 당진78-연돌-수량산출서(REV.0 12.27-kopec)_1.0t 공사설계서(1021일) 4" xfId="19677"/>
    <cellStyle name="통_1.0t 당진78-연돌-수량산출서(REV.0 12.27-kopec)_1.0t 공사설계서(1021일) 5" xfId="38111"/>
    <cellStyle name="통_1.0t 당진78-연돌-수량산출서(REV.0 12.27-kopec)_1.0t 공사설계서(1021일) 6" xfId="38112"/>
    <cellStyle name="통_1.0t 당진78-연돌-수량산출서(REV.0 12.27-kopec)_1.0t 공사설계서(1021일) 7" xfId="38113"/>
    <cellStyle name="통_1.0t 당진78-연돌-수량산출서(REV.0 12.27-kopec)_1.0t 공사설계서(1021일) 8" xfId="38114"/>
    <cellStyle name="통_1.0t 당진78-연돌-수량산출서(REV.0 12.27-kopec)_1.0t 공사설계서(1021일) 9" xfId="38115"/>
    <cellStyle name="통_1.자재총괄(연결로)" xfId="12772"/>
    <cellStyle name="통_10기성(청구)" xfId="12773"/>
    <cellStyle name="통_10기성(청구)_2006년1차" xfId="12774"/>
    <cellStyle name="통_10기성(청구)_토웅0412월기성" xfId="12775"/>
    <cellStyle name="통_2.토공(대로2-29)" xfId="12776"/>
    <cellStyle name="통_20030218144011020-E1C865BF" xfId="28"/>
    <cellStyle name="통_20030218144011020-E1C865BF 10" xfId="12777"/>
    <cellStyle name="통_20030218144011020-E1C865BF 10 2" xfId="12778"/>
    <cellStyle name="통_20030218144011020-E1C865BF 10 3" xfId="12779"/>
    <cellStyle name="통_20030218144011020-E1C865BF 2" xfId="12780"/>
    <cellStyle name="통_20030218144011020-E1C865BF 2 2" xfId="12781"/>
    <cellStyle name="통_20030218144011020-E1C865BF 2 3" xfId="12782"/>
    <cellStyle name="통_20030218144011020-E1C865BF 3" xfId="12783"/>
    <cellStyle name="통_20030218144011020-E1C865BF 3 2" xfId="12784"/>
    <cellStyle name="통_20030218144011020-E1C865BF 3 3" xfId="12785"/>
    <cellStyle name="통_20030218144011020-E1C865BF 4" xfId="12786"/>
    <cellStyle name="통_20030218144011020-E1C865BF 4 2" xfId="12787"/>
    <cellStyle name="통_20030218144011020-E1C865BF 4 3" xfId="12788"/>
    <cellStyle name="통_20030218144011020-E1C865BF 5" xfId="12789"/>
    <cellStyle name="통_20030218144011020-E1C865BF 5 2" xfId="12790"/>
    <cellStyle name="통_20030218144011020-E1C865BF 5 3" xfId="12791"/>
    <cellStyle name="통_20030218144011020-E1C865BF 6" xfId="12792"/>
    <cellStyle name="통_20030218144011020-E1C865BF 6 2" xfId="12793"/>
    <cellStyle name="통_20030218144011020-E1C865BF 6 3" xfId="12794"/>
    <cellStyle name="통_20030218144011020-E1C865BF 7" xfId="12795"/>
    <cellStyle name="통_20030218144011020-E1C865BF 7 2" xfId="12796"/>
    <cellStyle name="통_20030218144011020-E1C865BF 7 3" xfId="12797"/>
    <cellStyle name="통_20030218144011020-E1C865BF 8" xfId="12798"/>
    <cellStyle name="통_20030218144011020-E1C865BF 8 2" xfId="12799"/>
    <cellStyle name="통_20030218144011020-E1C865BF 8 3" xfId="12800"/>
    <cellStyle name="통_20030218144011020-E1C865BF 9" xfId="12801"/>
    <cellStyle name="통_20030218144011020-E1C865BF 9 2" xfId="12802"/>
    <cellStyle name="통_20030218144011020-E1C865BF 9 3" xfId="12803"/>
    <cellStyle name="통_20030218144011020-E1C865BF_(참고1) 현황도 딱지" xfId="38116"/>
    <cellStyle name="통_20030218144011020-E1C865BF_1 당진78-연돌-공사설계서(REV.0 12.14-kopec)" xfId="12804"/>
    <cellStyle name="통_20030218144011020-E1C865BF_1 당진78-연돌-공사설계서(REV.0 12.14-kopec) 10" xfId="38117"/>
    <cellStyle name="통_20030218144011020-E1C865BF_1 당진78-연돌-공사설계서(REV.0 12.14-kopec) 2" xfId="12805"/>
    <cellStyle name="통_20030218144011020-E1C865BF_1 당진78-연돌-공사설계서(REV.0 12.14-kopec) 3" xfId="12806"/>
    <cellStyle name="통_20030218144011020-E1C865BF_1 당진78-연돌-공사설계서(REV.0 12.14-kopec) 4" xfId="19678"/>
    <cellStyle name="통_20030218144011020-E1C865BF_1 당진78-연돌-공사설계서(REV.0 12.14-kopec) 5" xfId="38118"/>
    <cellStyle name="통_20030218144011020-E1C865BF_1 당진78-연돌-공사설계서(REV.0 12.14-kopec) 6" xfId="38119"/>
    <cellStyle name="통_20030218144011020-E1C865BF_1 당진78-연돌-공사설계서(REV.0 12.14-kopec) 7" xfId="38120"/>
    <cellStyle name="통_20030218144011020-E1C865BF_1 당진78-연돌-공사설계서(REV.0 12.14-kopec) 8" xfId="38121"/>
    <cellStyle name="통_20030218144011020-E1C865BF_1 당진78-연돌-공사설계서(REV.0 12.14-kopec) 9" xfId="38122"/>
    <cellStyle name="통_20030218144011020-E1C865BF_1 당진78-연돌-공사설계서(REV.0 12.14-kopec)_0 태안78-연돌-공사설계서(2005082)" xfId="12807"/>
    <cellStyle name="통_20030218144011020-E1C865BF_1 당진78-연돌-공사설계서(REV.0 12.14-kopec)_0 태안78-연돌-공사설계서(2005082) 10" xfId="38123"/>
    <cellStyle name="통_20030218144011020-E1C865BF_1 당진78-연돌-공사설계서(REV.0 12.14-kopec)_0 태안78-연돌-공사설계서(2005082) 2" xfId="12808"/>
    <cellStyle name="통_20030218144011020-E1C865BF_1 당진78-연돌-공사설계서(REV.0 12.14-kopec)_0 태안78-연돌-공사설계서(2005082) 3" xfId="12809"/>
    <cellStyle name="통_20030218144011020-E1C865BF_1 당진78-연돌-공사설계서(REV.0 12.14-kopec)_0 태안78-연돌-공사설계서(2005082) 4" xfId="19679"/>
    <cellStyle name="통_20030218144011020-E1C865BF_1 당진78-연돌-공사설계서(REV.0 12.14-kopec)_0 태안78-연돌-공사설계서(2005082) 5" xfId="38124"/>
    <cellStyle name="통_20030218144011020-E1C865BF_1 당진78-연돌-공사설계서(REV.0 12.14-kopec)_0 태안78-연돌-공사설계서(2005082) 6" xfId="38125"/>
    <cellStyle name="통_20030218144011020-E1C865BF_1 당진78-연돌-공사설계서(REV.0 12.14-kopec)_0 태안78-연돌-공사설계서(2005082) 7" xfId="38126"/>
    <cellStyle name="통_20030218144011020-E1C865BF_1 당진78-연돌-공사설계서(REV.0 12.14-kopec)_0 태안78-연돌-공사설계서(2005082) 8" xfId="38127"/>
    <cellStyle name="통_20030218144011020-E1C865BF_1 당진78-연돌-공사설계서(REV.0 12.14-kopec)_0 태안78-연돌-공사설계서(2005082) 9" xfId="38128"/>
    <cellStyle name="통_20030218144011020-E1C865BF_1 당진78-연돌-공사설계서(REV.0 12.14-kopec)_1.0t 공사설계서(1021일)" xfId="12810"/>
    <cellStyle name="통_20030218144011020-E1C865BF_1 당진78-연돌-공사설계서(REV.0 12.14-kopec)_1.0t 공사설계서(1021일) 10" xfId="38129"/>
    <cellStyle name="통_20030218144011020-E1C865BF_1 당진78-연돌-공사설계서(REV.0 12.14-kopec)_1.0t 공사설계서(1021일) 2" xfId="12811"/>
    <cellStyle name="통_20030218144011020-E1C865BF_1 당진78-연돌-공사설계서(REV.0 12.14-kopec)_1.0t 공사설계서(1021일) 3" xfId="12812"/>
    <cellStyle name="통_20030218144011020-E1C865BF_1 당진78-연돌-공사설계서(REV.0 12.14-kopec)_1.0t 공사설계서(1021일) 4" xfId="19680"/>
    <cellStyle name="통_20030218144011020-E1C865BF_1 당진78-연돌-공사설계서(REV.0 12.14-kopec)_1.0t 공사설계서(1021일) 5" xfId="38130"/>
    <cellStyle name="통_20030218144011020-E1C865BF_1 당진78-연돌-공사설계서(REV.0 12.14-kopec)_1.0t 공사설계서(1021일) 6" xfId="38131"/>
    <cellStyle name="통_20030218144011020-E1C865BF_1 당진78-연돌-공사설계서(REV.0 12.14-kopec)_1.0t 공사설계서(1021일) 7" xfId="38132"/>
    <cellStyle name="통_20030218144011020-E1C865BF_1 당진78-연돌-공사설계서(REV.0 12.14-kopec)_1.0t 공사설계서(1021일) 8" xfId="38133"/>
    <cellStyle name="통_20030218144011020-E1C865BF_1 당진78-연돌-공사설계서(REV.0 12.14-kopec)_1.0t 공사설계서(1021일) 9" xfId="38134"/>
    <cellStyle name="통_20030218144011020-E1C865BF_1 당진78-연돌-공사설계서(REV.0 12.14-kopec)_태안78연돌공사설계서(2005099)C2" xfId="12813"/>
    <cellStyle name="통_20030218144011020-E1C865BF_1 당진78-연돌-공사설계서(REV.0 12.14-kopec)_태안78연돌공사설계서(2005099)C2 10" xfId="38135"/>
    <cellStyle name="통_20030218144011020-E1C865BF_1 당진78-연돌-공사설계서(REV.0 12.14-kopec)_태안78연돌공사설계서(2005099)C2 2" xfId="12814"/>
    <cellStyle name="통_20030218144011020-E1C865BF_1 당진78-연돌-공사설계서(REV.0 12.14-kopec)_태안78연돌공사설계서(2005099)C2 3" xfId="12815"/>
    <cellStyle name="통_20030218144011020-E1C865BF_1 당진78-연돌-공사설계서(REV.0 12.14-kopec)_태안78연돌공사설계서(2005099)C2 4" xfId="19681"/>
    <cellStyle name="통_20030218144011020-E1C865BF_1 당진78-연돌-공사설계서(REV.0 12.14-kopec)_태안78연돌공사설계서(2005099)C2 5" xfId="38136"/>
    <cellStyle name="통_20030218144011020-E1C865BF_1 당진78-연돌-공사설계서(REV.0 12.14-kopec)_태안78연돌공사설계서(2005099)C2 6" xfId="38137"/>
    <cellStyle name="통_20030218144011020-E1C865BF_1 당진78-연돌-공사설계서(REV.0 12.14-kopec)_태안78연돌공사설계서(2005099)C2 7" xfId="38138"/>
    <cellStyle name="통_20030218144011020-E1C865BF_1 당진78-연돌-공사설계서(REV.0 12.14-kopec)_태안78연돌공사설계서(2005099)C2 8" xfId="38139"/>
    <cellStyle name="통_20030218144011020-E1C865BF_1 당진78-연돌-공사설계서(REV.0 12.14-kopec)_태안78연돌공사설계서(2005099)C2 9" xfId="38140"/>
    <cellStyle name="통_20030218144011020-E1C865BF_1.0t 당진78-연돌-수량산출서(REV.0 12.27-kopec)" xfId="12816"/>
    <cellStyle name="통_20030218144011020-E1C865BF_1.0t 당진78-연돌-수량산출서(REV.0 12.27-kopec) 10" xfId="38141"/>
    <cellStyle name="통_20030218144011020-E1C865BF_1.0t 당진78-연돌-수량산출서(REV.0 12.27-kopec) 2" xfId="12817"/>
    <cellStyle name="통_20030218144011020-E1C865BF_1.0t 당진78-연돌-수량산출서(REV.0 12.27-kopec) 3" xfId="12818"/>
    <cellStyle name="통_20030218144011020-E1C865BF_1.0t 당진78-연돌-수량산출서(REV.0 12.27-kopec) 4" xfId="19682"/>
    <cellStyle name="통_20030218144011020-E1C865BF_1.0t 당진78-연돌-수량산출서(REV.0 12.27-kopec) 5" xfId="38142"/>
    <cellStyle name="통_20030218144011020-E1C865BF_1.0t 당진78-연돌-수량산출서(REV.0 12.27-kopec) 6" xfId="38143"/>
    <cellStyle name="통_20030218144011020-E1C865BF_1.0t 당진78-연돌-수량산출서(REV.0 12.27-kopec) 7" xfId="38144"/>
    <cellStyle name="통_20030218144011020-E1C865BF_1.0t 당진78-연돌-수량산출서(REV.0 12.27-kopec) 8" xfId="38145"/>
    <cellStyle name="통_20030218144011020-E1C865BF_1.0t 당진78-연돌-수량산출서(REV.0 12.27-kopec) 9" xfId="38146"/>
    <cellStyle name="통_20030218144011020-E1C865BF_1.0t 당진78-연돌-수량산출서(REV.0 12.27-kopec)_1.0t 공사설계서(1021일)" xfId="12819"/>
    <cellStyle name="통_20030218144011020-E1C865BF_1.0t 당진78-연돌-수량산출서(REV.0 12.27-kopec)_1.0t 공사설계서(1021일) 10" xfId="38147"/>
    <cellStyle name="통_20030218144011020-E1C865BF_1.0t 당진78-연돌-수량산출서(REV.0 12.27-kopec)_1.0t 공사설계서(1021일) 2" xfId="12820"/>
    <cellStyle name="통_20030218144011020-E1C865BF_1.0t 당진78-연돌-수량산출서(REV.0 12.27-kopec)_1.0t 공사설계서(1021일) 3" xfId="12821"/>
    <cellStyle name="통_20030218144011020-E1C865BF_1.0t 당진78-연돌-수량산출서(REV.0 12.27-kopec)_1.0t 공사설계서(1021일) 4" xfId="19683"/>
    <cellStyle name="통_20030218144011020-E1C865BF_1.0t 당진78-연돌-수량산출서(REV.0 12.27-kopec)_1.0t 공사설계서(1021일) 5" xfId="38148"/>
    <cellStyle name="통_20030218144011020-E1C865BF_1.0t 당진78-연돌-수량산출서(REV.0 12.27-kopec)_1.0t 공사설계서(1021일) 6" xfId="38149"/>
    <cellStyle name="통_20030218144011020-E1C865BF_1.0t 당진78-연돌-수량산출서(REV.0 12.27-kopec)_1.0t 공사설계서(1021일) 7" xfId="38150"/>
    <cellStyle name="통_20030218144011020-E1C865BF_1.0t 당진78-연돌-수량산출서(REV.0 12.27-kopec)_1.0t 공사설계서(1021일) 8" xfId="38151"/>
    <cellStyle name="통_20030218144011020-E1C865BF_1.0t 당진78-연돌-수량산출서(REV.0 12.27-kopec)_1.0t 공사설계서(1021일) 9" xfId="38152"/>
    <cellStyle name="통_20030218144011020-E1C865BF_10기성(청구)" xfId="12822"/>
    <cellStyle name="통_20030218144011020-E1C865BF_10기성(청구)_2006년1차" xfId="12823"/>
    <cellStyle name="통_20030218144011020-E1C865BF_10기성(청구)_토웅0412월기성" xfId="12824"/>
    <cellStyle name="통_20030218144011020-E1C865BF_AC-01터빈주제어및보일러기초" xfId="42557"/>
    <cellStyle name="통_20030218144011020-E1C865BF_AC-01터빈주제어및보일러기초_설계변경(최종)" xfId="42558"/>
    <cellStyle name="통_20030218144011020-E1C865BF_AC-05옥내기기기초" xfId="12900"/>
    <cellStyle name="통_20030218144011020-E1C865BF_AC-05옥내기기기초_내역서_단가확정_집계" xfId="12901"/>
    <cellStyle name="통_20030218144011020-E1C865BF_AC-05옥내기기기초_설계변경(최종)" xfId="42559"/>
    <cellStyle name="통_20030218144011020-E1C865BF_AC-05옥내기기기초_염소 주입실 신축공사" xfId="42560"/>
    <cellStyle name="통_20030218144011020-E1C865BF_CC-02 본관기초굴착 예상" xfId="12902"/>
    <cellStyle name="통_20030218144011020-E1C865BF_CC-02 본관기초굴착 예상 10" xfId="38299"/>
    <cellStyle name="통_20030218144011020-E1C865BF_CC-02 본관기초굴착 예상 2" xfId="12903"/>
    <cellStyle name="통_20030218144011020-E1C865BF_CC-02 본관기초굴착 예상 3" xfId="12904"/>
    <cellStyle name="통_20030218144011020-E1C865BF_CC-02 본관기초굴착 예상 4" xfId="19707"/>
    <cellStyle name="통_20030218144011020-E1C865BF_CC-02 본관기초굴착 예상 5" xfId="38300"/>
    <cellStyle name="통_20030218144011020-E1C865BF_CC-02 본관기초굴착 예상 6" xfId="38301"/>
    <cellStyle name="통_20030218144011020-E1C865BF_CC-02 본관기초굴착 예상 7" xfId="38302"/>
    <cellStyle name="통_20030218144011020-E1C865BF_CC-02 본관기초굴착 예상 8" xfId="38303"/>
    <cellStyle name="통_20030218144011020-E1C865BF_CC-02 본관기초굴착 예상 9" xfId="38304"/>
    <cellStyle name="통_20030218144011020-E1C865BF_CC-02 본관기초굴착 예상_1 당진78-연돌-공사설계서(REV.0 12.14-kopec)" xfId="12905"/>
    <cellStyle name="통_20030218144011020-E1C865BF_CC-02 본관기초굴착 예상_1 당진78-연돌-공사설계서(REV.0 12.14-kopec) 10" xfId="38305"/>
    <cellStyle name="통_20030218144011020-E1C865BF_CC-02 본관기초굴착 예상_1 당진78-연돌-공사설계서(REV.0 12.14-kopec) 2" xfId="12906"/>
    <cellStyle name="통_20030218144011020-E1C865BF_CC-02 본관기초굴착 예상_1 당진78-연돌-공사설계서(REV.0 12.14-kopec) 3" xfId="12907"/>
    <cellStyle name="통_20030218144011020-E1C865BF_CC-02 본관기초굴착 예상_1 당진78-연돌-공사설계서(REV.0 12.14-kopec) 4" xfId="19708"/>
    <cellStyle name="통_20030218144011020-E1C865BF_CC-02 본관기초굴착 예상_1 당진78-연돌-공사설계서(REV.0 12.14-kopec) 5" xfId="38306"/>
    <cellStyle name="통_20030218144011020-E1C865BF_CC-02 본관기초굴착 예상_1 당진78-연돌-공사설계서(REV.0 12.14-kopec) 6" xfId="38307"/>
    <cellStyle name="통_20030218144011020-E1C865BF_CC-02 본관기초굴착 예상_1 당진78-연돌-공사설계서(REV.0 12.14-kopec) 7" xfId="38308"/>
    <cellStyle name="통_20030218144011020-E1C865BF_CC-02 본관기초굴착 예상_1 당진78-연돌-공사설계서(REV.0 12.14-kopec) 8" xfId="38309"/>
    <cellStyle name="통_20030218144011020-E1C865BF_CC-02 본관기초굴착 예상_1 당진78-연돌-공사설계서(REV.0 12.14-kopec) 9" xfId="38310"/>
    <cellStyle name="통_20030218144011020-E1C865BF_CC-02 본관기초굴착 예상_1 당진78-연돌-공사설계서(REV.0 12.14-kopec)_0 태안78-연돌-공사설계서(2005082)" xfId="12908"/>
    <cellStyle name="통_20030218144011020-E1C865BF_CC-02 본관기초굴착 예상_1 당진78-연돌-공사설계서(REV.0 12.14-kopec)_0 태안78-연돌-공사설계서(2005082) 10" xfId="38311"/>
    <cellStyle name="통_20030218144011020-E1C865BF_CC-02 본관기초굴착 예상_1 당진78-연돌-공사설계서(REV.0 12.14-kopec)_0 태안78-연돌-공사설계서(2005082) 2" xfId="12909"/>
    <cellStyle name="통_20030218144011020-E1C865BF_CC-02 본관기초굴착 예상_1 당진78-연돌-공사설계서(REV.0 12.14-kopec)_0 태안78-연돌-공사설계서(2005082) 3" xfId="12910"/>
    <cellStyle name="통_20030218144011020-E1C865BF_CC-02 본관기초굴착 예상_1 당진78-연돌-공사설계서(REV.0 12.14-kopec)_0 태안78-연돌-공사설계서(2005082) 4" xfId="19709"/>
    <cellStyle name="통_20030218144011020-E1C865BF_CC-02 본관기초굴착 예상_1 당진78-연돌-공사설계서(REV.0 12.14-kopec)_0 태안78-연돌-공사설계서(2005082) 5" xfId="38312"/>
    <cellStyle name="통_20030218144011020-E1C865BF_CC-02 본관기초굴착 예상_1 당진78-연돌-공사설계서(REV.0 12.14-kopec)_0 태안78-연돌-공사설계서(2005082) 6" xfId="38313"/>
    <cellStyle name="통_20030218144011020-E1C865BF_CC-02 본관기초굴착 예상_1 당진78-연돌-공사설계서(REV.0 12.14-kopec)_0 태안78-연돌-공사설계서(2005082) 7" xfId="38314"/>
    <cellStyle name="통_20030218144011020-E1C865BF_CC-02 본관기초굴착 예상_1 당진78-연돌-공사설계서(REV.0 12.14-kopec)_0 태안78-연돌-공사설계서(2005082) 8" xfId="38315"/>
    <cellStyle name="통_20030218144011020-E1C865BF_CC-02 본관기초굴착 예상_1 당진78-연돌-공사설계서(REV.0 12.14-kopec)_0 태안78-연돌-공사설계서(2005082) 9" xfId="38316"/>
    <cellStyle name="통_20030218144011020-E1C865BF_CC-02 본관기초굴착 예상_1 당진78-연돌-공사설계서(REV.0 12.14-kopec)_1.0t 공사설계서(1021일)" xfId="12911"/>
    <cellStyle name="통_20030218144011020-E1C865BF_CC-02 본관기초굴착 예상_1 당진78-연돌-공사설계서(REV.0 12.14-kopec)_1.0t 공사설계서(1021일) 10" xfId="38317"/>
    <cellStyle name="통_20030218144011020-E1C865BF_CC-02 본관기초굴착 예상_1 당진78-연돌-공사설계서(REV.0 12.14-kopec)_1.0t 공사설계서(1021일) 2" xfId="12912"/>
    <cellStyle name="통_20030218144011020-E1C865BF_CC-02 본관기초굴착 예상_1 당진78-연돌-공사설계서(REV.0 12.14-kopec)_1.0t 공사설계서(1021일) 3" xfId="12913"/>
    <cellStyle name="통_20030218144011020-E1C865BF_CC-02 본관기초굴착 예상_1 당진78-연돌-공사설계서(REV.0 12.14-kopec)_1.0t 공사설계서(1021일) 4" xfId="19710"/>
    <cellStyle name="통_20030218144011020-E1C865BF_CC-02 본관기초굴착 예상_1 당진78-연돌-공사설계서(REV.0 12.14-kopec)_1.0t 공사설계서(1021일) 5" xfId="38318"/>
    <cellStyle name="통_20030218144011020-E1C865BF_CC-02 본관기초굴착 예상_1 당진78-연돌-공사설계서(REV.0 12.14-kopec)_1.0t 공사설계서(1021일) 6" xfId="38319"/>
    <cellStyle name="통_20030218144011020-E1C865BF_CC-02 본관기초굴착 예상_1 당진78-연돌-공사설계서(REV.0 12.14-kopec)_1.0t 공사설계서(1021일) 7" xfId="38320"/>
    <cellStyle name="통_20030218144011020-E1C865BF_CC-02 본관기초굴착 예상_1 당진78-연돌-공사설계서(REV.0 12.14-kopec)_1.0t 공사설계서(1021일) 8" xfId="38321"/>
    <cellStyle name="통_20030218144011020-E1C865BF_CC-02 본관기초굴착 예상_1 당진78-연돌-공사설계서(REV.0 12.14-kopec)_1.0t 공사설계서(1021일) 9" xfId="38322"/>
    <cellStyle name="통_20030218144011020-E1C865BF_CC-02 본관기초굴착 예상_1 당진78-연돌-공사설계서(REV.0 12.14-kopec)_태안78연돌공사설계서(2005099)C2" xfId="12914"/>
    <cellStyle name="통_20030218144011020-E1C865BF_CC-02 본관기초굴착 예상_1 당진78-연돌-공사설계서(REV.0 12.14-kopec)_태안78연돌공사설계서(2005099)C2 10" xfId="38323"/>
    <cellStyle name="통_20030218144011020-E1C865BF_CC-02 본관기초굴착 예상_1 당진78-연돌-공사설계서(REV.0 12.14-kopec)_태안78연돌공사설계서(2005099)C2 2" xfId="12915"/>
    <cellStyle name="통_20030218144011020-E1C865BF_CC-02 본관기초굴착 예상_1 당진78-연돌-공사설계서(REV.0 12.14-kopec)_태안78연돌공사설계서(2005099)C2 3" xfId="12916"/>
    <cellStyle name="통_20030218144011020-E1C865BF_CC-02 본관기초굴착 예상_1 당진78-연돌-공사설계서(REV.0 12.14-kopec)_태안78연돌공사설계서(2005099)C2 4" xfId="19711"/>
    <cellStyle name="통_20030218144011020-E1C865BF_CC-02 본관기초굴착 예상_1 당진78-연돌-공사설계서(REV.0 12.14-kopec)_태안78연돌공사설계서(2005099)C2 5" xfId="38324"/>
    <cellStyle name="통_20030218144011020-E1C865BF_CC-02 본관기초굴착 예상_1 당진78-연돌-공사설계서(REV.0 12.14-kopec)_태안78연돌공사설계서(2005099)C2 6" xfId="38325"/>
    <cellStyle name="통_20030218144011020-E1C865BF_CC-02 본관기초굴착 예상_1 당진78-연돌-공사설계서(REV.0 12.14-kopec)_태안78연돌공사설계서(2005099)C2 7" xfId="38326"/>
    <cellStyle name="통_20030218144011020-E1C865BF_CC-02 본관기초굴착 예상_1 당진78-연돌-공사설계서(REV.0 12.14-kopec)_태안78연돌공사설계서(2005099)C2 8" xfId="38327"/>
    <cellStyle name="통_20030218144011020-E1C865BF_CC-02 본관기초굴착 예상_1 당진78-연돌-공사설계서(REV.0 12.14-kopec)_태안78연돌공사설계서(2005099)C2 9" xfId="38328"/>
    <cellStyle name="통_20030218144011020-E1C865BF_CC-02 본관기초굴착 예상_1.0t 당진78-연돌-수량산출서(REV.0 12.27-kopec)" xfId="12917"/>
    <cellStyle name="통_20030218144011020-E1C865BF_CC-02 본관기초굴착 예상_1.0t 당진78-연돌-수량산출서(REV.0 12.27-kopec) 10" xfId="38329"/>
    <cellStyle name="통_20030218144011020-E1C865BF_CC-02 본관기초굴착 예상_1.0t 당진78-연돌-수량산출서(REV.0 12.27-kopec) 2" xfId="12918"/>
    <cellStyle name="통_20030218144011020-E1C865BF_CC-02 본관기초굴착 예상_1.0t 당진78-연돌-수량산출서(REV.0 12.27-kopec) 3" xfId="12919"/>
    <cellStyle name="통_20030218144011020-E1C865BF_CC-02 본관기초굴착 예상_1.0t 당진78-연돌-수량산출서(REV.0 12.27-kopec) 4" xfId="19712"/>
    <cellStyle name="통_20030218144011020-E1C865BF_CC-02 본관기초굴착 예상_1.0t 당진78-연돌-수량산출서(REV.0 12.27-kopec) 5" xfId="38330"/>
    <cellStyle name="통_20030218144011020-E1C865BF_CC-02 본관기초굴착 예상_1.0t 당진78-연돌-수량산출서(REV.0 12.27-kopec) 6" xfId="38331"/>
    <cellStyle name="통_20030218144011020-E1C865BF_CC-02 본관기초굴착 예상_1.0t 당진78-연돌-수량산출서(REV.0 12.27-kopec) 7" xfId="38332"/>
    <cellStyle name="통_20030218144011020-E1C865BF_CC-02 본관기초굴착 예상_1.0t 당진78-연돌-수량산출서(REV.0 12.27-kopec) 8" xfId="38333"/>
    <cellStyle name="통_20030218144011020-E1C865BF_CC-02 본관기초굴착 예상_1.0t 당진78-연돌-수량산출서(REV.0 12.27-kopec) 9" xfId="38334"/>
    <cellStyle name="통_20030218144011020-E1C865BF_CC-02 본관기초굴착 예상_1.0t 당진78-연돌-수량산출서(REV.0 12.27-kopec)_1.0t 공사설계서(1021일)" xfId="12920"/>
    <cellStyle name="통_20030218144011020-E1C865BF_CC-02 본관기초굴착 예상_1.0t 당진78-연돌-수량산출서(REV.0 12.27-kopec)_1.0t 공사설계서(1021일) 10" xfId="38335"/>
    <cellStyle name="통_20030218144011020-E1C865BF_CC-02 본관기초굴착 예상_1.0t 당진78-연돌-수량산출서(REV.0 12.27-kopec)_1.0t 공사설계서(1021일) 2" xfId="12921"/>
    <cellStyle name="통_20030218144011020-E1C865BF_CC-02 본관기초굴착 예상_1.0t 당진78-연돌-수량산출서(REV.0 12.27-kopec)_1.0t 공사설계서(1021일) 3" xfId="12922"/>
    <cellStyle name="통_20030218144011020-E1C865BF_CC-02 본관기초굴착 예상_1.0t 당진78-연돌-수량산출서(REV.0 12.27-kopec)_1.0t 공사설계서(1021일) 4" xfId="19713"/>
    <cellStyle name="통_20030218144011020-E1C865BF_CC-02 본관기초굴착 예상_1.0t 당진78-연돌-수량산출서(REV.0 12.27-kopec)_1.0t 공사설계서(1021일) 5" xfId="38336"/>
    <cellStyle name="통_20030218144011020-E1C865BF_CC-02 본관기초굴착 예상_1.0t 당진78-연돌-수량산출서(REV.0 12.27-kopec)_1.0t 공사설계서(1021일) 6" xfId="38337"/>
    <cellStyle name="통_20030218144011020-E1C865BF_CC-02 본관기초굴착 예상_1.0t 당진78-연돌-수량산출서(REV.0 12.27-kopec)_1.0t 공사설계서(1021일) 7" xfId="38338"/>
    <cellStyle name="통_20030218144011020-E1C865BF_CC-02 본관기초굴착 예상_1.0t 당진78-연돌-수량산출서(REV.0 12.27-kopec)_1.0t 공사설계서(1021일) 8" xfId="38339"/>
    <cellStyle name="통_20030218144011020-E1C865BF_CC-02 본관기초굴착 예상_1.0t 당진78-연돌-수량산출서(REV.0 12.27-kopec)_1.0t 공사설계서(1021일) 9" xfId="38340"/>
    <cellStyle name="통_20030218144011020-E1C865BF_CC-02 본관기초굴착 예상_당진78-연돌-개략공사비" xfId="12923"/>
    <cellStyle name="통_20030218144011020-E1C865BF_CC-02 본관기초굴착 예상_당진78-연돌-개략공사비 10" xfId="38341"/>
    <cellStyle name="통_20030218144011020-E1C865BF_CC-02 본관기초굴착 예상_당진78-연돌-개략공사비 2" xfId="12924"/>
    <cellStyle name="통_20030218144011020-E1C865BF_CC-02 본관기초굴착 예상_당진78-연돌-개략공사비 3" xfId="12925"/>
    <cellStyle name="통_20030218144011020-E1C865BF_CC-02 본관기초굴착 예상_당진78-연돌-개략공사비 4" xfId="19714"/>
    <cellStyle name="통_20030218144011020-E1C865BF_CC-02 본관기초굴착 예상_당진78-연돌-개략공사비 5" xfId="38342"/>
    <cellStyle name="통_20030218144011020-E1C865BF_CC-02 본관기초굴착 예상_당진78-연돌-개략공사비 6" xfId="38343"/>
    <cellStyle name="통_20030218144011020-E1C865BF_CC-02 본관기초굴착 예상_당진78-연돌-개략공사비 7" xfId="38344"/>
    <cellStyle name="통_20030218144011020-E1C865BF_CC-02 본관기초굴착 예상_당진78-연돌-개략공사비 8" xfId="38345"/>
    <cellStyle name="통_20030218144011020-E1C865BF_CC-02 본관기초굴착 예상_당진78-연돌-개략공사비 9" xfId="38346"/>
    <cellStyle name="통_20030218144011020-E1C865BF_CC-02 본관기초굴착 예상_당진78-연돌-개략공사비_0 태안78-연돌-공사설계서(2005082)" xfId="12926"/>
    <cellStyle name="통_20030218144011020-E1C865BF_CC-02 본관기초굴착 예상_당진78-연돌-개략공사비_0 태안78-연돌-공사설계서(2005082) 10" xfId="38347"/>
    <cellStyle name="통_20030218144011020-E1C865BF_CC-02 본관기초굴착 예상_당진78-연돌-개략공사비_0 태안78-연돌-공사설계서(2005082) 2" xfId="12927"/>
    <cellStyle name="통_20030218144011020-E1C865BF_CC-02 본관기초굴착 예상_당진78-연돌-개략공사비_0 태안78-연돌-공사설계서(2005082) 3" xfId="12928"/>
    <cellStyle name="통_20030218144011020-E1C865BF_CC-02 본관기초굴착 예상_당진78-연돌-개략공사비_0 태안78-연돌-공사설계서(2005082) 4" xfId="19715"/>
    <cellStyle name="통_20030218144011020-E1C865BF_CC-02 본관기초굴착 예상_당진78-연돌-개략공사비_0 태안78-연돌-공사설계서(2005082) 5" xfId="38348"/>
    <cellStyle name="통_20030218144011020-E1C865BF_CC-02 본관기초굴착 예상_당진78-연돌-개략공사비_0 태안78-연돌-공사설계서(2005082) 6" xfId="38349"/>
    <cellStyle name="통_20030218144011020-E1C865BF_CC-02 본관기초굴착 예상_당진78-연돌-개략공사비_0 태안78-연돌-공사설계서(2005082) 7" xfId="38350"/>
    <cellStyle name="통_20030218144011020-E1C865BF_CC-02 본관기초굴착 예상_당진78-연돌-개략공사비_0 태안78-연돌-공사설계서(2005082) 8" xfId="38351"/>
    <cellStyle name="통_20030218144011020-E1C865BF_CC-02 본관기초굴착 예상_당진78-연돌-개략공사비_0 태안78-연돌-공사설계서(2005082) 9" xfId="38352"/>
    <cellStyle name="통_20030218144011020-E1C865BF_CC-02 본관기초굴착 예상_당진78-연돌-개략공사비_1.0t 공사설계서(1021일)" xfId="12929"/>
    <cellStyle name="통_20030218144011020-E1C865BF_CC-02 본관기초굴착 예상_당진78-연돌-개략공사비_1.0t 공사설계서(1021일) 10" xfId="38353"/>
    <cellStyle name="통_20030218144011020-E1C865BF_CC-02 본관기초굴착 예상_당진78-연돌-개략공사비_1.0t 공사설계서(1021일) 2" xfId="12930"/>
    <cellStyle name="통_20030218144011020-E1C865BF_CC-02 본관기초굴착 예상_당진78-연돌-개략공사비_1.0t 공사설계서(1021일) 3" xfId="12931"/>
    <cellStyle name="통_20030218144011020-E1C865BF_CC-02 본관기초굴착 예상_당진78-연돌-개략공사비_1.0t 공사설계서(1021일) 4" xfId="19716"/>
    <cellStyle name="통_20030218144011020-E1C865BF_CC-02 본관기초굴착 예상_당진78-연돌-개략공사비_1.0t 공사설계서(1021일) 5" xfId="38354"/>
    <cellStyle name="통_20030218144011020-E1C865BF_CC-02 본관기초굴착 예상_당진78-연돌-개략공사비_1.0t 공사설계서(1021일) 6" xfId="38355"/>
    <cellStyle name="통_20030218144011020-E1C865BF_CC-02 본관기초굴착 예상_당진78-연돌-개략공사비_1.0t 공사설계서(1021일) 7" xfId="38356"/>
    <cellStyle name="통_20030218144011020-E1C865BF_CC-02 본관기초굴착 예상_당진78-연돌-개략공사비_1.0t 공사설계서(1021일) 8" xfId="38357"/>
    <cellStyle name="통_20030218144011020-E1C865BF_CC-02 본관기초굴착 예상_당진78-연돌-개략공사비_1.0t 공사설계서(1021일) 9" xfId="38358"/>
    <cellStyle name="통_20030218144011020-E1C865BF_CC-02 본관기초굴착 예상_당진78-연돌-개략공사비_태안78연돌공사설계서(2005099)C2" xfId="12932"/>
    <cellStyle name="통_20030218144011020-E1C865BF_CC-02 본관기초굴착 예상_당진78-연돌-개략공사비_태안78연돌공사설계서(2005099)C2 10" xfId="38359"/>
    <cellStyle name="통_20030218144011020-E1C865BF_CC-02 본관기초굴착 예상_당진78-연돌-개략공사비_태안78연돌공사설계서(2005099)C2 2" xfId="12933"/>
    <cellStyle name="통_20030218144011020-E1C865BF_CC-02 본관기초굴착 예상_당진78-연돌-개략공사비_태안78연돌공사설계서(2005099)C2 3" xfId="12934"/>
    <cellStyle name="통_20030218144011020-E1C865BF_CC-02 본관기초굴착 예상_당진78-연돌-개략공사비_태안78연돌공사설계서(2005099)C2 4" xfId="19717"/>
    <cellStyle name="통_20030218144011020-E1C865BF_CC-02 본관기초굴착 예상_당진78-연돌-개략공사비_태안78연돌공사설계서(2005099)C2 5" xfId="38360"/>
    <cellStyle name="통_20030218144011020-E1C865BF_CC-02 본관기초굴착 예상_당진78-연돌-개략공사비_태안78연돌공사설계서(2005099)C2 6" xfId="38361"/>
    <cellStyle name="통_20030218144011020-E1C865BF_CC-02 본관기초굴착 예상_당진78-연돌-개략공사비_태안78연돌공사설계서(2005099)C2 7" xfId="38362"/>
    <cellStyle name="통_20030218144011020-E1C865BF_CC-02 본관기초굴착 예상_당진78-연돌-개략공사비_태안78연돌공사설계서(2005099)C2 8" xfId="38363"/>
    <cellStyle name="통_20030218144011020-E1C865BF_CC-02 본관기초굴착 예상_당진78-연돌-개략공사비_태안78연돌공사설계서(2005099)C2 9" xfId="38364"/>
    <cellStyle name="통_20030218144011020-E1C865BF_CC-02 본관기초굴착 예상_연돌 현장타설말뚝(RCD)설계서" xfId="12935"/>
    <cellStyle name="통_20030218144011020-E1C865BF_CC-02 본관기초굴착 예상_연돌 현장타설말뚝(RCD)설계서 10" xfId="38365"/>
    <cellStyle name="통_20030218144011020-E1C865BF_CC-02 본관기초굴착 예상_연돌 현장타설말뚝(RCD)설계서 2" xfId="12936"/>
    <cellStyle name="통_20030218144011020-E1C865BF_CC-02 본관기초굴착 예상_연돌 현장타설말뚝(RCD)설계서 3" xfId="12937"/>
    <cellStyle name="통_20030218144011020-E1C865BF_CC-02 본관기초굴착 예상_연돌 현장타설말뚝(RCD)설계서 4" xfId="19718"/>
    <cellStyle name="통_20030218144011020-E1C865BF_CC-02 본관기초굴착 예상_연돌 현장타설말뚝(RCD)설계서 5" xfId="38366"/>
    <cellStyle name="통_20030218144011020-E1C865BF_CC-02 본관기초굴착 예상_연돌 현장타설말뚝(RCD)설계서 6" xfId="38367"/>
    <cellStyle name="통_20030218144011020-E1C865BF_CC-02 본관기초굴착 예상_연돌 현장타설말뚝(RCD)설계서 7" xfId="38368"/>
    <cellStyle name="통_20030218144011020-E1C865BF_CC-02 본관기초굴착 예상_연돌 현장타설말뚝(RCD)설계서 8" xfId="38369"/>
    <cellStyle name="통_20030218144011020-E1C865BF_CC-02 본관기초굴착 예상_연돌 현장타설말뚝(RCD)설계서 9" xfId="38370"/>
    <cellStyle name="통_20030218144011020-E1C865BF_CC-02 본관기초굴착 예상_연돌 현장타설말뚝(RCD)설계서_0 태안78-연돌-공사설계서(2005082)" xfId="12938"/>
    <cellStyle name="통_20030218144011020-E1C865BF_CC-02 본관기초굴착 예상_연돌 현장타설말뚝(RCD)설계서_0 태안78-연돌-공사설계서(2005082) 10" xfId="38371"/>
    <cellStyle name="통_20030218144011020-E1C865BF_CC-02 본관기초굴착 예상_연돌 현장타설말뚝(RCD)설계서_0 태안78-연돌-공사설계서(2005082) 2" xfId="12939"/>
    <cellStyle name="통_20030218144011020-E1C865BF_CC-02 본관기초굴착 예상_연돌 현장타설말뚝(RCD)설계서_0 태안78-연돌-공사설계서(2005082) 3" xfId="12940"/>
    <cellStyle name="통_20030218144011020-E1C865BF_CC-02 본관기초굴착 예상_연돌 현장타설말뚝(RCD)설계서_0 태안78-연돌-공사설계서(2005082) 4" xfId="19719"/>
    <cellStyle name="통_20030218144011020-E1C865BF_CC-02 본관기초굴착 예상_연돌 현장타설말뚝(RCD)설계서_0 태안78-연돌-공사설계서(2005082) 5" xfId="38372"/>
    <cellStyle name="통_20030218144011020-E1C865BF_CC-02 본관기초굴착 예상_연돌 현장타설말뚝(RCD)설계서_0 태안78-연돌-공사설계서(2005082) 6" xfId="38373"/>
    <cellStyle name="통_20030218144011020-E1C865BF_CC-02 본관기초굴착 예상_연돌 현장타설말뚝(RCD)설계서_0 태안78-연돌-공사설계서(2005082) 7" xfId="38374"/>
    <cellStyle name="통_20030218144011020-E1C865BF_CC-02 본관기초굴착 예상_연돌 현장타설말뚝(RCD)설계서_0 태안78-연돌-공사설계서(2005082) 8" xfId="38375"/>
    <cellStyle name="통_20030218144011020-E1C865BF_CC-02 본관기초굴착 예상_연돌 현장타설말뚝(RCD)설계서_0 태안78-연돌-공사설계서(2005082) 9" xfId="38376"/>
    <cellStyle name="통_20030218144011020-E1C865BF_CC-02 본관기초굴착 예상_연돌 현장타설말뚝(RCD)설계서_1.0t 공사설계서(1021일)" xfId="12941"/>
    <cellStyle name="통_20030218144011020-E1C865BF_CC-02 본관기초굴착 예상_연돌 현장타설말뚝(RCD)설계서_1.0t 공사설계서(1021일) 10" xfId="38377"/>
    <cellStyle name="통_20030218144011020-E1C865BF_CC-02 본관기초굴착 예상_연돌 현장타설말뚝(RCD)설계서_1.0t 공사설계서(1021일) 2" xfId="12942"/>
    <cellStyle name="통_20030218144011020-E1C865BF_CC-02 본관기초굴착 예상_연돌 현장타설말뚝(RCD)설계서_1.0t 공사설계서(1021일) 3" xfId="12943"/>
    <cellStyle name="통_20030218144011020-E1C865BF_CC-02 본관기초굴착 예상_연돌 현장타설말뚝(RCD)설계서_1.0t 공사설계서(1021일) 4" xfId="19720"/>
    <cellStyle name="통_20030218144011020-E1C865BF_CC-02 본관기초굴착 예상_연돌 현장타설말뚝(RCD)설계서_1.0t 공사설계서(1021일) 5" xfId="38378"/>
    <cellStyle name="통_20030218144011020-E1C865BF_CC-02 본관기초굴착 예상_연돌 현장타설말뚝(RCD)설계서_1.0t 공사설계서(1021일) 6" xfId="38379"/>
    <cellStyle name="통_20030218144011020-E1C865BF_CC-02 본관기초굴착 예상_연돌 현장타설말뚝(RCD)설계서_1.0t 공사설계서(1021일) 7" xfId="38380"/>
    <cellStyle name="통_20030218144011020-E1C865BF_CC-02 본관기초굴착 예상_연돌 현장타설말뚝(RCD)설계서_1.0t 공사설계서(1021일) 8" xfId="38381"/>
    <cellStyle name="통_20030218144011020-E1C865BF_CC-02 본관기초굴착 예상_연돌 현장타설말뚝(RCD)설계서_1.0t 공사설계서(1021일) 9" xfId="38382"/>
    <cellStyle name="통_20030218144011020-E1C865BF_CC-02 본관기초굴착 예상_연돌 현장타설말뚝(RCD)설계서_태안78연돌공사설계서(2005099)C2" xfId="12944"/>
    <cellStyle name="통_20030218144011020-E1C865BF_CC-02 본관기초굴착 예상_연돌 현장타설말뚝(RCD)설계서_태안78연돌공사설계서(2005099)C2 10" xfId="38383"/>
    <cellStyle name="통_20030218144011020-E1C865BF_CC-02 본관기초굴착 예상_연돌 현장타설말뚝(RCD)설계서_태안78연돌공사설계서(2005099)C2 2" xfId="12945"/>
    <cellStyle name="통_20030218144011020-E1C865BF_CC-02 본관기초굴착 예상_연돌 현장타설말뚝(RCD)설계서_태안78연돌공사설계서(2005099)C2 3" xfId="12946"/>
    <cellStyle name="통_20030218144011020-E1C865BF_CC-02 본관기초굴착 예상_연돌 현장타설말뚝(RCD)설계서_태안78연돌공사설계서(2005099)C2 4" xfId="19721"/>
    <cellStyle name="통_20030218144011020-E1C865BF_CC-02 본관기초굴착 예상_연돌 현장타설말뚝(RCD)설계서_태안78연돌공사설계서(2005099)C2 5" xfId="38384"/>
    <cellStyle name="통_20030218144011020-E1C865BF_CC-02 본관기초굴착 예상_연돌 현장타설말뚝(RCD)설계서_태안78연돌공사설계서(2005099)C2 6" xfId="38385"/>
    <cellStyle name="통_20030218144011020-E1C865BF_CC-02 본관기초굴착 예상_연돌 현장타설말뚝(RCD)설계서_태안78연돌공사설계서(2005099)C2 7" xfId="38386"/>
    <cellStyle name="통_20030218144011020-E1C865BF_CC-02 본관기초굴착 예상_연돌 현장타설말뚝(RCD)설계서_태안78연돌공사설계서(2005099)C2 8" xfId="38387"/>
    <cellStyle name="통_20030218144011020-E1C865BF_CC-02 본관기초굴착 예상_연돌 현장타설말뚝(RCD)설계서_태안78연돌공사설계서(2005099)C2 9" xfId="38388"/>
    <cellStyle name="통_20030218144011020-E1C865BF_구내도로 설계변경조서(최종)" xfId="38153"/>
    <cellStyle name="통_20030218144011020-E1C865BF_그래브준설 수량분개 토적표" xfId="38154"/>
    <cellStyle name="통_20030218144011020-E1C865BF_내역서_단가확정_집계" xfId="12825"/>
    <cellStyle name="통_20030218144011020-E1C865BF_당진78-연돌-개략공사비" xfId="12826"/>
    <cellStyle name="통_20030218144011020-E1C865BF_당진78-연돌-개략공사비 10" xfId="38155"/>
    <cellStyle name="통_20030218144011020-E1C865BF_당진78-연돌-개략공사비 2" xfId="12827"/>
    <cellStyle name="통_20030218144011020-E1C865BF_당진78-연돌-개략공사비 3" xfId="12828"/>
    <cellStyle name="통_20030218144011020-E1C865BF_당진78-연돌-개략공사비 4" xfId="19684"/>
    <cellStyle name="통_20030218144011020-E1C865BF_당진78-연돌-개략공사비 5" xfId="38156"/>
    <cellStyle name="통_20030218144011020-E1C865BF_당진78-연돌-개략공사비 6" xfId="38157"/>
    <cellStyle name="통_20030218144011020-E1C865BF_당진78-연돌-개략공사비 7" xfId="38158"/>
    <cellStyle name="통_20030218144011020-E1C865BF_당진78-연돌-개략공사비 8" xfId="38159"/>
    <cellStyle name="통_20030218144011020-E1C865BF_당진78-연돌-개략공사비 9" xfId="38160"/>
    <cellStyle name="통_20030218144011020-E1C865BF_당진78-연돌-개략공사비_0 태안78-연돌-공사설계서(2005082)" xfId="12829"/>
    <cellStyle name="통_20030218144011020-E1C865BF_당진78-연돌-개략공사비_0 태안78-연돌-공사설계서(2005082) 10" xfId="38161"/>
    <cellStyle name="통_20030218144011020-E1C865BF_당진78-연돌-개략공사비_0 태안78-연돌-공사설계서(2005082) 2" xfId="12830"/>
    <cellStyle name="통_20030218144011020-E1C865BF_당진78-연돌-개략공사비_0 태안78-연돌-공사설계서(2005082) 3" xfId="12831"/>
    <cellStyle name="통_20030218144011020-E1C865BF_당진78-연돌-개략공사비_0 태안78-연돌-공사설계서(2005082) 4" xfId="19685"/>
    <cellStyle name="통_20030218144011020-E1C865BF_당진78-연돌-개략공사비_0 태안78-연돌-공사설계서(2005082) 5" xfId="38162"/>
    <cellStyle name="통_20030218144011020-E1C865BF_당진78-연돌-개략공사비_0 태안78-연돌-공사설계서(2005082) 6" xfId="38163"/>
    <cellStyle name="통_20030218144011020-E1C865BF_당진78-연돌-개략공사비_0 태안78-연돌-공사설계서(2005082) 7" xfId="38164"/>
    <cellStyle name="통_20030218144011020-E1C865BF_당진78-연돌-개략공사비_0 태안78-연돌-공사설계서(2005082) 8" xfId="38165"/>
    <cellStyle name="통_20030218144011020-E1C865BF_당진78-연돌-개략공사비_0 태안78-연돌-공사설계서(2005082) 9" xfId="38166"/>
    <cellStyle name="통_20030218144011020-E1C865BF_당진78-연돌-개략공사비_1.0t 공사설계서(1021일)" xfId="12832"/>
    <cellStyle name="통_20030218144011020-E1C865BF_당진78-연돌-개략공사비_1.0t 공사설계서(1021일) 10" xfId="38167"/>
    <cellStyle name="통_20030218144011020-E1C865BF_당진78-연돌-개략공사비_1.0t 공사설계서(1021일) 2" xfId="12833"/>
    <cellStyle name="통_20030218144011020-E1C865BF_당진78-연돌-개략공사비_1.0t 공사설계서(1021일) 3" xfId="12834"/>
    <cellStyle name="통_20030218144011020-E1C865BF_당진78-연돌-개략공사비_1.0t 공사설계서(1021일) 4" xfId="19686"/>
    <cellStyle name="통_20030218144011020-E1C865BF_당진78-연돌-개략공사비_1.0t 공사설계서(1021일) 5" xfId="38168"/>
    <cellStyle name="통_20030218144011020-E1C865BF_당진78-연돌-개략공사비_1.0t 공사설계서(1021일) 6" xfId="38169"/>
    <cellStyle name="통_20030218144011020-E1C865BF_당진78-연돌-개략공사비_1.0t 공사설계서(1021일) 7" xfId="38170"/>
    <cellStyle name="통_20030218144011020-E1C865BF_당진78-연돌-개략공사비_1.0t 공사설계서(1021일) 8" xfId="38171"/>
    <cellStyle name="통_20030218144011020-E1C865BF_당진78-연돌-개략공사비_1.0t 공사설계서(1021일) 9" xfId="38172"/>
    <cellStyle name="통_20030218144011020-E1C865BF_당진78-연돌-개략공사비_태안78연돌공사설계서(2005099)C2" xfId="12835"/>
    <cellStyle name="통_20030218144011020-E1C865BF_당진78-연돌-개략공사비_태안78연돌공사설계서(2005099)C2 10" xfId="38173"/>
    <cellStyle name="통_20030218144011020-E1C865BF_당진78-연돌-개략공사비_태안78연돌공사설계서(2005099)C2 2" xfId="12836"/>
    <cellStyle name="통_20030218144011020-E1C865BF_당진78-연돌-개략공사비_태안78연돌공사설계서(2005099)C2 3" xfId="12837"/>
    <cellStyle name="통_20030218144011020-E1C865BF_당진78-연돌-개략공사비_태안78연돌공사설계서(2005099)C2 4" xfId="19687"/>
    <cellStyle name="통_20030218144011020-E1C865BF_당진78-연돌-개략공사비_태안78연돌공사설계서(2005099)C2 5" xfId="38174"/>
    <cellStyle name="통_20030218144011020-E1C865BF_당진78-연돌-개략공사비_태안78연돌공사설계서(2005099)C2 6" xfId="38175"/>
    <cellStyle name="통_20030218144011020-E1C865BF_당진78-연돌-개략공사비_태안78연돌공사설계서(2005099)C2 7" xfId="38176"/>
    <cellStyle name="통_20030218144011020-E1C865BF_당진78-연돌-개략공사비_태안78연돌공사설계서(2005099)C2 8" xfId="38177"/>
    <cellStyle name="통_20030218144011020-E1C865BF_당진78-연돌-개략공사비_태안78연돌공사설계서(2005099)C2 9" xfId="38178"/>
    <cellStyle name="통_20030218144011020-E1C865BF_당진9,10-터빈기초 공사내역서" xfId="12838"/>
    <cellStyle name="통_20030218144011020-E1C865BF_본관기초굴착 예상도급" xfId="12839"/>
    <cellStyle name="통_20030218144011020-E1C865BF_본관기초굴착 예상도급 10" xfId="38179"/>
    <cellStyle name="통_20030218144011020-E1C865BF_본관기초굴착 예상도급 2" xfId="12840"/>
    <cellStyle name="통_20030218144011020-E1C865BF_본관기초굴착 예상도급 3" xfId="12841"/>
    <cellStyle name="통_20030218144011020-E1C865BF_본관기초굴착 예상도급 4" xfId="19688"/>
    <cellStyle name="통_20030218144011020-E1C865BF_본관기초굴착 예상도급 5" xfId="38180"/>
    <cellStyle name="통_20030218144011020-E1C865BF_본관기초굴착 예상도급 6" xfId="38181"/>
    <cellStyle name="통_20030218144011020-E1C865BF_본관기초굴착 예상도급 7" xfId="38182"/>
    <cellStyle name="통_20030218144011020-E1C865BF_본관기초굴착 예상도급 8" xfId="38183"/>
    <cellStyle name="통_20030218144011020-E1C865BF_본관기초굴착 예상도급 9" xfId="38184"/>
    <cellStyle name="통_20030218144011020-E1C865BF_본관기초굴착 예상도급_1 당진78-연돌-공사설계서(REV.0 12.14-kopec)" xfId="12842"/>
    <cellStyle name="통_20030218144011020-E1C865BF_본관기초굴착 예상도급_1 당진78-연돌-공사설계서(REV.0 12.14-kopec) 10" xfId="38185"/>
    <cellStyle name="통_20030218144011020-E1C865BF_본관기초굴착 예상도급_1 당진78-연돌-공사설계서(REV.0 12.14-kopec) 2" xfId="12843"/>
    <cellStyle name="통_20030218144011020-E1C865BF_본관기초굴착 예상도급_1 당진78-연돌-공사설계서(REV.0 12.14-kopec) 3" xfId="12844"/>
    <cellStyle name="통_20030218144011020-E1C865BF_본관기초굴착 예상도급_1 당진78-연돌-공사설계서(REV.0 12.14-kopec) 4" xfId="19689"/>
    <cellStyle name="통_20030218144011020-E1C865BF_본관기초굴착 예상도급_1 당진78-연돌-공사설계서(REV.0 12.14-kopec) 5" xfId="38186"/>
    <cellStyle name="통_20030218144011020-E1C865BF_본관기초굴착 예상도급_1 당진78-연돌-공사설계서(REV.0 12.14-kopec) 6" xfId="38187"/>
    <cellStyle name="통_20030218144011020-E1C865BF_본관기초굴착 예상도급_1 당진78-연돌-공사설계서(REV.0 12.14-kopec) 7" xfId="38188"/>
    <cellStyle name="통_20030218144011020-E1C865BF_본관기초굴착 예상도급_1 당진78-연돌-공사설계서(REV.0 12.14-kopec) 8" xfId="38189"/>
    <cellStyle name="통_20030218144011020-E1C865BF_본관기초굴착 예상도급_1 당진78-연돌-공사설계서(REV.0 12.14-kopec) 9" xfId="38190"/>
    <cellStyle name="통_20030218144011020-E1C865BF_본관기초굴착 예상도급_1 당진78-연돌-공사설계서(REV.0 12.14-kopec)_0 태안78-연돌-공사설계서(2005082)" xfId="12845"/>
    <cellStyle name="통_20030218144011020-E1C865BF_본관기초굴착 예상도급_1 당진78-연돌-공사설계서(REV.0 12.14-kopec)_0 태안78-연돌-공사설계서(2005082) 10" xfId="38191"/>
    <cellStyle name="통_20030218144011020-E1C865BF_본관기초굴착 예상도급_1 당진78-연돌-공사설계서(REV.0 12.14-kopec)_0 태안78-연돌-공사설계서(2005082) 2" xfId="12846"/>
    <cellStyle name="통_20030218144011020-E1C865BF_본관기초굴착 예상도급_1 당진78-연돌-공사설계서(REV.0 12.14-kopec)_0 태안78-연돌-공사설계서(2005082) 3" xfId="12847"/>
    <cellStyle name="통_20030218144011020-E1C865BF_본관기초굴착 예상도급_1 당진78-연돌-공사설계서(REV.0 12.14-kopec)_0 태안78-연돌-공사설계서(2005082) 4" xfId="19690"/>
    <cellStyle name="통_20030218144011020-E1C865BF_본관기초굴착 예상도급_1 당진78-연돌-공사설계서(REV.0 12.14-kopec)_0 태안78-연돌-공사설계서(2005082) 5" xfId="38192"/>
    <cellStyle name="통_20030218144011020-E1C865BF_본관기초굴착 예상도급_1 당진78-연돌-공사설계서(REV.0 12.14-kopec)_0 태안78-연돌-공사설계서(2005082) 6" xfId="38193"/>
    <cellStyle name="통_20030218144011020-E1C865BF_본관기초굴착 예상도급_1 당진78-연돌-공사설계서(REV.0 12.14-kopec)_0 태안78-연돌-공사설계서(2005082) 7" xfId="38194"/>
    <cellStyle name="통_20030218144011020-E1C865BF_본관기초굴착 예상도급_1 당진78-연돌-공사설계서(REV.0 12.14-kopec)_0 태안78-연돌-공사설계서(2005082) 8" xfId="38195"/>
    <cellStyle name="통_20030218144011020-E1C865BF_본관기초굴착 예상도급_1 당진78-연돌-공사설계서(REV.0 12.14-kopec)_0 태안78-연돌-공사설계서(2005082) 9" xfId="38196"/>
    <cellStyle name="통_20030218144011020-E1C865BF_본관기초굴착 예상도급_1 당진78-연돌-공사설계서(REV.0 12.14-kopec)_1.0t 공사설계서(1021일)" xfId="12848"/>
    <cellStyle name="통_20030218144011020-E1C865BF_본관기초굴착 예상도급_1 당진78-연돌-공사설계서(REV.0 12.14-kopec)_1.0t 공사설계서(1021일) 10" xfId="38197"/>
    <cellStyle name="통_20030218144011020-E1C865BF_본관기초굴착 예상도급_1 당진78-연돌-공사설계서(REV.0 12.14-kopec)_1.0t 공사설계서(1021일) 2" xfId="12849"/>
    <cellStyle name="통_20030218144011020-E1C865BF_본관기초굴착 예상도급_1 당진78-연돌-공사설계서(REV.0 12.14-kopec)_1.0t 공사설계서(1021일) 3" xfId="12850"/>
    <cellStyle name="통_20030218144011020-E1C865BF_본관기초굴착 예상도급_1 당진78-연돌-공사설계서(REV.0 12.14-kopec)_1.0t 공사설계서(1021일) 4" xfId="19691"/>
    <cellStyle name="통_20030218144011020-E1C865BF_본관기초굴착 예상도급_1 당진78-연돌-공사설계서(REV.0 12.14-kopec)_1.0t 공사설계서(1021일) 5" xfId="38198"/>
    <cellStyle name="통_20030218144011020-E1C865BF_본관기초굴착 예상도급_1 당진78-연돌-공사설계서(REV.0 12.14-kopec)_1.0t 공사설계서(1021일) 6" xfId="38199"/>
    <cellStyle name="통_20030218144011020-E1C865BF_본관기초굴착 예상도급_1 당진78-연돌-공사설계서(REV.0 12.14-kopec)_1.0t 공사설계서(1021일) 7" xfId="38200"/>
    <cellStyle name="통_20030218144011020-E1C865BF_본관기초굴착 예상도급_1 당진78-연돌-공사설계서(REV.0 12.14-kopec)_1.0t 공사설계서(1021일) 8" xfId="38201"/>
    <cellStyle name="통_20030218144011020-E1C865BF_본관기초굴착 예상도급_1 당진78-연돌-공사설계서(REV.0 12.14-kopec)_1.0t 공사설계서(1021일) 9" xfId="38202"/>
    <cellStyle name="통_20030218144011020-E1C865BF_본관기초굴착 예상도급_1 당진78-연돌-공사설계서(REV.0 12.14-kopec)_태안78연돌공사설계서(2005099)C2" xfId="12851"/>
    <cellStyle name="통_20030218144011020-E1C865BF_본관기초굴착 예상도급_1 당진78-연돌-공사설계서(REV.0 12.14-kopec)_태안78연돌공사설계서(2005099)C2 10" xfId="38203"/>
    <cellStyle name="통_20030218144011020-E1C865BF_본관기초굴착 예상도급_1 당진78-연돌-공사설계서(REV.0 12.14-kopec)_태안78연돌공사설계서(2005099)C2 2" xfId="12852"/>
    <cellStyle name="통_20030218144011020-E1C865BF_본관기초굴착 예상도급_1 당진78-연돌-공사설계서(REV.0 12.14-kopec)_태안78연돌공사설계서(2005099)C2 3" xfId="12853"/>
    <cellStyle name="통_20030218144011020-E1C865BF_본관기초굴착 예상도급_1 당진78-연돌-공사설계서(REV.0 12.14-kopec)_태안78연돌공사설계서(2005099)C2 4" xfId="19692"/>
    <cellStyle name="통_20030218144011020-E1C865BF_본관기초굴착 예상도급_1 당진78-연돌-공사설계서(REV.0 12.14-kopec)_태안78연돌공사설계서(2005099)C2 5" xfId="38204"/>
    <cellStyle name="통_20030218144011020-E1C865BF_본관기초굴착 예상도급_1 당진78-연돌-공사설계서(REV.0 12.14-kopec)_태안78연돌공사설계서(2005099)C2 6" xfId="38205"/>
    <cellStyle name="통_20030218144011020-E1C865BF_본관기초굴착 예상도급_1 당진78-연돌-공사설계서(REV.0 12.14-kopec)_태안78연돌공사설계서(2005099)C2 7" xfId="38206"/>
    <cellStyle name="통_20030218144011020-E1C865BF_본관기초굴착 예상도급_1 당진78-연돌-공사설계서(REV.0 12.14-kopec)_태안78연돌공사설계서(2005099)C2 8" xfId="38207"/>
    <cellStyle name="통_20030218144011020-E1C865BF_본관기초굴착 예상도급_1 당진78-연돌-공사설계서(REV.0 12.14-kopec)_태안78연돌공사설계서(2005099)C2 9" xfId="38208"/>
    <cellStyle name="통_20030218144011020-E1C865BF_본관기초굴착 예상도급_1.0t 당진78-연돌-수량산출서(REV.0 12.27-kopec)" xfId="12854"/>
    <cellStyle name="통_20030218144011020-E1C865BF_본관기초굴착 예상도급_1.0t 당진78-연돌-수량산출서(REV.0 12.27-kopec) 10" xfId="38209"/>
    <cellStyle name="통_20030218144011020-E1C865BF_본관기초굴착 예상도급_1.0t 당진78-연돌-수량산출서(REV.0 12.27-kopec) 2" xfId="12855"/>
    <cellStyle name="통_20030218144011020-E1C865BF_본관기초굴착 예상도급_1.0t 당진78-연돌-수량산출서(REV.0 12.27-kopec) 3" xfId="12856"/>
    <cellStyle name="통_20030218144011020-E1C865BF_본관기초굴착 예상도급_1.0t 당진78-연돌-수량산출서(REV.0 12.27-kopec) 4" xfId="19693"/>
    <cellStyle name="통_20030218144011020-E1C865BF_본관기초굴착 예상도급_1.0t 당진78-연돌-수량산출서(REV.0 12.27-kopec) 5" xfId="38210"/>
    <cellStyle name="통_20030218144011020-E1C865BF_본관기초굴착 예상도급_1.0t 당진78-연돌-수량산출서(REV.0 12.27-kopec) 6" xfId="38211"/>
    <cellStyle name="통_20030218144011020-E1C865BF_본관기초굴착 예상도급_1.0t 당진78-연돌-수량산출서(REV.0 12.27-kopec) 7" xfId="38212"/>
    <cellStyle name="통_20030218144011020-E1C865BF_본관기초굴착 예상도급_1.0t 당진78-연돌-수량산출서(REV.0 12.27-kopec) 8" xfId="38213"/>
    <cellStyle name="통_20030218144011020-E1C865BF_본관기초굴착 예상도급_1.0t 당진78-연돌-수량산출서(REV.0 12.27-kopec) 9" xfId="38214"/>
    <cellStyle name="통_20030218144011020-E1C865BF_본관기초굴착 예상도급_1.0t 당진78-연돌-수량산출서(REV.0 12.27-kopec)_1.0t 공사설계서(1021일)" xfId="12857"/>
    <cellStyle name="통_20030218144011020-E1C865BF_본관기초굴착 예상도급_1.0t 당진78-연돌-수량산출서(REV.0 12.27-kopec)_1.0t 공사설계서(1021일) 10" xfId="38215"/>
    <cellStyle name="통_20030218144011020-E1C865BF_본관기초굴착 예상도급_1.0t 당진78-연돌-수량산출서(REV.0 12.27-kopec)_1.0t 공사설계서(1021일) 2" xfId="12858"/>
    <cellStyle name="통_20030218144011020-E1C865BF_본관기초굴착 예상도급_1.0t 당진78-연돌-수량산출서(REV.0 12.27-kopec)_1.0t 공사설계서(1021일) 3" xfId="12859"/>
    <cellStyle name="통_20030218144011020-E1C865BF_본관기초굴착 예상도급_1.0t 당진78-연돌-수량산출서(REV.0 12.27-kopec)_1.0t 공사설계서(1021일) 4" xfId="19694"/>
    <cellStyle name="통_20030218144011020-E1C865BF_본관기초굴착 예상도급_1.0t 당진78-연돌-수량산출서(REV.0 12.27-kopec)_1.0t 공사설계서(1021일) 5" xfId="38216"/>
    <cellStyle name="통_20030218144011020-E1C865BF_본관기초굴착 예상도급_1.0t 당진78-연돌-수량산출서(REV.0 12.27-kopec)_1.0t 공사설계서(1021일) 6" xfId="38217"/>
    <cellStyle name="통_20030218144011020-E1C865BF_본관기초굴착 예상도급_1.0t 당진78-연돌-수량산출서(REV.0 12.27-kopec)_1.0t 공사설계서(1021일) 7" xfId="38218"/>
    <cellStyle name="통_20030218144011020-E1C865BF_본관기초굴착 예상도급_1.0t 당진78-연돌-수량산출서(REV.0 12.27-kopec)_1.0t 공사설계서(1021일) 8" xfId="38219"/>
    <cellStyle name="통_20030218144011020-E1C865BF_본관기초굴착 예상도급_1.0t 당진78-연돌-수량산출서(REV.0 12.27-kopec)_1.0t 공사설계서(1021일) 9" xfId="38220"/>
    <cellStyle name="통_20030218144011020-E1C865BF_본관기초굴착 예상도급_당진78-연돌-개략공사비" xfId="12860"/>
    <cellStyle name="통_20030218144011020-E1C865BF_본관기초굴착 예상도급_당진78-연돌-개략공사비 10" xfId="38221"/>
    <cellStyle name="통_20030218144011020-E1C865BF_본관기초굴착 예상도급_당진78-연돌-개략공사비 2" xfId="12861"/>
    <cellStyle name="통_20030218144011020-E1C865BF_본관기초굴착 예상도급_당진78-연돌-개략공사비 3" xfId="12862"/>
    <cellStyle name="통_20030218144011020-E1C865BF_본관기초굴착 예상도급_당진78-연돌-개략공사비 4" xfId="19695"/>
    <cellStyle name="통_20030218144011020-E1C865BF_본관기초굴착 예상도급_당진78-연돌-개략공사비 5" xfId="38222"/>
    <cellStyle name="통_20030218144011020-E1C865BF_본관기초굴착 예상도급_당진78-연돌-개략공사비 6" xfId="38223"/>
    <cellStyle name="통_20030218144011020-E1C865BF_본관기초굴착 예상도급_당진78-연돌-개략공사비 7" xfId="38224"/>
    <cellStyle name="통_20030218144011020-E1C865BF_본관기초굴착 예상도급_당진78-연돌-개략공사비 8" xfId="38225"/>
    <cellStyle name="통_20030218144011020-E1C865BF_본관기초굴착 예상도급_당진78-연돌-개략공사비 9" xfId="38226"/>
    <cellStyle name="통_20030218144011020-E1C865BF_본관기초굴착 예상도급_당진78-연돌-개략공사비_0 태안78-연돌-공사설계서(2005082)" xfId="12863"/>
    <cellStyle name="통_20030218144011020-E1C865BF_본관기초굴착 예상도급_당진78-연돌-개략공사비_0 태안78-연돌-공사설계서(2005082) 10" xfId="38227"/>
    <cellStyle name="통_20030218144011020-E1C865BF_본관기초굴착 예상도급_당진78-연돌-개략공사비_0 태안78-연돌-공사설계서(2005082) 2" xfId="12864"/>
    <cellStyle name="통_20030218144011020-E1C865BF_본관기초굴착 예상도급_당진78-연돌-개략공사비_0 태안78-연돌-공사설계서(2005082) 3" xfId="12865"/>
    <cellStyle name="통_20030218144011020-E1C865BF_본관기초굴착 예상도급_당진78-연돌-개략공사비_0 태안78-연돌-공사설계서(2005082) 4" xfId="19696"/>
    <cellStyle name="통_20030218144011020-E1C865BF_본관기초굴착 예상도급_당진78-연돌-개략공사비_0 태안78-연돌-공사설계서(2005082) 5" xfId="38228"/>
    <cellStyle name="통_20030218144011020-E1C865BF_본관기초굴착 예상도급_당진78-연돌-개략공사비_0 태안78-연돌-공사설계서(2005082) 6" xfId="38229"/>
    <cellStyle name="통_20030218144011020-E1C865BF_본관기초굴착 예상도급_당진78-연돌-개략공사비_0 태안78-연돌-공사설계서(2005082) 7" xfId="38230"/>
    <cellStyle name="통_20030218144011020-E1C865BF_본관기초굴착 예상도급_당진78-연돌-개략공사비_0 태안78-연돌-공사설계서(2005082) 8" xfId="38231"/>
    <cellStyle name="통_20030218144011020-E1C865BF_본관기초굴착 예상도급_당진78-연돌-개략공사비_0 태안78-연돌-공사설계서(2005082) 9" xfId="38232"/>
    <cellStyle name="통_20030218144011020-E1C865BF_본관기초굴착 예상도급_당진78-연돌-개략공사비_1.0t 공사설계서(1021일)" xfId="12866"/>
    <cellStyle name="통_20030218144011020-E1C865BF_본관기초굴착 예상도급_당진78-연돌-개략공사비_1.0t 공사설계서(1021일) 10" xfId="38233"/>
    <cellStyle name="통_20030218144011020-E1C865BF_본관기초굴착 예상도급_당진78-연돌-개략공사비_1.0t 공사설계서(1021일) 2" xfId="12867"/>
    <cellStyle name="통_20030218144011020-E1C865BF_본관기초굴착 예상도급_당진78-연돌-개략공사비_1.0t 공사설계서(1021일) 3" xfId="12868"/>
    <cellStyle name="통_20030218144011020-E1C865BF_본관기초굴착 예상도급_당진78-연돌-개략공사비_1.0t 공사설계서(1021일) 4" xfId="19697"/>
    <cellStyle name="통_20030218144011020-E1C865BF_본관기초굴착 예상도급_당진78-연돌-개략공사비_1.0t 공사설계서(1021일) 5" xfId="38234"/>
    <cellStyle name="통_20030218144011020-E1C865BF_본관기초굴착 예상도급_당진78-연돌-개략공사비_1.0t 공사설계서(1021일) 6" xfId="38235"/>
    <cellStyle name="통_20030218144011020-E1C865BF_본관기초굴착 예상도급_당진78-연돌-개략공사비_1.0t 공사설계서(1021일) 7" xfId="38236"/>
    <cellStyle name="통_20030218144011020-E1C865BF_본관기초굴착 예상도급_당진78-연돌-개략공사비_1.0t 공사설계서(1021일) 8" xfId="38237"/>
    <cellStyle name="통_20030218144011020-E1C865BF_본관기초굴착 예상도급_당진78-연돌-개략공사비_1.0t 공사설계서(1021일) 9" xfId="38238"/>
    <cellStyle name="통_20030218144011020-E1C865BF_본관기초굴착 예상도급_당진78-연돌-개략공사비_태안78연돌공사설계서(2005099)C2" xfId="12869"/>
    <cellStyle name="통_20030218144011020-E1C865BF_본관기초굴착 예상도급_당진78-연돌-개략공사비_태안78연돌공사설계서(2005099)C2 10" xfId="38239"/>
    <cellStyle name="통_20030218144011020-E1C865BF_본관기초굴착 예상도급_당진78-연돌-개략공사비_태안78연돌공사설계서(2005099)C2 2" xfId="12870"/>
    <cellStyle name="통_20030218144011020-E1C865BF_본관기초굴착 예상도급_당진78-연돌-개략공사비_태안78연돌공사설계서(2005099)C2 3" xfId="12871"/>
    <cellStyle name="통_20030218144011020-E1C865BF_본관기초굴착 예상도급_당진78-연돌-개략공사비_태안78연돌공사설계서(2005099)C2 4" xfId="19698"/>
    <cellStyle name="통_20030218144011020-E1C865BF_본관기초굴착 예상도급_당진78-연돌-개략공사비_태안78연돌공사설계서(2005099)C2 5" xfId="38240"/>
    <cellStyle name="통_20030218144011020-E1C865BF_본관기초굴착 예상도급_당진78-연돌-개략공사비_태안78연돌공사설계서(2005099)C2 6" xfId="38241"/>
    <cellStyle name="통_20030218144011020-E1C865BF_본관기초굴착 예상도급_당진78-연돌-개략공사비_태안78연돌공사설계서(2005099)C2 7" xfId="38242"/>
    <cellStyle name="통_20030218144011020-E1C865BF_본관기초굴착 예상도급_당진78-연돌-개략공사비_태안78연돌공사설계서(2005099)C2 8" xfId="38243"/>
    <cellStyle name="통_20030218144011020-E1C865BF_본관기초굴착 예상도급_당진78-연돌-개략공사비_태안78연돌공사설계서(2005099)C2 9" xfId="38244"/>
    <cellStyle name="통_20030218144011020-E1C865BF_본관기초굴착 예상도급_연돌 현장타설말뚝(RCD)설계서" xfId="12872"/>
    <cellStyle name="통_20030218144011020-E1C865BF_본관기초굴착 예상도급_연돌 현장타설말뚝(RCD)설계서 10" xfId="38245"/>
    <cellStyle name="통_20030218144011020-E1C865BF_본관기초굴착 예상도급_연돌 현장타설말뚝(RCD)설계서 2" xfId="12873"/>
    <cellStyle name="통_20030218144011020-E1C865BF_본관기초굴착 예상도급_연돌 현장타설말뚝(RCD)설계서 3" xfId="12874"/>
    <cellStyle name="통_20030218144011020-E1C865BF_본관기초굴착 예상도급_연돌 현장타설말뚝(RCD)설계서 4" xfId="19699"/>
    <cellStyle name="통_20030218144011020-E1C865BF_본관기초굴착 예상도급_연돌 현장타설말뚝(RCD)설계서 5" xfId="38246"/>
    <cellStyle name="통_20030218144011020-E1C865BF_본관기초굴착 예상도급_연돌 현장타설말뚝(RCD)설계서 6" xfId="38247"/>
    <cellStyle name="통_20030218144011020-E1C865BF_본관기초굴착 예상도급_연돌 현장타설말뚝(RCD)설계서 7" xfId="38248"/>
    <cellStyle name="통_20030218144011020-E1C865BF_본관기초굴착 예상도급_연돌 현장타설말뚝(RCD)설계서 8" xfId="38249"/>
    <cellStyle name="통_20030218144011020-E1C865BF_본관기초굴착 예상도급_연돌 현장타설말뚝(RCD)설계서 9" xfId="38250"/>
    <cellStyle name="통_20030218144011020-E1C865BF_본관기초굴착 예상도급_연돌 현장타설말뚝(RCD)설계서_0 태안78-연돌-공사설계서(2005082)" xfId="12875"/>
    <cellStyle name="통_20030218144011020-E1C865BF_본관기초굴착 예상도급_연돌 현장타설말뚝(RCD)설계서_0 태안78-연돌-공사설계서(2005082) 10" xfId="38251"/>
    <cellStyle name="통_20030218144011020-E1C865BF_본관기초굴착 예상도급_연돌 현장타설말뚝(RCD)설계서_0 태안78-연돌-공사설계서(2005082) 2" xfId="12876"/>
    <cellStyle name="통_20030218144011020-E1C865BF_본관기초굴착 예상도급_연돌 현장타설말뚝(RCD)설계서_0 태안78-연돌-공사설계서(2005082) 3" xfId="12877"/>
    <cellStyle name="통_20030218144011020-E1C865BF_본관기초굴착 예상도급_연돌 현장타설말뚝(RCD)설계서_0 태안78-연돌-공사설계서(2005082) 4" xfId="19700"/>
    <cellStyle name="통_20030218144011020-E1C865BF_본관기초굴착 예상도급_연돌 현장타설말뚝(RCD)설계서_0 태안78-연돌-공사설계서(2005082) 5" xfId="38252"/>
    <cellStyle name="통_20030218144011020-E1C865BF_본관기초굴착 예상도급_연돌 현장타설말뚝(RCD)설계서_0 태안78-연돌-공사설계서(2005082) 6" xfId="38253"/>
    <cellStyle name="통_20030218144011020-E1C865BF_본관기초굴착 예상도급_연돌 현장타설말뚝(RCD)설계서_0 태안78-연돌-공사설계서(2005082) 7" xfId="38254"/>
    <cellStyle name="통_20030218144011020-E1C865BF_본관기초굴착 예상도급_연돌 현장타설말뚝(RCD)설계서_0 태안78-연돌-공사설계서(2005082) 8" xfId="38255"/>
    <cellStyle name="통_20030218144011020-E1C865BF_본관기초굴착 예상도급_연돌 현장타설말뚝(RCD)설계서_0 태안78-연돌-공사설계서(2005082) 9" xfId="38256"/>
    <cellStyle name="통_20030218144011020-E1C865BF_본관기초굴착 예상도급_연돌 현장타설말뚝(RCD)설계서_1.0t 공사설계서(1021일)" xfId="12878"/>
    <cellStyle name="통_20030218144011020-E1C865BF_본관기초굴착 예상도급_연돌 현장타설말뚝(RCD)설계서_1.0t 공사설계서(1021일) 10" xfId="38257"/>
    <cellStyle name="통_20030218144011020-E1C865BF_본관기초굴착 예상도급_연돌 현장타설말뚝(RCD)설계서_1.0t 공사설계서(1021일) 2" xfId="12879"/>
    <cellStyle name="통_20030218144011020-E1C865BF_본관기초굴착 예상도급_연돌 현장타설말뚝(RCD)설계서_1.0t 공사설계서(1021일) 3" xfId="12880"/>
    <cellStyle name="통_20030218144011020-E1C865BF_본관기초굴착 예상도급_연돌 현장타설말뚝(RCD)설계서_1.0t 공사설계서(1021일) 4" xfId="19701"/>
    <cellStyle name="통_20030218144011020-E1C865BF_본관기초굴착 예상도급_연돌 현장타설말뚝(RCD)설계서_1.0t 공사설계서(1021일) 5" xfId="38258"/>
    <cellStyle name="통_20030218144011020-E1C865BF_본관기초굴착 예상도급_연돌 현장타설말뚝(RCD)설계서_1.0t 공사설계서(1021일) 6" xfId="38259"/>
    <cellStyle name="통_20030218144011020-E1C865BF_본관기초굴착 예상도급_연돌 현장타설말뚝(RCD)설계서_1.0t 공사설계서(1021일) 7" xfId="38260"/>
    <cellStyle name="통_20030218144011020-E1C865BF_본관기초굴착 예상도급_연돌 현장타설말뚝(RCD)설계서_1.0t 공사설계서(1021일) 8" xfId="38261"/>
    <cellStyle name="통_20030218144011020-E1C865BF_본관기초굴착 예상도급_연돌 현장타설말뚝(RCD)설계서_1.0t 공사설계서(1021일) 9" xfId="38262"/>
    <cellStyle name="통_20030218144011020-E1C865BF_본관기초굴착 예상도급_연돌 현장타설말뚝(RCD)설계서_태안78연돌공사설계서(2005099)C2" xfId="12881"/>
    <cellStyle name="통_20030218144011020-E1C865BF_본관기초굴착 예상도급_연돌 현장타설말뚝(RCD)설계서_태안78연돌공사설계서(2005099)C2 10" xfId="38263"/>
    <cellStyle name="통_20030218144011020-E1C865BF_본관기초굴착 예상도급_연돌 현장타설말뚝(RCD)설계서_태안78연돌공사설계서(2005099)C2 2" xfId="12882"/>
    <cellStyle name="통_20030218144011020-E1C865BF_본관기초굴착 예상도급_연돌 현장타설말뚝(RCD)설계서_태안78연돌공사설계서(2005099)C2 3" xfId="12883"/>
    <cellStyle name="통_20030218144011020-E1C865BF_본관기초굴착 예상도급_연돌 현장타설말뚝(RCD)설계서_태안78연돌공사설계서(2005099)C2 4" xfId="19702"/>
    <cellStyle name="통_20030218144011020-E1C865BF_본관기초굴착 예상도급_연돌 현장타설말뚝(RCD)설계서_태안78연돌공사설계서(2005099)C2 5" xfId="38264"/>
    <cellStyle name="통_20030218144011020-E1C865BF_본관기초굴착 예상도급_연돌 현장타설말뚝(RCD)설계서_태안78연돌공사설계서(2005099)C2 6" xfId="38265"/>
    <cellStyle name="통_20030218144011020-E1C865BF_본관기초굴착 예상도급_연돌 현장타설말뚝(RCD)설계서_태안78연돌공사설계서(2005099)C2 7" xfId="38266"/>
    <cellStyle name="통_20030218144011020-E1C865BF_본관기초굴착 예상도급_연돌 현장타설말뚝(RCD)설계서_태안78연돌공사설계서(2005099)C2 8" xfId="38267"/>
    <cellStyle name="통_20030218144011020-E1C865BF_본관기초굴착 예상도급_연돌 현장타설말뚝(RCD)설계서_태안78연돌공사설계서(2005099)C2 9" xfId="38268"/>
    <cellStyle name="통_20030218144011020-E1C865BF_본관기초굴착(REV1)" xfId="12885"/>
    <cellStyle name="통_20030218144011020-E1C865BF_본관기초굴착(남경)" xfId="12884"/>
    <cellStyle name="통_20030218144011020-E1C865BF_부대철콘공내역(당진#7,8)" xfId="12886"/>
    <cellStyle name="통_20030218144011020-E1C865BF_부두준설 딱지" xfId="38269"/>
    <cellStyle name="통_20030218144011020-E1C865BF_부두준설 설계서" xfId="38270"/>
    <cellStyle name="통_20030218144011020-E1C865BF_부두준설 설계서-07.10.24" xfId="38271"/>
    <cellStyle name="통_20030218144011020-E1C865BF_부두준설 수량산출서" xfId="38272"/>
    <cellStyle name="통_20030218144011020-E1C865BF_설계변경(최종)" xfId="42555"/>
    <cellStyle name="통_20030218144011020-E1C865BF_소나무가이식 하도급대상금액대비" xfId="12887"/>
    <cellStyle name="통_20030218144011020-E1C865BF_연돌 현장타설말뚝(RCD)설계서" xfId="12888"/>
    <cellStyle name="통_20030218144011020-E1C865BF_연돌 현장타설말뚝(RCD)설계서 10" xfId="38273"/>
    <cellStyle name="통_20030218144011020-E1C865BF_연돌 현장타설말뚝(RCD)설계서 2" xfId="12889"/>
    <cellStyle name="통_20030218144011020-E1C865BF_연돌 현장타설말뚝(RCD)설계서 3" xfId="12890"/>
    <cellStyle name="통_20030218144011020-E1C865BF_연돌 현장타설말뚝(RCD)설계서 4" xfId="19703"/>
    <cellStyle name="통_20030218144011020-E1C865BF_연돌 현장타설말뚝(RCD)설계서 5" xfId="38274"/>
    <cellStyle name="통_20030218144011020-E1C865BF_연돌 현장타설말뚝(RCD)설계서 6" xfId="38275"/>
    <cellStyle name="통_20030218144011020-E1C865BF_연돌 현장타설말뚝(RCD)설계서 7" xfId="38276"/>
    <cellStyle name="통_20030218144011020-E1C865BF_연돌 현장타설말뚝(RCD)설계서 8" xfId="38277"/>
    <cellStyle name="통_20030218144011020-E1C865BF_연돌 현장타설말뚝(RCD)설계서 9" xfId="38278"/>
    <cellStyle name="통_20030218144011020-E1C865BF_연돌 현장타설말뚝(RCD)설계서_0 태안78-연돌-공사설계서(2005082)" xfId="12891"/>
    <cellStyle name="통_20030218144011020-E1C865BF_연돌 현장타설말뚝(RCD)설계서_0 태안78-연돌-공사설계서(2005082) 10" xfId="38279"/>
    <cellStyle name="통_20030218144011020-E1C865BF_연돌 현장타설말뚝(RCD)설계서_0 태안78-연돌-공사설계서(2005082) 2" xfId="12892"/>
    <cellStyle name="통_20030218144011020-E1C865BF_연돌 현장타설말뚝(RCD)설계서_0 태안78-연돌-공사설계서(2005082) 3" xfId="12893"/>
    <cellStyle name="통_20030218144011020-E1C865BF_연돌 현장타설말뚝(RCD)설계서_0 태안78-연돌-공사설계서(2005082) 4" xfId="19704"/>
    <cellStyle name="통_20030218144011020-E1C865BF_연돌 현장타설말뚝(RCD)설계서_0 태안78-연돌-공사설계서(2005082) 5" xfId="38280"/>
    <cellStyle name="통_20030218144011020-E1C865BF_연돌 현장타설말뚝(RCD)설계서_0 태안78-연돌-공사설계서(2005082) 6" xfId="38281"/>
    <cellStyle name="통_20030218144011020-E1C865BF_연돌 현장타설말뚝(RCD)설계서_0 태안78-연돌-공사설계서(2005082) 7" xfId="38282"/>
    <cellStyle name="통_20030218144011020-E1C865BF_연돌 현장타설말뚝(RCD)설계서_0 태안78-연돌-공사설계서(2005082) 8" xfId="38283"/>
    <cellStyle name="통_20030218144011020-E1C865BF_연돌 현장타설말뚝(RCD)설계서_0 태안78-연돌-공사설계서(2005082) 9" xfId="38284"/>
    <cellStyle name="통_20030218144011020-E1C865BF_연돌 현장타설말뚝(RCD)설계서_1.0t 공사설계서(1021일)" xfId="12894"/>
    <cellStyle name="통_20030218144011020-E1C865BF_연돌 현장타설말뚝(RCD)설계서_1.0t 공사설계서(1021일) 10" xfId="38285"/>
    <cellStyle name="통_20030218144011020-E1C865BF_연돌 현장타설말뚝(RCD)설계서_1.0t 공사설계서(1021일) 2" xfId="12895"/>
    <cellStyle name="통_20030218144011020-E1C865BF_연돌 현장타설말뚝(RCD)설계서_1.0t 공사설계서(1021일) 3" xfId="12896"/>
    <cellStyle name="통_20030218144011020-E1C865BF_연돌 현장타설말뚝(RCD)설계서_1.0t 공사설계서(1021일) 4" xfId="19705"/>
    <cellStyle name="통_20030218144011020-E1C865BF_연돌 현장타설말뚝(RCD)설계서_1.0t 공사설계서(1021일) 5" xfId="38286"/>
    <cellStyle name="통_20030218144011020-E1C865BF_연돌 현장타설말뚝(RCD)설계서_1.0t 공사설계서(1021일) 6" xfId="38287"/>
    <cellStyle name="통_20030218144011020-E1C865BF_연돌 현장타설말뚝(RCD)설계서_1.0t 공사설계서(1021일) 7" xfId="38288"/>
    <cellStyle name="통_20030218144011020-E1C865BF_연돌 현장타설말뚝(RCD)설계서_1.0t 공사설계서(1021일) 8" xfId="38289"/>
    <cellStyle name="통_20030218144011020-E1C865BF_연돌 현장타설말뚝(RCD)설계서_1.0t 공사설계서(1021일) 9" xfId="38290"/>
    <cellStyle name="통_20030218144011020-E1C865BF_연돌 현장타설말뚝(RCD)설계서_태안78연돌공사설계서(2005099)C2" xfId="12897"/>
    <cellStyle name="통_20030218144011020-E1C865BF_연돌 현장타설말뚝(RCD)설계서_태안78연돌공사설계서(2005099)C2 10" xfId="38291"/>
    <cellStyle name="통_20030218144011020-E1C865BF_연돌 현장타설말뚝(RCD)설계서_태안78연돌공사설계서(2005099)C2 2" xfId="12898"/>
    <cellStyle name="통_20030218144011020-E1C865BF_연돌 현장타설말뚝(RCD)설계서_태안78연돌공사설계서(2005099)C2 3" xfId="12899"/>
    <cellStyle name="통_20030218144011020-E1C865BF_연돌 현장타설말뚝(RCD)설계서_태안78연돌공사설계서(2005099)C2 4" xfId="19706"/>
    <cellStyle name="통_20030218144011020-E1C865BF_연돌 현장타설말뚝(RCD)설계서_태안78연돌공사설계서(2005099)C2 5" xfId="38292"/>
    <cellStyle name="통_20030218144011020-E1C865BF_연돌 현장타설말뚝(RCD)설계서_태안78연돌공사설계서(2005099)C2 6" xfId="38293"/>
    <cellStyle name="통_20030218144011020-E1C865BF_연돌 현장타설말뚝(RCD)설계서_태안78연돌공사설계서(2005099)C2 7" xfId="38294"/>
    <cellStyle name="통_20030218144011020-E1C865BF_연돌 현장타설말뚝(RCD)설계서_태안78연돌공사설계서(2005099)C2 8" xfId="38295"/>
    <cellStyle name="통_20030218144011020-E1C865BF_연돌 현장타설말뚝(RCD)설계서_태안78연돌공사설계서(2005099)C2 9" xfId="38296"/>
    <cellStyle name="통_20030218144011020-E1C865BF_염소 주입실 신축공사" xfId="42556"/>
    <cellStyle name="통_20030218144011020-E1C865BF_취수로 설계변경조서" xfId="38297"/>
    <cellStyle name="통_20030218144011020-E1C865BF_취수로 설계변경조서(최종)" xfId="38298"/>
    <cellStyle name="통_3,4호기 구내도로수량산출서(F.C)" xfId="38389"/>
    <cellStyle name="통_3,4호기 구내배수 내역서" xfId="38390"/>
    <cellStyle name="통_3. 신광R~숭의R(배수공)" xfId="12947"/>
    <cellStyle name="통_3.우수" xfId="12948"/>
    <cellStyle name="통_3.우수_1" xfId="12949"/>
    <cellStyle name="통_3.우수공개략" xfId="12950"/>
    <cellStyle name="통_329전기설비기초-비교" xfId="12951"/>
    <cellStyle name="통_329전기설비기초-비교_설계변경(최종)" xfId="42561"/>
    <cellStyle name="통_329전기설비기초-비교_염소 주입실 신축공사" xfId="42562"/>
    <cellStyle name="통_4.오수" xfId="12952"/>
    <cellStyle name="통_4.오수_5.구조물공" xfId="12953"/>
    <cellStyle name="통_4.오수_8.부대공" xfId="12954"/>
    <cellStyle name="통_4.오수_9.부대공" xfId="12955"/>
    <cellStyle name="통_5.구조물공" xfId="12956"/>
    <cellStyle name="통_6.지하설계서" xfId="38391"/>
    <cellStyle name="통_6.지하설계서-REV3" xfId="38392"/>
    <cellStyle name="통_6.포장공개략" xfId="12957"/>
    <cellStyle name="통_AC-01터빈주제어및보일러기초" xfId="42603"/>
    <cellStyle name="통_AC-01터빈주제어및보일러기초_설계변경(최종)" xfId="42604"/>
    <cellStyle name="통_CC-02 본관기초굴착 예상" xfId="13096"/>
    <cellStyle name="통_CC-02 본관기초굴착 예상 10" xfId="38578"/>
    <cellStyle name="통_CC-02 본관기초굴착 예상 2" xfId="13097"/>
    <cellStyle name="통_CC-02 본관기초굴착 예상 3" xfId="13098"/>
    <cellStyle name="통_CC-02 본관기초굴착 예상 4" xfId="19745"/>
    <cellStyle name="통_CC-02 본관기초굴착 예상 5" xfId="38579"/>
    <cellStyle name="통_CC-02 본관기초굴착 예상 6" xfId="38580"/>
    <cellStyle name="통_CC-02 본관기초굴착 예상 7" xfId="38581"/>
    <cellStyle name="통_CC-02 본관기초굴착 예상 8" xfId="38582"/>
    <cellStyle name="통_CC-02 본관기초굴착 예상 9" xfId="38583"/>
    <cellStyle name="통_CC-02 본관기초굴착 예상_1 당진78-연돌-공사설계서(REV.0 12.14-kopec)" xfId="13099"/>
    <cellStyle name="통_CC-02 본관기초굴착 예상_1 당진78-연돌-공사설계서(REV.0 12.14-kopec) 10" xfId="38584"/>
    <cellStyle name="통_CC-02 본관기초굴착 예상_1 당진78-연돌-공사설계서(REV.0 12.14-kopec) 2" xfId="13100"/>
    <cellStyle name="통_CC-02 본관기초굴착 예상_1 당진78-연돌-공사설계서(REV.0 12.14-kopec) 3" xfId="13101"/>
    <cellStyle name="통_CC-02 본관기초굴착 예상_1 당진78-연돌-공사설계서(REV.0 12.14-kopec) 4" xfId="19746"/>
    <cellStyle name="통_CC-02 본관기초굴착 예상_1 당진78-연돌-공사설계서(REV.0 12.14-kopec) 5" xfId="38585"/>
    <cellStyle name="통_CC-02 본관기초굴착 예상_1 당진78-연돌-공사설계서(REV.0 12.14-kopec) 6" xfId="38586"/>
    <cellStyle name="통_CC-02 본관기초굴착 예상_1 당진78-연돌-공사설계서(REV.0 12.14-kopec) 7" xfId="38587"/>
    <cellStyle name="통_CC-02 본관기초굴착 예상_1 당진78-연돌-공사설계서(REV.0 12.14-kopec) 8" xfId="38588"/>
    <cellStyle name="통_CC-02 본관기초굴착 예상_1 당진78-연돌-공사설계서(REV.0 12.14-kopec) 9" xfId="38589"/>
    <cellStyle name="통_CC-02 본관기초굴착 예상_1 당진78-연돌-공사설계서(REV.0 12.14-kopec)_0 태안78-연돌-공사설계서(2005082)" xfId="13102"/>
    <cellStyle name="통_CC-02 본관기초굴착 예상_1 당진78-연돌-공사설계서(REV.0 12.14-kopec)_0 태안78-연돌-공사설계서(2005082) 10" xfId="38590"/>
    <cellStyle name="통_CC-02 본관기초굴착 예상_1 당진78-연돌-공사설계서(REV.0 12.14-kopec)_0 태안78-연돌-공사설계서(2005082) 2" xfId="13103"/>
    <cellStyle name="통_CC-02 본관기초굴착 예상_1 당진78-연돌-공사설계서(REV.0 12.14-kopec)_0 태안78-연돌-공사설계서(2005082) 3" xfId="13104"/>
    <cellStyle name="통_CC-02 본관기초굴착 예상_1 당진78-연돌-공사설계서(REV.0 12.14-kopec)_0 태안78-연돌-공사설계서(2005082) 4" xfId="19747"/>
    <cellStyle name="통_CC-02 본관기초굴착 예상_1 당진78-연돌-공사설계서(REV.0 12.14-kopec)_0 태안78-연돌-공사설계서(2005082) 5" xfId="38591"/>
    <cellStyle name="통_CC-02 본관기초굴착 예상_1 당진78-연돌-공사설계서(REV.0 12.14-kopec)_0 태안78-연돌-공사설계서(2005082) 6" xfId="38592"/>
    <cellStyle name="통_CC-02 본관기초굴착 예상_1 당진78-연돌-공사설계서(REV.0 12.14-kopec)_0 태안78-연돌-공사설계서(2005082) 7" xfId="38593"/>
    <cellStyle name="통_CC-02 본관기초굴착 예상_1 당진78-연돌-공사설계서(REV.0 12.14-kopec)_0 태안78-연돌-공사설계서(2005082) 8" xfId="38594"/>
    <cellStyle name="통_CC-02 본관기초굴착 예상_1 당진78-연돌-공사설계서(REV.0 12.14-kopec)_0 태안78-연돌-공사설계서(2005082) 9" xfId="38595"/>
    <cellStyle name="통_CC-02 본관기초굴착 예상_1 당진78-연돌-공사설계서(REV.0 12.14-kopec)_1.0t 공사설계서(1021일)" xfId="13105"/>
    <cellStyle name="통_CC-02 본관기초굴착 예상_1 당진78-연돌-공사설계서(REV.0 12.14-kopec)_1.0t 공사설계서(1021일) 10" xfId="38596"/>
    <cellStyle name="통_CC-02 본관기초굴착 예상_1 당진78-연돌-공사설계서(REV.0 12.14-kopec)_1.0t 공사설계서(1021일) 2" xfId="13106"/>
    <cellStyle name="통_CC-02 본관기초굴착 예상_1 당진78-연돌-공사설계서(REV.0 12.14-kopec)_1.0t 공사설계서(1021일) 3" xfId="13107"/>
    <cellStyle name="통_CC-02 본관기초굴착 예상_1 당진78-연돌-공사설계서(REV.0 12.14-kopec)_1.0t 공사설계서(1021일) 4" xfId="19748"/>
    <cellStyle name="통_CC-02 본관기초굴착 예상_1 당진78-연돌-공사설계서(REV.0 12.14-kopec)_1.0t 공사설계서(1021일) 5" xfId="38597"/>
    <cellStyle name="통_CC-02 본관기초굴착 예상_1 당진78-연돌-공사설계서(REV.0 12.14-kopec)_1.0t 공사설계서(1021일) 6" xfId="38598"/>
    <cellStyle name="통_CC-02 본관기초굴착 예상_1 당진78-연돌-공사설계서(REV.0 12.14-kopec)_1.0t 공사설계서(1021일) 7" xfId="38599"/>
    <cellStyle name="통_CC-02 본관기초굴착 예상_1 당진78-연돌-공사설계서(REV.0 12.14-kopec)_1.0t 공사설계서(1021일) 8" xfId="38600"/>
    <cellStyle name="통_CC-02 본관기초굴착 예상_1 당진78-연돌-공사설계서(REV.0 12.14-kopec)_1.0t 공사설계서(1021일) 9" xfId="38601"/>
    <cellStyle name="통_CC-02 본관기초굴착 예상_1 당진78-연돌-공사설계서(REV.0 12.14-kopec)_태안78연돌공사설계서(2005099)C2" xfId="13108"/>
    <cellStyle name="통_CC-02 본관기초굴착 예상_1 당진78-연돌-공사설계서(REV.0 12.14-kopec)_태안78연돌공사설계서(2005099)C2 10" xfId="38602"/>
    <cellStyle name="통_CC-02 본관기초굴착 예상_1 당진78-연돌-공사설계서(REV.0 12.14-kopec)_태안78연돌공사설계서(2005099)C2 2" xfId="13109"/>
    <cellStyle name="통_CC-02 본관기초굴착 예상_1 당진78-연돌-공사설계서(REV.0 12.14-kopec)_태안78연돌공사설계서(2005099)C2 3" xfId="13110"/>
    <cellStyle name="통_CC-02 본관기초굴착 예상_1 당진78-연돌-공사설계서(REV.0 12.14-kopec)_태안78연돌공사설계서(2005099)C2 4" xfId="19749"/>
    <cellStyle name="통_CC-02 본관기초굴착 예상_1 당진78-연돌-공사설계서(REV.0 12.14-kopec)_태안78연돌공사설계서(2005099)C2 5" xfId="38603"/>
    <cellStyle name="통_CC-02 본관기초굴착 예상_1 당진78-연돌-공사설계서(REV.0 12.14-kopec)_태안78연돌공사설계서(2005099)C2 6" xfId="38604"/>
    <cellStyle name="통_CC-02 본관기초굴착 예상_1 당진78-연돌-공사설계서(REV.0 12.14-kopec)_태안78연돌공사설계서(2005099)C2 7" xfId="38605"/>
    <cellStyle name="통_CC-02 본관기초굴착 예상_1 당진78-연돌-공사설계서(REV.0 12.14-kopec)_태안78연돌공사설계서(2005099)C2 8" xfId="38606"/>
    <cellStyle name="통_CC-02 본관기초굴착 예상_1 당진78-연돌-공사설계서(REV.0 12.14-kopec)_태안78연돌공사설계서(2005099)C2 9" xfId="38607"/>
    <cellStyle name="통_CC-02 본관기초굴착 예상_1.0t 당진78-연돌-수량산출서(REV.0 12.27-kopec)" xfId="13111"/>
    <cellStyle name="통_CC-02 본관기초굴착 예상_1.0t 당진78-연돌-수량산출서(REV.0 12.27-kopec) 10" xfId="38608"/>
    <cellStyle name="통_CC-02 본관기초굴착 예상_1.0t 당진78-연돌-수량산출서(REV.0 12.27-kopec) 2" xfId="13112"/>
    <cellStyle name="통_CC-02 본관기초굴착 예상_1.0t 당진78-연돌-수량산출서(REV.0 12.27-kopec) 3" xfId="13113"/>
    <cellStyle name="통_CC-02 본관기초굴착 예상_1.0t 당진78-연돌-수량산출서(REV.0 12.27-kopec) 4" xfId="19750"/>
    <cellStyle name="통_CC-02 본관기초굴착 예상_1.0t 당진78-연돌-수량산출서(REV.0 12.27-kopec) 5" xfId="38609"/>
    <cellStyle name="통_CC-02 본관기초굴착 예상_1.0t 당진78-연돌-수량산출서(REV.0 12.27-kopec) 6" xfId="38610"/>
    <cellStyle name="통_CC-02 본관기초굴착 예상_1.0t 당진78-연돌-수량산출서(REV.0 12.27-kopec) 7" xfId="38611"/>
    <cellStyle name="통_CC-02 본관기초굴착 예상_1.0t 당진78-연돌-수량산출서(REV.0 12.27-kopec) 8" xfId="38612"/>
    <cellStyle name="통_CC-02 본관기초굴착 예상_1.0t 당진78-연돌-수량산출서(REV.0 12.27-kopec) 9" xfId="38613"/>
    <cellStyle name="통_CC-02 본관기초굴착 예상_1.0t 당진78-연돌-수량산출서(REV.0 12.27-kopec)_1.0t 공사설계서(1021일)" xfId="13114"/>
    <cellStyle name="통_CC-02 본관기초굴착 예상_1.0t 당진78-연돌-수량산출서(REV.0 12.27-kopec)_1.0t 공사설계서(1021일) 10" xfId="38614"/>
    <cellStyle name="통_CC-02 본관기초굴착 예상_1.0t 당진78-연돌-수량산출서(REV.0 12.27-kopec)_1.0t 공사설계서(1021일) 2" xfId="13115"/>
    <cellStyle name="통_CC-02 본관기초굴착 예상_1.0t 당진78-연돌-수량산출서(REV.0 12.27-kopec)_1.0t 공사설계서(1021일) 3" xfId="13116"/>
    <cellStyle name="통_CC-02 본관기초굴착 예상_1.0t 당진78-연돌-수량산출서(REV.0 12.27-kopec)_1.0t 공사설계서(1021일) 4" xfId="19751"/>
    <cellStyle name="통_CC-02 본관기초굴착 예상_1.0t 당진78-연돌-수량산출서(REV.0 12.27-kopec)_1.0t 공사설계서(1021일) 5" xfId="38615"/>
    <cellStyle name="통_CC-02 본관기초굴착 예상_1.0t 당진78-연돌-수량산출서(REV.0 12.27-kopec)_1.0t 공사설계서(1021일) 6" xfId="38616"/>
    <cellStyle name="통_CC-02 본관기초굴착 예상_1.0t 당진78-연돌-수량산출서(REV.0 12.27-kopec)_1.0t 공사설계서(1021일) 7" xfId="38617"/>
    <cellStyle name="통_CC-02 본관기초굴착 예상_1.0t 당진78-연돌-수량산출서(REV.0 12.27-kopec)_1.0t 공사설계서(1021일) 8" xfId="38618"/>
    <cellStyle name="통_CC-02 본관기초굴착 예상_1.0t 당진78-연돌-수량산출서(REV.0 12.27-kopec)_1.0t 공사설계서(1021일) 9" xfId="38619"/>
    <cellStyle name="통_CC-02 본관기초굴착 예상_당진78-연돌-개략공사비" xfId="13117"/>
    <cellStyle name="통_CC-02 본관기초굴착 예상_당진78-연돌-개략공사비 10" xfId="38620"/>
    <cellStyle name="통_CC-02 본관기초굴착 예상_당진78-연돌-개략공사비 2" xfId="13118"/>
    <cellStyle name="통_CC-02 본관기초굴착 예상_당진78-연돌-개략공사비 3" xfId="13119"/>
    <cellStyle name="통_CC-02 본관기초굴착 예상_당진78-연돌-개략공사비 4" xfId="19752"/>
    <cellStyle name="통_CC-02 본관기초굴착 예상_당진78-연돌-개략공사비 5" xfId="38621"/>
    <cellStyle name="통_CC-02 본관기초굴착 예상_당진78-연돌-개략공사비 6" xfId="38622"/>
    <cellStyle name="통_CC-02 본관기초굴착 예상_당진78-연돌-개략공사비 7" xfId="38623"/>
    <cellStyle name="통_CC-02 본관기초굴착 예상_당진78-연돌-개략공사비 8" xfId="38624"/>
    <cellStyle name="통_CC-02 본관기초굴착 예상_당진78-연돌-개략공사비 9" xfId="38625"/>
    <cellStyle name="통_CC-02 본관기초굴착 예상_당진78-연돌-개략공사비_0 태안78-연돌-공사설계서(2005082)" xfId="13120"/>
    <cellStyle name="통_CC-02 본관기초굴착 예상_당진78-연돌-개략공사비_0 태안78-연돌-공사설계서(2005082) 10" xfId="38626"/>
    <cellStyle name="통_CC-02 본관기초굴착 예상_당진78-연돌-개략공사비_0 태안78-연돌-공사설계서(2005082) 2" xfId="13121"/>
    <cellStyle name="통_CC-02 본관기초굴착 예상_당진78-연돌-개략공사비_0 태안78-연돌-공사설계서(2005082) 3" xfId="13122"/>
    <cellStyle name="통_CC-02 본관기초굴착 예상_당진78-연돌-개략공사비_0 태안78-연돌-공사설계서(2005082) 4" xfId="19753"/>
    <cellStyle name="통_CC-02 본관기초굴착 예상_당진78-연돌-개략공사비_0 태안78-연돌-공사설계서(2005082) 5" xfId="38627"/>
    <cellStyle name="통_CC-02 본관기초굴착 예상_당진78-연돌-개략공사비_0 태안78-연돌-공사설계서(2005082) 6" xfId="38628"/>
    <cellStyle name="통_CC-02 본관기초굴착 예상_당진78-연돌-개략공사비_0 태안78-연돌-공사설계서(2005082) 7" xfId="38629"/>
    <cellStyle name="통_CC-02 본관기초굴착 예상_당진78-연돌-개략공사비_0 태안78-연돌-공사설계서(2005082) 8" xfId="38630"/>
    <cellStyle name="통_CC-02 본관기초굴착 예상_당진78-연돌-개략공사비_0 태안78-연돌-공사설계서(2005082) 9" xfId="38631"/>
    <cellStyle name="통_CC-02 본관기초굴착 예상_당진78-연돌-개략공사비_1.0t 공사설계서(1021일)" xfId="13123"/>
    <cellStyle name="통_CC-02 본관기초굴착 예상_당진78-연돌-개략공사비_1.0t 공사설계서(1021일) 10" xfId="38632"/>
    <cellStyle name="통_CC-02 본관기초굴착 예상_당진78-연돌-개략공사비_1.0t 공사설계서(1021일) 2" xfId="13124"/>
    <cellStyle name="통_CC-02 본관기초굴착 예상_당진78-연돌-개략공사비_1.0t 공사설계서(1021일) 3" xfId="13125"/>
    <cellStyle name="통_CC-02 본관기초굴착 예상_당진78-연돌-개략공사비_1.0t 공사설계서(1021일) 4" xfId="19754"/>
    <cellStyle name="통_CC-02 본관기초굴착 예상_당진78-연돌-개략공사비_1.0t 공사설계서(1021일) 5" xfId="38633"/>
    <cellStyle name="통_CC-02 본관기초굴착 예상_당진78-연돌-개략공사비_1.0t 공사설계서(1021일) 6" xfId="38634"/>
    <cellStyle name="통_CC-02 본관기초굴착 예상_당진78-연돌-개략공사비_1.0t 공사설계서(1021일) 7" xfId="38635"/>
    <cellStyle name="통_CC-02 본관기초굴착 예상_당진78-연돌-개략공사비_1.0t 공사설계서(1021일) 8" xfId="38636"/>
    <cellStyle name="통_CC-02 본관기초굴착 예상_당진78-연돌-개략공사비_1.0t 공사설계서(1021일) 9" xfId="38637"/>
    <cellStyle name="통_CC-02 본관기초굴착 예상_당진78-연돌-개략공사비_태안78연돌공사설계서(2005099)C2" xfId="13126"/>
    <cellStyle name="통_CC-02 본관기초굴착 예상_당진78-연돌-개략공사비_태안78연돌공사설계서(2005099)C2 10" xfId="38638"/>
    <cellStyle name="통_CC-02 본관기초굴착 예상_당진78-연돌-개략공사비_태안78연돌공사설계서(2005099)C2 2" xfId="13127"/>
    <cellStyle name="통_CC-02 본관기초굴착 예상_당진78-연돌-개략공사비_태안78연돌공사설계서(2005099)C2 3" xfId="13128"/>
    <cellStyle name="통_CC-02 본관기초굴착 예상_당진78-연돌-개략공사비_태안78연돌공사설계서(2005099)C2 4" xfId="19755"/>
    <cellStyle name="통_CC-02 본관기초굴착 예상_당진78-연돌-개략공사비_태안78연돌공사설계서(2005099)C2 5" xfId="38639"/>
    <cellStyle name="통_CC-02 본관기초굴착 예상_당진78-연돌-개략공사비_태안78연돌공사설계서(2005099)C2 6" xfId="38640"/>
    <cellStyle name="통_CC-02 본관기초굴착 예상_당진78-연돌-개략공사비_태안78연돌공사설계서(2005099)C2 7" xfId="38641"/>
    <cellStyle name="통_CC-02 본관기초굴착 예상_당진78-연돌-개략공사비_태안78연돌공사설계서(2005099)C2 8" xfId="38642"/>
    <cellStyle name="통_CC-02 본관기초굴착 예상_당진78-연돌-개략공사비_태안78연돌공사설계서(2005099)C2 9" xfId="38643"/>
    <cellStyle name="통_CC-02 본관기초굴착 예상_연돌 현장타설말뚝(RCD)설계서" xfId="13129"/>
    <cellStyle name="통_CC-02 본관기초굴착 예상_연돌 현장타설말뚝(RCD)설계서 10" xfId="38644"/>
    <cellStyle name="통_CC-02 본관기초굴착 예상_연돌 현장타설말뚝(RCD)설계서 2" xfId="13130"/>
    <cellStyle name="통_CC-02 본관기초굴착 예상_연돌 현장타설말뚝(RCD)설계서 3" xfId="13131"/>
    <cellStyle name="통_CC-02 본관기초굴착 예상_연돌 현장타설말뚝(RCD)설계서 4" xfId="19756"/>
    <cellStyle name="통_CC-02 본관기초굴착 예상_연돌 현장타설말뚝(RCD)설계서 5" xfId="38645"/>
    <cellStyle name="통_CC-02 본관기초굴착 예상_연돌 현장타설말뚝(RCD)설계서 6" xfId="38646"/>
    <cellStyle name="통_CC-02 본관기초굴착 예상_연돌 현장타설말뚝(RCD)설계서 7" xfId="38647"/>
    <cellStyle name="통_CC-02 본관기초굴착 예상_연돌 현장타설말뚝(RCD)설계서 8" xfId="38648"/>
    <cellStyle name="통_CC-02 본관기초굴착 예상_연돌 현장타설말뚝(RCD)설계서 9" xfId="38649"/>
    <cellStyle name="통_CC-02 본관기초굴착 예상_연돌 현장타설말뚝(RCD)설계서_0 태안78-연돌-공사설계서(2005082)" xfId="13132"/>
    <cellStyle name="통_CC-02 본관기초굴착 예상_연돌 현장타설말뚝(RCD)설계서_0 태안78-연돌-공사설계서(2005082) 10" xfId="38650"/>
    <cellStyle name="통_CC-02 본관기초굴착 예상_연돌 현장타설말뚝(RCD)설계서_0 태안78-연돌-공사설계서(2005082) 2" xfId="13133"/>
    <cellStyle name="통_CC-02 본관기초굴착 예상_연돌 현장타설말뚝(RCD)설계서_0 태안78-연돌-공사설계서(2005082) 3" xfId="13134"/>
    <cellStyle name="통_CC-02 본관기초굴착 예상_연돌 현장타설말뚝(RCD)설계서_0 태안78-연돌-공사설계서(2005082) 4" xfId="19757"/>
    <cellStyle name="통_CC-02 본관기초굴착 예상_연돌 현장타설말뚝(RCD)설계서_0 태안78-연돌-공사설계서(2005082) 5" xfId="38651"/>
    <cellStyle name="통_CC-02 본관기초굴착 예상_연돌 현장타설말뚝(RCD)설계서_0 태안78-연돌-공사설계서(2005082) 6" xfId="38652"/>
    <cellStyle name="통_CC-02 본관기초굴착 예상_연돌 현장타설말뚝(RCD)설계서_0 태안78-연돌-공사설계서(2005082) 7" xfId="38653"/>
    <cellStyle name="통_CC-02 본관기초굴착 예상_연돌 현장타설말뚝(RCD)설계서_0 태안78-연돌-공사설계서(2005082) 8" xfId="38654"/>
    <cellStyle name="통_CC-02 본관기초굴착 예상_연돌 현장타설말뚝(RCD)설계서_0 태안78-연돌-공사설계서(2005082) 9" xfId="38655"/>
    <cellStyle name="통_CC-02 본관기초굴착 예상_연돌 현장타설말뚝(RCD)설계서_1.0t 공사설계서(1021일)" xfId="13135"/>
    <cellStyle name="통_CC-02 본관기초굴착 예상_연돌 현장타설말뚝(RCD)설계서_1.0t 공사설계서(1021일) 10" xfId="38656"/>
    <cellStyle name="통_CC-02 본관기초굴착 예상_연돌 현장타설말뚝(RCD)설계서_1.0t 공사설계서(1021일) 2" xfId="13136"/>
    <cellStyle name="통_CC-02 본관기초굴착 예상_연돌 현장타설말뚝(RCD)설계서_1.0t 공사설계서(1021일) 3" xfId="13137"/>
    <cellStyle name="통_CC-02 본관기초굴착 예상_연돌 현장타설말뚝(RCD)설계서_1.0t 공사설계서(1021일) 4" xfId="19758"/>
    <cellStyle name="통_CC-02 본관기초굴착 예상_연돌 현장타설말뚝(RCD)설계서_1.0t 공사설계서(1021일) 5" xfId="38657"/>
    <cellStyle name="통_CC-02 본관기초굴착 예상_연돌 현장타설말뚝(RCD)설계서_1.0t 공사설계서(1021일) 6" xfId="38658"/>
    <cellStyle name="통_CC-02 본관기초굴착 예상_연돌 현장타설말뚝(RCD)설계서_1.0t 공사설계서(1021일) 7" xfId="38659"/>
    <cellStyle name="통_CC-02 본관기초굴착 예상_연돌 현장타설말뚝(RCD)설계서_1.0t 공사설계서(1021일) 8" xfId="38660"/>
    <cellStyle name="통_CC-02 본관기초굴착 예상_연돌 현장타설말뚝(RCD)설계서_1.0t 공사설계서(1021일) 9" xfId="38661"/>
    <cellStyle name="통_CC-02 본관기초굴착 예상_연돌 현장타설말뚝(RCD)설계서_태안78연돌공사설계서(2005099)C2" xfId="13138"/>
    <cellStyle name="통_CC-02 본관기초굴착 예상_연돌 현장타설말뚝(RCD)설계서_태안78연돌공사설계서(2005099)C2 10" xfId="38662"/>
    <cellStyle name="통_CC-02 본관기초굴착 예상_연돌 현장타설말뚝(RCD)설계서_태안78연돌공사설계서(2005099)C2 2" xfId="13139"/>
    <cellStyle name="통_CC-02 본관기초굴착 예상_연돌 현장타설말뚝(RCD)설계서_태안78연돌공사설계서(2005099)C2 3" xfId="13140"/>
    <cellStyle name="통_CC-02 본관기초굴착 예상_연돌 현장타설말뚝(RCD)설계서_태안78연돌공사설계서(2005099)C2 4" xfId="19759"/>
    <cellStyle name="통_CC-02 본관기초굴착 예상_연돌 현장타설말뚝(RCD)설계서_태안78연돌공사설계서(2005099)C2 5" xfId="38663"/>
    <cellStyle name="통_CC-02 본관기초굴착 예상_연돌 현장타설말뚝(RCD)설계서_태안78연돌공사설계서(2005099)C2 6" xfId="38664"/>
    <cellStyle name="통_CC-02 본관기초굴착 예상_연돌 현장타설말뚝(RCD)설계서_태안78연돌공사설계서(2005099)C2 7" xfId="38665"/>
    <cellStyle name="통_CC-02 본관기초굴착 예상_연돌 현장타설말뚝(RCD)설계서_태안78연돌공사설계서(2005099)C2 8" xfId="38666"/>
    <cellStyle name="통_CC-02 본관기초굴착 예상_연돌 현장타설말뚝(RCD)설계서_태안78연돌공사설계서(2005099)C2 9" xfId="38667"/>
    <cellStyle name="통_CC-05 설계서(0428)" xfId="13141"/>
    <cellStyle name="통_CC06 석탄취급설비" xfId="13142"/>
    <cellStyle name="통_CC-06설계서(0418) 검토완" xfId="13143"/>
    <cellStyle name="통_CC-10저탄장조성 및 비탄방지설비공사(최종)11.28" xfId="13144"/>
    <cellStyle name="통_SLP침사지" xfId="13145"/>
    <cellStyle name="통_YH34 운탄_구조물 수량" xfId="13146"/>
    <cellStyle name="통_YH34 운탄설비 내역서" xfId="13147"/>
    <cellStyle name="통_가압장수량산출서-1" xfId="38393"/>
    <cellStyle name="통_견적대비표" xfId="12958"/>
    <cellStyle name="통_공업용수가설계내역서-1" xfId="12959"/>
    <cellStyle name="통_구내도로 설계변경조서(최종)" xfId="38394"/>
    <cellStyle name="통_구내도로 설계서" xfId="38395"/>
    <cellStyle name="통_구내배수 가설계서(변경1차)" xfId="38396"/>
    <cellStyle name="통_깨기" xfId="12960"/>
    <cellStyle name="통_깨기_신광R~숭의R(폐기물)" xfId="12961"/>
    <cellStyle name="통_냉각수배수로-비교" xfId="12962"/>
    <cellStyle name="통_냉각수배수로-비교_설계변경(최종)" xfId="42563"/>
    <cellStyle name="통_냉각수배수로-비교_염소 주입실 신축공사" xfId="42564"/>
    <cellStyle name="통_냉각수취수펌프구조물-비교" xfId="12963"/>
    <cellStyle name="통_냉각수취수펌프구조물-비교_설계변경(최종)" xfId="42565"/>
    <cellStyle name="통_냉각수취수펌프구조물-비교_염소 주입실 신축공사" xfId="42566"/>
    <cellStyle name="통_당진78-연돌-개략공사비" xfId="12964"/>
    <cellStyle name="통_당진78-연돌-개략공사비 10" xfId="38397"/>
    <cellStyle name="통_당진78-연돌-개략공사비 2" xfId="12965"/>
    <cellStyle name="통_당진78-연돌-개략공사비 3" xfId="12966"/>
    <cellStyle name="통_당진78-연돌-개략공사비 4" xfId="19722"/>
    <cellStyle name="통_당진78-연돌-개략공사비 5" xfId="38398"/>
    <cellStyle name="통_당진78-연돌-개략공사비 6" xfId="38399"/>
    <cellStyle name="통_당진78-연돌-개략공사비 7" xfId="38400"/>
    <cellStyle name="통_당진78-연돌-개략공사비 8" xfId="38401"/>
    <cellStyle name="통_당진78-연돌-개략공사비 9" xfId="38402"/>
    <cellStyle name="통_당진78-연돌-개략공사비_0 태안78-연돌-공사설계서(2005082)" xfId="12967"/>
    <cellStyle name="통_당진78-연돌-개략공사비_0 태안78-연돌-공사설계서(2005082) 10" xfId="38403"/>
    <cellStyle name="통_당진78-연돌-개략공사비_0 태안78-연돌-공사설계서(2005082) 2" xfId="12968"/>
    <cellStyle name="통_당진78-연돌-개략공사비_0 태안78-연돌-공사설계서(2005082) 3" xfId="12969"/>
    <cellStyle name="통_당진78-연돌-개략공사비_0 태안78-연돌-공사설계서(2005082) 4" xfId="19723"/>
    <cellStyle name="통_당진78-연돌-개략공사비_0 태안78-연돌-공사설계서(2005082) 5" xfId="38404"/>
    <cellStyle name="통_당진78-연돌-개략공사비_0 태안78-연돌-공사설계서(2005082) 6" xfId="38405"/>
    <cellStyle name="통_당진78-연돌-개략공사비_0 태안78-연돌-공사설계서(2005082) 7" xfId="38406"/>
    <cellStyle name="통_당진78-연돌-개략공사비_0 태안78-연돌-공사설계서(2005082) 8" xfId="38407"/>
    <cellStyle name="통_당진78-연돌-개략공사비_0 태안78-연돌-공사설계서(2005082) 9" xfId="38408"/>
    <cellStyle name="통_당진78-연돌-개략공사비_1.0t 공사설계서(1021일)" xfId="12970"/>
    <cellStyle name="통_당진78-연돌-개략공사비_1.0t 공사설계서(1021일) 10" xfId="38409"/>
    <cellStyle name="통_당진78-연돌-개략공사비_1.0t 공사설계서(1021일) 2" xfId="12971"/>
    <cellStyle name="통_당진78-연돌-개략공사비_1.0t 공사설계서(1021일) 3" xfId="12972"/>
    <cellStyle name="통_당진78-연돌-개략공사비_1.0t 공사설계서(1021일) 4" xfId="19724"/>
    <cellStyle name="통_당진78-연돌-개략공사비_1.0t 공사설계서(1021일) 5" xfId="38410"/>
    <cellStyle name="통_당진78-연돌-개략공사비_1.0t 공사설계서(1021일) 6" xfId="38411"/>
    <cellStyle name="통_당진78-연돌-개략공사비_1.0t 공사설계서(1021일) 7" xfId="38412"/>
    <cellStyle name="통_당진78-연돌-개략공사비_1.0t 공사설계서(1021일) 8" xfId="38413"/>
    <cellStyle name="통_당진78-연돌-개략공사비_1.0t 공사설계서(1021일) 9" xfId="38414"/>
    <cellStyle name="통_당진78-연돌-개략공사비_태안78연돌공사설계서(2005099)C2" xfId="12973"/>
    <cellStyle name="통_당진78-연돌-개략공사비_태안78연돌공사설계서(2005099)C2 10" xfId="38415"/>
    <cellStyle name="통_당진78-연돌-개략공사비_태안78연돌공사설계서(2005099)C2 2" xfId="12974"/>
    <cellStyle name="통_당진78-연돌-개략공사비_태안78연돌공사설계서(2005099)C2 3" xfId="12975"/>
    <cellStyle name="통_당진78-연돌-개략공사비_태안78연돌공사설계서(2005099)C2 4" xfId="19725"/>
    <cellStyle name="통_당진78-연돌-개략공사비_태안78연돌공사설계서(2005099)C2 5" xfId="38416"/>
    <cellStyle name="통_당진78-연돌-개략공사비_태안78연돌공사설계서(2005099)C2 6" xfId="38417"/>
    <cellStyle name="통_당진78-연돌-개략공사비_태안78연돌공사설계서(2005099)C2 7" xfId="38418"/>
    <cellStyle name="통_당진78-연돌-개략공사비_태안78연돌공사설계서(2005099)C2 8" xfId="38419"/>
    <cellStyle name="통_당진78-연돌-개략공사비_태안78연돌공사설계서(2005099)C2 9" xfId="38420"/>
    <cellStyle name="통_당진9,10-터빈기초 공사내역서" xfId="12976"/>
    <cellStyle name="통_물가자료표" xfId="12977"/>
    <cellStyle name="통_배수공" xfId="12978"/>
    <cellStyle name="통_별표(쇄석포설)" xfId="12979"/>
    <cellStyle name="통_별표총괄" xfId="12980"/>
    <cellStyle name="통_본관기초굴착 예상도급" xfId="12981"/>
    <cellStyle name="통_본관기초굴착 예상도급 10" xfId="38421"/>
    <cellStyle name="통_본관기초굴착 예상도급 2" xfId="12982"/>
    <cellStyle name="통_본관기초굴착 예상도급 3" xfId="12983"/>
    <cellStyle name="통_본관기초굴착 예상도급 4" xfId="19726"/>
    <cellStyle name="통_본관기초굴착 예상도급 5" xfId="38422"/>
    <cellStyle name="통_본관기초굴착 예상도급 6" xfId="38423"/>
    <cellStyle name="통_본관기초굴착 예상도급 7" xfId="38424"/>
    <cellStyle name="통_본관기초굴착 예상도급 8" xfId="38425"/>
    <cellStyle name="통_본관기초굴착 예상도급 9" xfId="38426"/>
    <cellStyle name="통_본관기초굴착 예상도급_1 당진78-연돌-공사설계서(REV.0 12.14-kopec)" xfId="12984"/>
    <cellStyle name="통_본관기초굴착 예상도급_1 당진78-연돌-공사설계서(REV.0 12.14-kopec) 10" xfId="38427"/>
    <cellStyle name="통_본관기초굴착 예상도급_1 당진78-연돌-공사설계서(REV.0 12.14-kopec) 2" xfId="12985"/>
    <cellStyle name="통_본관기초굴착 예상도급_1 당진78-연돌-공사설계서(REV.0 12.14-kopec) 3" xfId="12986"/>
    <cellStyle name="통_본관기초굴착 예상도급_1 당진78-연돌-공사설계서(REV.0 12.14-kopec) 4" xfId="19727"/>
    <cellStyle name="통_본관기초굴착 예상도급_1 당진78-연돌-공사설계서(REV.0 12.14-kopec) 5" xfId="38428"/>
    <cellStyle name="통_본관기초굴착 예상도급_1 당진78-연돌-공사설계서(REV.0 12.14-kopec) 6" xfId="38429"/>
    <cellStyle name="통_본관기초굴착 예상도급_1 당진78-연돌-공사설계서(REV.0 12.14-kopec) 7" xfId="38430"/>
    <cellStyle name="통_본관기초굴착 예상도급_1 당진78-연돌-공사설계서(REV.0 12.14-kopec) 8" xfId="38431"/>
    <cellStyle name="통_본관기초굴착 예상도급_1 당진78-연돌-공사설계서(REV.0 12.14-kopec) 9" xfId="38432"/>
    <cellStyle name="통_본관기초굴착 예상도급_1 당진78-연돌-공사설계서(REV.0 12.14-kopec)_0 태안78-연돌-공사설계서(2005082)" xfId="12987"/>
    <cellStyle name="통_본관기초굴착 예상도급_1 당진78-연돌-공사설계서(REV.0 12.14-kopec)_0 태안78-연돌-공사설계서(2005082) 10" xfId="38433"/>
    <cellStyle name="통_본관기초굴착 예상도급_1 당진78-연돌-공사설계서(REV.0 12.14-kopec)_0 태안78-연돌-공사설계서(2005082) 2" xfId="12988"/>
    <cellStyle name="통_본관기초굴착 예상도급_1 당진78-연돌-공사설계서(REV.0 12.14-kopec)_0 태안78-연돌-공사설계서(2005082) 3" xfId="12989"/>
    <cellStyle name="통_본관기초굴착 예상도급_1 당진78-연돌-공사설계서(REV.0 12.14-kopec)_0 태안78-연돌-공사설계서(2005082) 4" xfId="19728"/>
    <cellStyle name="통_본관기초굴착 예상도급_1 당진78-연돌-공사설계서(REV.0 12.14-kopec)_0 태안78-연돌-공사설계서(2005082) 5" xfId="38434"/>
    <cellStyle name="통_본관기초굴착 예상도급_1 당진78-연돌-공사설계서(REV.0 12.14-kopec)_0 태안78-연돌-공사설계서(2005082) 6" xfId="38435"/>
    <cellStyle name="통_본관기초굴착 예상도급_1 당진78-연돌-공사설계서(REV.0 12.14-kopec)_0 태안78-연돌-공사설계서(2005082) 7" xfId="38436"/>
    <cellStyle name="통_본관기초굴착 예상도급_1 당진78-연돌-공사설계서(REV.0 12.14-kopec)_0 태안78-연돌-공사설계서(2005082) 8" xfId="38437"/>
    <cellStyle name="통_본관기초굴착 예상도급_1 당진78-연돌-공사설계서(REV.0 12.14-kopec)_0 태안78-연돌-공사설계서(2005082) 9" xfId="38438"/>
    <cellStyle name="통_본관기초굴착 예상도급_1 당진78-연돌-공사설계서(REV.0 12.14-kopec)_1.0t 공사설계서(1021일)" xfId="12990"/>
    <cellStyle name="통_본관기초굴착 예상도급_1 당진78-연돌-공사설계서(REV.0 12.14-kopec)_1.0t 공사설계서(1021일) 10" xfId="38439"/>
    <cellStyle name="통_본관기초굴착 예상도급_1 당진78-연돌-공사설계서(REV.0 12.14-kopec)_1.0t 공사설계서(1021일) 2" xfId="12991"/>
    <cellStyle name="통_본관기초굴착 예상도급_1 당진78-연돌-공사설계서(REV.0 12.14-kopec)_1.0t 공사설계서(1021일) 3" xfId="12992"/>
    <cellStyle name="통_본관기초굴착 예상도급_1 당진78-연돌-공사설계서(REV.0 12.14-kopec)_1.0t 공사설계서(1021일) 4" xfId="19729"/>
    <cellStyle name="통_본관기초굴착 예상도급_1 당진78-연돌-공사설계서(REV.0 12.14-kopec)_1.0t 공사설계서(1021일) 5" xfId="38440"/>
    <cellStyle name="통_본관기초굴착 예상도급_1 당진78-연돌-공사설계서(REV.0 12.14-kopec)_1.0t 공사설계서(1021일) 6" xfId="38441"/>
    <cellStyle name="통_본관기초굴착 예상도급_1 당진78-연돌-공사설계서(REV.0 12.14-kopec)_1.0t 공사설계서(1021일) 7" xfId="38442"/>
    <cellStyle name="통_본관기초굴착 예상도급_1 당진78-연돌-공사설계서(REV.0 12.14-kopec)_1.0t 공사설계서(1021일) 8" xfId="38443"/>
    <cellStyle name="통_본관기초굴착 예상도급_1 당진78-연돌-공사설계서(REV.0 12.14-kopec)_1.0t 공사설계서(1021일) 9" xfId="38444"/>
    <cellStyle name="통_본관기초굴착 예상도급_1 당진78-연돌-공사설계서(REV.0 12.14-kopec)_태안78연돌공사설계서(2005099)C2" xfId="12993"/>
    <cellStyle name="통_본관기초굴착 예상도급_1 당진78-연돌-공사설계서(REV.0 12.14-kopec)_태안78연돌공사설계서(2005099)C2 10" xfId="38445"/>
    <cellStyle name="통_본관기초굴착 예상도급_1 당진78-연돌-공사설계서(REV.0 12.14-kopec)_태안78연돌공사설계서(2005099)C2 2" xfId="12994"/>
    <cellStyle name="통_본관기초굴착 예상도급_1 당진78-연돌-공사설계서(REV.0 12.14-kopec)_태안78연돌공사설계서(2005099)C2 3" xfId="12995"/>
    <cellStyle name="통_본관기초굴착 예상도급_1 당진78-연돌-공사설계서(REV.0 12.14-kopec)_태안78연돌공사설계서(2005099)C2 4" xfId="19730"/>
    <cellStyle name="통_본관기초굴착 예상도급_1 당진78-연돌-공사설계서(REV.0 12.14-kopec)_태안78연돌공사설계서(2005099)C2 5" xfId="38446"/>
    <cellStyle name="통_본관기초굴착 예상도급_1 당진78-연돌-공사설계서(REV.0 12.14-kopec)_태안78연돌공사설계서(2005099)C2 6" xfId="38447"/>
    <cellStyle name="통_본관기초굴착 예상도급_1 당진78-연돌-공사설계서(REV.0 12.14-kopec)_태안78연돌공사설계서(2005099)C2 7" xfId="38448"/>
    <cellStyle name="통_본관기초굴착 예상도급_1 당진78-연돌-공사설계서(REV.0 12.14-kopec)_태안78연돌공사설계서(2005099)C2 8" xfId="38449"/>
    <cellStyle name="통_본관기초굴착 예상도급_1 당진78-연돌-공사설계서(REV.0 12.14-kopec)_태안78연돌공사설계서(2005099)C2 9" xfId="38450"/>
    <cellStyle name="통_본관기초굴착 예상도급_1.0t 당진78-연돌-수량산출서(REV.0 12.27-kopec)" xfId="12996"/>
    <cellStyle name="통_본관기초굴착 예상도급_1.0t 당진78-연돌-수량산출서(REV.0 12.27-kopec) 10" xfId="38451"/>
    <cellStyle name="통_본관기초굴착 예상도급_1.0t 당진78-연돌-수량산출서(REV.0 12.27-kopec) 2" xfId="12997"/>
    <cellStyle name="통_본관기초굴착 예상도급_1.0t 당진78-연돌-수량산출서(REV.0 12.27-kopec) 3" xfId="12998"/>
    <cellStyle name="통_본관기초굴착 예상도급_1.0t 당진78-연돌-수량산출서(REV.0 12.27-kopec) 4" xfId="19731"/>
    <cellStyle name="통_본관기초굴착 예상도급_1.0t 당진78-연돌-수량산출서(REV.0 12.27-kopec) 5" xfId="38452"/>
    <cellStyle name="통_본관기초굴착 예상도급_1.0t 당진78-연돌-수량산출서(REV.0 12.27-kopec) 6" xfId="38453"/>
    <cellStyle name="통_본관기초굴착 예상도급_1.0t 당진78-연돌-수량산출서(REV.0 12.27-kopec) 7" xfId="38454"/>
    <cellStyle name="통_본관기초굴착 예상도급_1.0t 당진78-연돌-수량산출서(REV.0 12.27-kopec) 8" xfId="38455"/>
    <cellStyle name="통_본관기초굴착 예상도급_1.0t 당진78-연돌-수량산출서(REV.0 12.27-kopec) 9" xfId="38456"/>
    <cellStyle name="통_본관기초굴착 예상도급_1.0t 당진78-연돌-수량산출서(REV.0 12.27-kopec)_1.0t 공사설계서(1021일)" xfId="12999"/>
    <cellStyle name="통_본관기초굴착 예상도급_1.0t 당진78-연돌-수량산출서(REV.0 12.27-kopec)_1.0t 공사설계서(1021일) 10" xfId="38457"/>
    <cellStyle name="통_본관기초굴착 예상도급_1.0t 당진78-연돌-수량산출서(REV.0 12.27-kopec)_1.0t 공사설계서(1021일) 2" xfId="13000"/>
    <cellStyle name="통_본관기초굴착 예상도급_1.0t 당진78-연돌-수량산출서(REV.0 12.27-kopec)_1.0t 공사설계서(1021일) 3" xfId="13001"/>
    <cellStyle name="통_본관기초굴착 예상도급_1.0t 당진78-연돌-수량산출서(REV.0 12.27-kopec)_1.0t 공사설계서(1021일) 4" xfId="19732"/>
    <cellStyle name="통_본관기초굴착 예상도급_1.0t 당진78-연돌-수량산출서(REV.0 12.27-kopec)_1.0t 공사설계서(1021일) 5" xfId="38458"/>
    <cellStyle name="통_본관기초굴착 예상도급_1.0t 당진78-연돌-수량산출서(REV.0 12.27-kopec)_1.0t 공사설계서(1021일) 6" xfId="38459"/>
    <cellStyle name="통_본관기초굴착 예상도급_1.0t 당진78-연돌-수량산출서(REV.0 12.27-kopec)_1.0t 공사설계서(1021일) 7" xfId="38460"/>
    <cellStyle name="통_본관기초굴착 예상도급_1.0t 당진78-연돌-수량산출서(REV.0 12.27-kopec)_1.0t 공사설계서(1021일) 8" xfId="38461"/>
    <cellStyle name="통_본관기초굴착 예상도급_1.0t 당진78-연돌-수량산출서(REV.0 12.27-kopec)_1.0t 공사설계서(1021일) 9" xfId="38462"/>
    <cellStyle name="통_본관기초굴착 예상도급_당진78-연돌-개략공사비" xfId="13002"/>
    <cellStyle name="통_본관기초굴착 예상도급_당진78-연돌-개략공사비 10" xfId="38463"/>
    <cellStyle name="통_본관기초굴착 예상도급_당진78-연돌-개략공사비 2" xfId="13003"/>
    <cellStyle name="통_본관기초굴착 예상도급_당진78-연돌-개략공사비 3" xfId="13004"/>
    <cellStyle name="통_본관기초굴착 예상도급_당진78-연돌-개략공사비 4" xfId="19733"/>
    <cellStyle name="통_본관기초굴착 예상도급_당진78-연돌-개략공사비 5" xfId="38464"/>
    <cellStyle name="통_본관기초굴착 예상도급_당진78-연돌-개략공사비 6" xfId="38465"/>
    <cellStyle name="통_본관기초굴착 예상도급_당진78-연돌-개략공사비 7" xfId="38466"/>
    <cellStyle name="통_본관기초굴착 예상도급_당진78-연돌-개략공사비 8" xfId="38467"/>
    <cellStyle name="통_본관기초굴착 예상도급_당진78-연돌-개략공사비 9" xfId="38468"/>
    <cellStyle name="통_본관기초굴착 예상도급_당진78-연돌-개략공사비_0 태안78-연돌-공사설계서(2005082)" xfId="13005"/>
    <cellStyle name="통_본관기초굴착 예상도급_당진78-연돌-개략공사비_0 태안78-연돌-공사설계서(2005082) 10" xfId="38469"/>
    <cellStyle name="통_본관기초굴착 예상도급_당진78-연돌-개략공사비_0 태안78-연돌-공사설계서(2005082) 2" xfId="13006"/>
    <cellStyle name="통_본관기초굴착 예상도급_당진78-연돌-개략공사비_0 태안78-연돌-공사설계서(2005082) 3" xfId="13007"/>
    <cellStyle name="통_본관기초굴착 예상도급_당진78-연돌-개략공사비_0 태안78-연돌-공사설계서(2005082) 4" xfId="19734"/>
    <cellStyle name="통_본관기초굴착 예상도급_당진78-연돌-개략공사비_0 태안78-연돌-공사설계서(2005082) 5" xfId="38470"/>
    <cellStyle name="통_본관기초굴착 예상도급_당진78-연돌-개략공사비_0 태안78-연돌-공사설계서(2005082) 6" xfId="38471"/>
    <cellStyle name="통_본관기초굴착 예상도급_당진78-연돌-개략공사비_0 태안78-연돌-공사설계서(2005082) 7" xfId="38472"/>
    <cellStyle name="통_본관기초굴착 예상도급_당진78-연돌-개략공사비_0 태안78-연돌-공사설계서(2005082) 8" xfId="38473"/>
    <cellStyle name="통_본관기초굴착 예상도급_당진78-연돌-개략공사비_0 태안78-연돌-공사설계서(2005082) 9" xfId="38474"/>
    <cellStyle name="통_본관기초굴착 예상도급_당진78-연돌-개략공사비_1.0t 공사설계서(1021일)" xfId="13008"/>
    <cellStyle name="통_본관기초굴착 예상도급_당진78-연돌-개략공사비_1.0t 공사설계서(1021일) 10" xfId="38475"/>
    <cellStyle name="통_본관기초굴착 예상도급_당진78-연돌-개략공사비_1.0t 공사설계서(1021일) 2" xfId="13009"/>
    <cellStyle name="통_본관기초굴착 예상도급_당진78-연돌-개략공사비_1.0t 공사설계서(1021일) 3" xfId="13010"/>
    <cellStyle name="통_본관기초굴착 예상도급_당진78-연돌-개략공사비_1.0t 공사설계서(1021일) 4" xfId="19735"/>
    <cellStyle name="통_본관기초굴착 예상도급_당진78-연돌-개략공사비_1.0t 공사설계서(1021일) 5" xfId="38476"/>
    <cellStyle name="통_본관기초굴착 예상도급_당진78-연돌-개략공사비_1.0t 공사설계서(1021일) 6" xfId="38477"/>
    <cellStyle name="통_본관기초굴착 예상도급_당진78-연돌-개략공사비_1.0t 공사설계서(1021일) 7" xfId="38478"/>
    <cellStyle name="통_본관기초굴착 예상도급_당진78-연돌-개략공사비_1.0t 공사설계서(1021일) 8" xfId="38479"/>
    <cellStyle name="통_본관기초굴착 예상도급_당진78-연돌-개략공사비_1.0t 공사설계서(1021일) 9" xfId="38480"/>
    <cellStyle name="통_본관기초굴착 예상도급_당진78-연돌-개략공사비_태안78연돌공사설계서(2005099)C2" xfId="13011"/>
    <cellStyle name="통_본관기초굴착 예상도급_당진78-연돌-개략공사비_태안78연돌공사설계서(2005099)C2 10" xfId="38481"/>
    <cellStyle name="통_본관기초굴착 예상도급_당진78-연돌-개략공사비_태안78연돌공사설계서(2005099)C2 2" xfId="13012"/>
    <cellStyle name="통_본관기초굴착 예상도급_당진78-연돌-개략공사비_태안78연돌공사설계서(2005099)C2 3" xfId="13013"/>
    <cellStyle name="통_본관기초굴착 예상도급_당진78-연돌-개략공사비_태안78연돌공사설계서(2005099)C2 4" xfId="19736"/>
    <cellStyle name="통_본관기초굴착 예상도급_당진78-연돌-개략공사비_태안78연돌공사설계서(2005099)C2 5" xfId="38482"/>
    <cellStyle name="통_본관기초굴착 예상도급_당진78-연돌-개략공사비_태안78연돌공사설계서(2005099)C2 6" xfId="38483"/>
    <cellStyle name="통_본관기초굴착 예상도급_당진78-연돌-개략공사비_태안78연돌공사설계서(2005099)C2 7" xfId="38484"/>
    <cellStyle name="통_본관기초굴착 예상도급_당진78-연돌-개략공사비_태안78연돌공사설계서(2005099)C2 8" xfId="38485"/>
    <cellStyle name="통_본관기초굴착 예상도급_당진78-연돌-개략공사비_태안78연돌공사설계서(2005099)C2 9" xfId="38486"/>
    <cellStyle name="통_본관기초굴착 예상도급_연돌 현장타설말뚝(RCD)설계서" xfId="13014"/>
    <cellStyle name="통_본관기초굴착 예상도급_연돌 현장타설말뚝(RCD)설계서 10" xfId="38487"/>
    <cellStyle name="통_본관기초굴착 예상도급_연돌 현장타설말뚝(RCD)설계서 2" xfId="13015"/>
    <cellStyle name="통_본관기초굴착 예상도급_연돌 현장타설말뚝(RCD)설계서 3" xfId="13016"/>
    <cellStyle name="통_본관기초굴착 예상도급_연돌 현장타설말뚝(RCD)설계서 4" xfId="19737"/>
    <cellStyle name="통_본관기초굴착 예상도급_연돌 현장타설말뚝(RCD)설계서 5" xfId="38488"/>
    <cellStyle name="통_본관기초굴착 예상도급_연돌 현장타설말뚝(RCD)설계서 6" xfId="38489"/>
    <cellStyle name="통_본관기초굴착 예상도급_연돌 현장타설말뚝(RCD)설계서 7" xfId="38490"/>
    <cellStyle name="통_본관기초굴착 예상도급_연돌 현장타설말뚝(RCD)설계서 8" xfId="38491"/>
    <cellStyle name="통_본관기초굴착 예상도급_연돌 현장타설말뚝(RCD)설계서 9" xfId="38492"/>
    <cellStyle name="통_본관기초굴착 예상도급_연돌 현장타설말뚝(RCD)설계서_0 태안78-연돌-공사설계서(2005082)" xfId="13017"/>
    <cellStyle name="통_본관기초굴착 예상도급_연돌 현장타설말뚝(RCD)설계서_0 태안78-연돌-공사설계서(2005082) 10" xfId="38493"/>
    <cellStyle name="통_본관기초굴착 예상도급_연돌 현장타설말뚝(RCD)설계서_0 태안78-연돌-공사설계서(2005082) 2" xfId="13018"/>
    <cellStyle name="통_본관기초굴착 예상도급_연돌 현장타설말뚝(RCD)설계서_0 태안78-연돌-공사설계서(2005082) 3" xfId="13019"/>
    <cellStyle name="통_본관기초굴착 예상도급_연돌 현장타설말뚝(RCD)설계서_0 태안78-연돌-공사설계서(2005082) 4" xfId="19738"/>
    <cellStyle name="통_본관기초굴착 예상도급_연돌 현장타설말뚝(RCD)설계서_0 태안78-연돌-공사설계서(2005082) 5" xfId="38494"/>
    <cellStyle name="통_본관기초굴착 예상도급_연돌 현장타설말뚝(RCD)설계서_0 태안78-연돌-공사설계서(2005082) 6" xfId="38495"/>
    <cellStyle name="통_본관기초굴착 예상도급_연돌 현장타설말뚝(RCD)설계서_0 태안78-연돌-공사설계서(2005082) 7" xfId="38496"/>
    <cellStyle name="통_본관기초굴착 예상도급_연돌 현장타설말뚝(RCD)설계서_0 태안78-연돌-공사설계서(2005082) 8" xfId="38497"/>
    <cellStyle name="통_본관기초굴착 예상도급_연돌 현장타설말뚝(RCD)설계서_0 태안78-연돌-공사설계서(2005082) 9" xfId="38498"/>
    <cellStyle name="통_본관기초굴착 예상도급_연돌 현장타설말뚝(RCD)설계서_1.0t 공사설계서(1021일)" xfId="13020"/>
    <cellStyle name="통_본관기초굴착 예상도급_연돌 현장타설말뚝(RCD)설계서_1.0t 공사설계서(1021일) 10" xfId="38499"/>
    <cellStyle name="통_본관기초굴착 예상도급_연돌 현장타설말뚝(RCD)설계서_1.0t 공사설계서(1021일) 2" xfId="13021"/>
    <cellStyle name="통_본관기초굴착 예상도급_연돌 현장타설말뚝(RCD)설계서_1.0t 공사설계서(1021일) 3" xfId="13022"/>
    <cellStyle name="통_본관기초굴착 예상도급_연돌 현장타설말뚝(RCD)설계서_1.0t 공사설계서(1021일) 4" xfId="19739"/>
    <cellStyle name="통_본관기초굴착 예상도급_연돌 현장타설말뚝(RCD)설계서_1.0t 공사설계서(1021일) 5" xfId="38500"/>
    <cellStyle name="통_본관기초굴착 예상도급_연돌 현장타설말뚝(RCD)설계서_1.0t 공사설계서(1021일) 6" xfId="38501"/>
    <cellStyle name="통_본관기초굴착 예상도급_연돌 현장타설말뚝(RCD)설계서_1.0t 공사설계서(1021일) 7" xfId="38502"/>
    <cellStyle name="통_본관기초굴착 예상도급_연돌 현장타설말뚝(RCD)설계서_1.0t 공사설계서(1021일) 8" xfId="38503"/>
    <cellStyle name="통_본관기초굴착 예상도급_연돌 현장타설말뚝(RCD)설계서_1.0t 공사설계서(1021일) 9" xfId="38504"/>
    <cellStyle name="통_본관기초굴착 예상도급_연돌 현장타설말뚝(RCD)설계서_태안78연돌공사설계서(2005099)C2" xfId="13023"/>
    <cellStyle name="통_본관기초굴착 예상도급_연돌 현장타설말뚝(RCD)설계서_태안78연돌공사설계서(2005099)C2 10" xfId="38505"/>
    <cellStyle name="통_본관기초굴착 예상도급_연돌 현장타설말뚝(RCD)설계서_태안78연돌공사설계서(2005099)C2 2" xfId="13024"/>
    <cellStyle name="통_본관기초굴착 예상도급_연돌 현장타설말뚝(RCD)설계서_태안78연돌공사설계서(2005099)C2 3" xfId="13025"/>
    <cellStyle name="통_본관기초굴착 예상도급_연돌 현장타설말뚝(RCD)설계서_태안78연돌공사설계서(2005099)C2 4" xfId="19740"/>
    <cellStyle name="통_본관기초굴착 예상도급_연돌 현장타설말뚝(RCD)설계서_태안78연돌공사설계서(2005099)C2 5" xfId="38506"/>
    <cellStyle name="통_본관기초굴착 예상도급_연돌 현장타설말뚝(RCD)설계서_태안78연돌공사설계서(2005099)C2 6" xfId="38507"/>
    <cellStyle name="통_본관기초굴착 예상도급_연돌 현장타설말뚝(RCD)설계서_태안78연돌공사설계서(2005099)C2 7" xfId="38508"/>
    <cellStyle name="통_본관기초굴착 예상도급_연돌 현장타설말뚝(RCD)설계서_태안78연돌공사설계서(2005099)C2 8" xfId="38509"/>
    <cellStyle name="통_본관기초굴착 예상도급_연돌 현장타설말뚝(RCD)설계서_태안78연돌공사설계서(2005099)C2 9" xfId="38510"/>
    <cellStyle name="통_본관기초굴착(REV1)" xfId="13027"/>
    <cellStyle name="통_본관기초굴착(남경)" xfId="13026"/>
    <cellStyle name="통_부대공사" xfId="38511"/>
    <cellStyle name="통_부대공사단위수량" xfId="38512"/>
    <cellStyle name="통_부대철골공내역(가실행#7,8)" xfId="13028"/>
    <cellStyle name="통_부대철골공내역(가실행#7,8)_부대철콘공내역(당진#7,8)" xfId="13029"/>
    <cellStyle name="통_부두준설 딱지" xfId="38513"/>
    <cellStyle name="통_부두준설 설계서-07.10.24" xfId="38514"/>
    <cellStyle name="통_부표" xfId="13030"/>
    <cellStyle name="통_사급재료비및운반비" xfId="13031"/>
    <cellStyle name="통_사급재료비및운반비_(참고1) 현황도 딱지" xfId="38515"/>
    <cellStyle name="통_사급재료비및운반비_AC-01터빈주제어및보일러기초" xfId="42577"/>
    <cellStyle name="통_사급재료비및운반비_AC-01터빈주제어및보일러기초_설계변경(최종)" xfId="42578"/>
    <cellStyle name="통_사급재료비및운반비_AC-05옥내기기기초" xfId="13041"/>
    <cellStyle name="통_사급재료비및운반비_AC-05옥내기기기초_내역서_단가확정_집계" xfId="13042"/>
    <cellStyle name="통_사급재료비및운반비_AC-05옥내기기기초_설계변경(최종)" xfId="42579"/>
    <cellStyle name="통_사급재료비및운반비_AC-05옥내기기기초_염소 주입실 신축공사" xfId="42580"/>
    <cellStyle name="통_사급재료비및운반비_AC-07용수환경건물" xfId="42581"/>
    <cellStyle name="통_사급재료비및운반비_AC-07용수환경건물_설계변경(최종)" xfId="42582"/>
    <cellStyle name="통_사급재료비및운반비_그래브준설 수량분개 토적표" xfId="38516"/>
    <cellStyle name="통_사급재료비및운반비_내역서_단가확정_집계" xfId="13032"/>
    <cellStyle name="통_사급재료비및운반비_부두준설 딱지" xfId="38517"/>
    <cellStyle name="통_사급재료비및운반비_부두준설 설계서" xfId="38518"/>
    <cellStyle name="통_사급재료비및운반비_부두준설 설계서-07.10.24" xfId="38519"/>
    <cellStyle name="통_사급재료비및운반비_부두준설 수량산출서" xfId="38520"/>
    <cellStyle name="통_사급재료비및운반비_설계변경(최종)" xfId="42567"/>
    <cellStyle name="통_사급재료비및운반비_염소 주입실 신축공사" xfId="42568"/>
    <cellStyle name="통_사급재료비및운반비_터빈발전기기초(단가)" xfId="13033"/>
    <cellStyle name="통_사급재료비및운반비_터빈발전기기초(단가)_1" xfId="13034"/>
    <cellStyle name="통_사급재료비및운반비_터빈발전기기초(단가)_1_AC-05옥내기기기초" xfId="13036"/>
    <cellStyle name="통_사급재료비및운반비_터빈발전기기초(단가)_1_AC-05옥내기기기초_내역서_단가확정_집계" xfId="13037"/>
    <cellStyle name="통_사급재료비및운반비_터빈발전기기초(단가)_1_AC-05옥내기기기초_설계변경(최종)" xfId="42571"/>
    <cellStyle name="통_사급재료비및운반비_터빈발전기기초(단가)_1_AC-05옥내기기기초_염소 주입실 신축공사" xfId="42572"/>
    <cellStyle name="통_사급재료비및운반비_터빈발전기기초(단가)_1_내역서_단가확정_집계" xfId="13035"/>
    <cellStyle name="통_사급재료비및운반비_터빈발전기기초(단가)_1_설계변경(최종)" xfId="42569"/>
    <cellStyle name="통_사급재료비및운반비_터빈발전기기초(단가)_1_염소 주입실 신축공사" xfId="42570"/>
    <cellStyle name="통_사급재료비및운반비_터빈발전기기초(단가)_AC-05옥내기기기초" xfId="13039"/>
    <cellStyle name="통_사급재료비및운반비_터빈발전기기초(단가)_AC-05옥내기기기초_내역서_단가확정_집계" xfId="13040"/>
    <cellStyle name="통_사급재료비및운반비_터빈발전기기초(단가)_AC-05옥내기기기초_설계변경(최종)" xfId="42575"/>
    <cellStyle name="통_사급재료비및운반비_터빈발전기기초(단가)_AC-05옥내기기기초_염소 주입실 신축공사" xfId="42576"/>
    <cellStyle name="통_사급재료비및운반비_터빈발전기기초(단가)_내역서_단가확정_집계" xfId="13038"/>
    <cellStyle name="통_사급재료비및운반비_터빈발전기기초(단가)_설계변경(최종)" xfId="42573"/>
    <cellStyle name="통_사급재료비및운반비_터빈발전기기초(단가)_염소 주입실 신축공사" xfId="42574"/>
    <cellStyle name="통_석탄취급설비기초-비교" xfId="13043"/>
    <cellStyle name="통_석탄취급설비기초-비교_설계변경(최종)" xfId="42583"/>
    <cellStyle name="통_석탄취급설비기초-비교_염소 주입실 신축공사" xfId="42584"/>
    <cellStyle name="통_설계명세서" xfId="13044"/>
    <cellStyle name="통_설계서(CC-10)re2" xfId="38521"/>
    <cellStyle name="통_설계서(F.C)" xfId="13045"/>
    <cellStyle name="통_소나무가이식 하도급대상금액대비" xfId="13046"/>
    <cellStyle name="통_솔빛마을연결도로(최종)" xfId="13047"/>
    <cellStyle name="통_수량및 단가 산출내용표" xfId="13048"/>
    <cellStyle name="통_수량및 단가 산출내용표_(참고1) 현황도 딱지" xfId="38522"/>
    <cellStyle name="통_수량및 단가 산출내용표_AC-01터빈주제어및보일러기초" xfId="42589"/>
    <cellStyle name="통_수량및 단가 산출내용표_AC-01터빈주제어및보일러기초_설계변경(최종)" xfId="42590"/>
    <cellStyle name="통_수량및 단가 산출내용표_AC-05옥내기기기초" xfId="13054"/>
    <cellStyle name="통_수량및 단가 산출내용표_AC-05옥내기기기초_내역서_단가확정_집계" xfId="13055"/>
    <cellStyle name="통_수량및 단가 산출내용표_AC-05옥내기기기초_설계변경(최종)" xfId="42591"/>
    <cellStyle name="통_수량및 단가 산출내용표_AC-05옥내기기기초_염소 주입실 신축공사" xfId="42592"/>
    <cellStyle name="통_수량및 단가 산출내용표_CC06 석탄취급설비" xfId="13056"/>
    <cellStyle name="통_수량및 단가 산출내용표_CC-10저탄장조성 및 비탄방지설비공사(최종)11.28" xfId="13057"/>
    <cellStyle name="통_수량및 단가 산출내용표_YH34 운탄_구조물 수량" xfId="13058"/>
    <cellStyle name="통_수량및 단가 산출내용표_YH34 운탄설비 내역서" xfId="13059"/>
    <cellStyle name="통_수량및 단가 산출내용표_그래브준설 수량분개 토적표" xfId="38523"/>
    <cellStyle name="통_수량및 단가 산출내용표_내역서_단가확정_집계" xfId="13049"/>
    <cellStyle name="통_수량및 단가 산출내용표_부두준설 딱지" xfId="38524"/>
    <cellStyle name="통_수량및 단가 산출내용표_부두준설 설계서" xfId="38525"/>
    <cellStyle name="통_수량및 단가 산출내용표_부두준설 설계서-07.10.24" xfId="38526"/>
    <cellStyle name="통_수량및 단가 산출내용표_부두준설 수량산출서" xfId="38527"/>
    <cellStyle name="통_수량및 단가 산출내용표_부표" xfId="13050"/>
    <cellStyle name="통_수량및 단가 산출내용표_설계변경(최종)" xfId="42585"/>
    <cellStyle name="통_수량및 단가 산출내용표_염소 주입실 신축공사" xfId="42586"/>
    <cellStyle name="통_수량및 단가 산출내용표_저류지제방공사 품셈" xfId="13051"/>
    <cellStyle name="통_수량및 단가 산출내용표_추가품셈1-박" xfId="13052"/>
    <cellStyle name="통_수량및 단가 산출내용표_추가품셈1-박_설계변경(최종)" xfId="42587"/>
    <cellStyle name="통_수량및 단가 산출내용표_추가품셈1-박_염소 주입실 신축공사" xfId="42588"/>
    <cellStyle name="통_수량및 단가 산출내용표_품셈" xfId="13053"/>
    <cellStyle name="통_수량산출서(CC-10)" xfId="38528"/>
    <cellStyle name="통_수량산출서(수정)" xfId="13060"/>
    <cellStyle name="통_수량산출서(수정)_3. 신광R~숭의R(배수공)" xfId="13061"/>
    <cellStyle name="통_수량산출서(수정)_깨기" xfId="13062"/>
    <cellStyle name="통_수량산출서(수정)_깨기_신광R~숭의R(폐기물)" xfId="13063"/>
    <cellStyle name="통_수량산출서(수정)_배수공" xfId="13064"/>
    <cellStyle name="통_수량산출서(수정)_솔빛마을연결도로(최종)" xfId="13065"/>
    <cellStyle name="통_연돌 현장타설말뚝(RCD)설계서" xfId="13066"/>
    <cellStyle name="통_연돌 현장타설말뚝(RCD)설계서 10" xfId="38529"/>
    <cellStyle name="통_연돌 현장타설말뚝(RCD)설계서 2" xfId="13067"/>
    <cellStyle name="통_연돌 현장타설말뚝(RCD)설계서 3" xfId="13068"/>
    <cellStyle name="통_연돌 현장타설말뚝(RCD)설계서 4" xfId="19741"/>
    <cellStyle name="통_연돌 현장타설말뚝(RCD)설계서 5" xfId="38530"/>
    <cellStyle name="통_연돌 현장타설말뚝(RCD)설계서 6" xfId="38531"/>
    <cellStyle name="통_연돌 현장타설말뚝(RCD)설계서 7" xfId="38532"/>
    <cellStyle name="통_연돌 현장타설말뚝(RCD)설계서 8" xfId="38533"/>
    <cellStyle name="통_연돌 현장타설말뚝(RCD)설계서 9" xfId="38534"/>
    <cellStyle name="통_연돌 현장타설말뚝(RCD)설계서_0 태안78-연돌-공사설계서(2005082)" xfId="13069"/>
    <cellStyle name="통_연돌 현장타설말뚝(RCD)설계서_0 태안78-연돌-공사설계서(2005082) 10" xfId="38535"/>
    <cellStyle name="통_연돌 현장타설말뚝(RCD)설계서_0 태안78-연돌-공사설계서(2005082) 2" xfId="13070"/>
    <cellStyle name="통_연돌 현장타설말뚝(RCD)설계서_0 태안78-연돌-공사설계서(2005082) 3" xfId="13071"/>
    <cellStyle name="통_연돌 현장타설말뚝(RCD)설계서_0 태안78-연돌-공사설계서(2005082) 4" xfId="19742"/>
    <cellStyle name="통_연돌 현장타설말뚝(RCD)설계서_0 태안78-연돌-공사설계서(2005082) 5" xfId="38536"/>
    <cellStyle name="통_연돌 현장타설말뚝(RCD)설계서_0 태안78-연돌-공사설계서(2005082) 6" xfId="38537"/>
    <cellStyle name="통_연돌 현장타설말뚝(RCD)설계서_0 태안78-연돌-공사설계서(2005082) 7" xfId="38538"/>
    <cellStyle name="통_연돌 현장타설말뚝(RCD)설계서_0 태안78-연돌-공사설계서(2005082) 8" xfId="38539"/>
    <cellStyle name="통_연돌 현장타설말뚝(RCD)설계서_0 태안78-연돌-공사설계서(2005082) 9" xfId="38540"/>
    <cellStyle name="통_연돌 현장타설말뚝(RCD)설계서_1.0t 공사설계서(1021일)" xfId="13072"/>
    <cellStyle name="통_연돌 현장타설말뚝(RCD)설계서_1.0t 공사설계서(1021일) 10" xfId="38541"/>
    <cellStyle name="통_연돌 현장타설말뚝(RCD)설계서_1.0t 공사설계서(1021일) 2" xfId="13073"/>
    <cellStyle name="통_연돌 현장타설말뚝(RCD)설계서_1.0t 공사설계서(1021일) 3" xfId="13074"/>
    <cellStyle name="통_연돌 현장타설말뚝(RCD)설계서_1.0t 공사설계서(1021일) 4" xfId="19743"/>
    <cellStyle name="통_연돌 현장타설말뚝(RCD)설계서_1.0t 공사설계서(1021일) 5" xfId="38542"/>
    <cellStyle name="통_연돌 현장타설말뚝(RCD)설계서_1.0t 공사설계서(1021일) 6" xfId="38543"/>
    <cellStyle name="통_연돌 현장타설말뚝(RCD)설계서_1.0t 공사설계서(1021일) 7" xfId="38544"/>
    <cellStyle name="통_연돌 현장타설말뚝(RCD)설계서_1.0t 공사설계서(1021일) 8" xfId="38545"/>
    <cellStyle name="통_연돌 현장타설말뚝(RCD)설계서_1.0t 공사설계서(1021일) 9" xfId="38546"/>
    <cellStyle name="통_연돌 현장타설말뚝(RCD)설계서_태안78연돌공사설계서(2005099)C2" xfId="13075"/>
    <cellStyle name="통_연돌 현장타설말뚝(RCD)설계서_태안78연돌공사설계서(2005099)C2 10" xfId="38547"/>
    <cellStyle name="통_연돌 현장타설말뚝(RCD)설계서_태안78연돌공사설계서(2005099)C2 2" xfId="13076"/>
    <cellStyle name="통_연돌 현장타설말뚝(RCD)설계서_태안78연돌공사설계서(2005099)C2 3" xfId="13077"/>
    <cellStyle name="통_연돌 현장타설말뚝(RCD)설계서_태안78연돌공사설계서(2005099)C2 4" xfId="19744"/>
    <cellStyle name="통_연돌 현장타설말뚝(RCD)설계서_태안78연돌공사설계서(2005099)C2 5" xfId="38548"/>
    <cellStyle name="통_연돌 현장타설말뚝(RCD)설계서_태안78연돌공사설계서(2005099)C2 6" xfId="38549"/>
    <cellStyle name="통_연돌 현장타설말뚝(RCD)설계서_태안78연돌공사설계서(2005099)C2 7" xfId="38550"/>
    <cellStyle name="통_연돌 현장타설말뚝(RCD)설계서_태안78연돌공사설계서(2005099)C2 8" xfId="38551"/>
    <cellStyle name="통_연돌 현장타설말뚝(RCD)설계서_태안78연돌공사설계서(2005099)C2 9" xfId="38552"/>
    <cellStyle name="통_영흥#3,4 보일러철골설치및마감(MC-01)FINAL" xfId="13078"/>
    <cellStyle name="통_영흥#3,4 보일러철골설치및마감(MC-01)FINAL_(참고1) 현황도 딱지" xfId="38553"/>
    <cellStyle name="통_영흥#3,4 보일러철골설치및마감(MC-01)FINAL_그래브준설 수량분개 토적표" xfId="38554"/>
    <cellStyle name="통_영흥#3,4 보일러철골설치및마감(MC-01)FINAL_부두준설 딱지" xfId="38555"/>
    <cellStyle name="통_영흥#3,4 보일러철골설치및마감(MC-01)FINAL_부두준설 설계서" xfId="38556"/>
    <cellStyle name="통_영흥#3,4 보일러철골설치및마감(MC-01)FINAL_부두준설 설계서-07.10.24" xfId="38557"/>
    <cellStyle name="통_영흥#3,4 보일러철골설치및마감(MC-01)FINAL_부두준설 수량산출서" xfId="38558"/>
    <cellStyle name="통_영흥#3,4 옥내기기기초(AC-05)" xfId="13079"/>
    <cellStyle name="통_영흥#3,4 옥내기기기초(AC-05)_(참고1) 현황도 딱지" xfId="38559"/>
    <cellStyle name="통_영흥#3,4 옥내기기기초(AC-05)_그래브준설 수량분개 토적표" xfId="38560"/>
    <cellStyle name="통_영흥#3,4 옥내기기기초(AC-05)_부두준설 딱지" xfId="38561"/>
    <cellStyle name="통_영흥#3,4 옥내기기기초(AC-05)_부두준설 설계서" xfId="38562"/>
    <cellStyle name="통_영흥#3,4 옥내기기기초(AC-05)_부두준설 설계서-07.10.24" xfId="38563"/>
    <cellStyle name="통_영흥#3,4 옥내기기기초(AC-05)_부두준설 수량산출서" xfId="38564"/>
    <cellStyle name="통_영흥#3,4 터빈발전기기초(AC-04)" xfId="13080"/>
    <cellStyle name="통_영흥#3,4 터빈발전기기초(AC-04)_(참고1) 현황도 딱지" xfId="38565"/>
    <cellStyle name="통_영흥#3,4 터빈발전기기초(AC-04)_그래브준설 수량분개 토적표" xfId="38566"/>
    <cellStyle name="통_영흥#3,4 터빈발전기기초(AC-04)_부두준설 딱지" xfId="38567"/>
    <cellStyle name="통_영흥#3,4 터빈발전기기초(AC-04)_부두준설 설계서" xfId="38568"/>
    <cellStyle name="통_영흥#3,4 터빈발전기기초(AC-04)_부두준설 설계서-07.10.24" xfId="38569"/>
    <cellStyle name="통_영흥#3,4 터빈발전기기초(AC-04)_부두준설 수량산출서" xfId="38570"/>
    <cellStyle name="통_오수맨홀단위" xfId="38571"/>
    <cellStyle name="통_옥외탱크가설계내역서(수정)" xfId="13081"/>
    <cellStyle name="통_옥외탱크기초-비교" xfId="13082"/>
    <cellStyle name="통_옥외탱크기초-비교_설계변경(최종)" xfId="42593"/>
    <cellStyle name="통_옥외탱크기초-비교_염소 주입실 신축공사" xfId="42594"/>
    <cellStyle name="통_우수개략1" xfId="13083"/>
    <cellStyle name="통_저류지제방공사 품셈" xfId="13084"/>
    <cellStyle name="통_전기설비기초-FF" xfId="13085"/>
    <cellStyle name="통_전기설비기초-FF_설계변경(최종)" xfId="42595"/>
    <cellStyle name="통_전기설비기초-FF_염소 주입실 신축공사" xfId="42596"/>
    <cellStyle name="통_전기설비기초설계서(rev00)" xfId="38572"/>
    <cellStyle name="통_지하매설물 설계내역서-1" xfId="13086"/>
    <cellStyle name="통_추가품셈1-박" xfId="13087"/>
    <cellStyle name="통_추가품셈1-박_설계변경(최종)" xfId="42597"/>
    <cellStyle name="통_추가품셈1-박_염소 주입실 신축공사" xfId="42598"/>
    <cellStyle name="통_취수로 설계변경조서" xfId="38573"/>
    <cellStyle name="통_취수로 설계변경조서(최종)" xfId="38574"/>
    <cellStyle name="통_케이블터널 공사설계서(061208)" xfId="38575"/>
    <cellStyle name="통_케이블터널 공사설계서(061208)_부두준설 설계서" xfId="38576"/>
    <cellStyle name="통_케이블터널 공사설계서(061208)_부두준설 설계서-07.10.24" xfId="38577"/>
    <cellStyle name="통_터빈발전기기초(단가)" xfId="13088"/>
    <cellStyle name="통_터빈발전기기초(단가)_AC-05옥내기기기초" xfId="13090"/>
    <cellStyle name="통_터빈발전기기초(단가)_AC-05옥내기기기초_내역서_단가확정_집계" xfId="13091"/>
    <cellStyle name="통_터빈발전기기초(단가)_AC-05옥내기기기초_설계변경(최종)" xfId="42601"/>
    <cellStyle name="통_터빈발전기기초(단가)_AC-05옥내기기기초_염소 주입실 신축공사" xfId="42602"/>
    <cellStyle name="통_터빈발전기기초(단가)_내역서_단가확정_집계" xfId="13089"/>
    <cellStyle name="통_터빈발전기기초(단가)_설계변경(최종)" xfId="42599"/>
    <cellStyle name="통_터빈발전기기초(단가)_염소 주입실 신축공사" xfId="42600"/>
    <cellStyle name="통_토웅0412월기성" xfId="13092"/>
    <cellStyle name="통_포장수량(연결로)" xfId="13093"/>
    <cellStyle name="통_표지간지cc09" xfId="13094"/>
    <cellStyle name="통_품셈" xfId="13095"/>
    <cellStyle name="통화 [" xfId="29"/>
    <cellStyle name="통화 [ 10" xfId="13148"/>
    <cellStyle name="통화 [ 10 2" xfId="13149"/>
    <cellStyle name="통화 [ 10 3" xfId="13150"/>
    <cellStyle name="통화 [ 2" xfId="13151"/>
    <cellStyle name="통화 [ 2 2" xfId="13152"/>
    <cellStyle name="통화 [ 2 3" xfId="13153"/>
    <cellStyle name="통화 [ 2 4" xfId="19760"/>
    <cellStyle name="통화 [ 3" xfId="13154"/>
    <cellStyle name="통화 [ 3 2" xfId="13155"/>
    <cellStyle name="통화 [ 3 3" xfId="13156"/>
    <cellStyle name="통화 [ 4" xfId="13157"/>
    <cellStyle name="통화 [ 4 2" xfId="13158"/>
    <cellStyle name="통화 [ 4 3" xfId="13159"/>
    <cellStyle name="통화 [ 5" xfId="13160"/>
    <cellStyle name="통화 [ 5 2" xfId="13161"/>
    <cellStyle name="통화 [ 5 3" xfId="13162"/>
    <cellStyle name="통화 [ 6" xfId="13163"/>
    <cellStyle name="통화 [ 6 2" xfId="13164"/>
    <cellStyle name="통화 [ 6 3" xfId="13165"/>
    <cellStyle name="통화 [ 7" xfId="13166"/>
    <cellStyle name="통화 [ 7 2" xfId="13167"/>
    <cellStyle name="통화 [ 7 3" xfId="13168"/>
    <cellStyle name="통화 [ 8" xfId="13169"/>
    <cellStyle name="통화 [ 8 2" xfId="13170"/>
    <cellStyle name="통화 [ 8 3" xfId="13171"/>
    <cellStyle name="통화 [ 9" xfId="13172"/>
    <cellStyle name="통화 [ 9 2" xfId="13173"/>
    <cellStyle name="통화 [ 9 3" xfId="13174"/>
    <cellStyle name="通貨 [0.00]_ Att. 1- Cover" xfId="13176"/>
    <cellStyle name="통화 [0] 2" xfId="13177"/>
    <cellStyle name="통화 [0] 2 10" xfId="38668"/>
    <cellStyle name="통화 [0] 2 2" xfId="13178"/>
    <cellStyle name="통화 [0] 2 3" xfId="13179"/>
    <cellStyle name="통화 [0] 2 4" xfId="19761"/>
    <cellStyle name="통화 [0] 2 5" xfId="38669"/>
    <cellStyle name="통화 [0] 2 6" xfId="38670"/>
    <cellStyle name="통화 [0] 2 7" xfId="38671"/>
    <cellStyle name="통화 [0] 2 8" xfId="38672"/>
    <cellStyle name="통화 [0] 2 9" xfId="38673"/>
    <cellStyle name="통화 [0] 3" xfId="13180"/>
    <cellStyle name="통화 [0] 3 2" xfId="19762"/>
    <cellStyle name="통화 [0㉝〸" xfId="13175"/>
    <cellStyle name="通貨_ Att. 1- Cover" xfId="13181"/>
    <cellStyle name="烹拳 [0]_capa8x16x" xfId="13182"/>
    <cellStyle name="烹拳_capa8x16x" xfId="13183"/>
    <cellStyle name="퍼센트" xfId="13184"/>
    <cellStyle name="퍼센트 2" xfId="19763"/>
    <cellStyle name="枹掕媊" xfId="13697"/>
    <cellStyle name="표" xfId="30"/>
    <cellStyle name="표 10" xfId="13185"/>
    <cellStyle name="표 10 2" xfId="13186"/>
    <cellStyle name="표 10 3" xfId="13187"/>
    <cellStyle name="표 2" xfId="13188"/>
    <cellStyle name="표 2 2" xfId="13189"/>
    <cellStyle name="표 2 3" xfId="13190"/>
    <cellStyle name="표 2 4" xfId="19764"/>
    <cellStyle name="표 3" xfId="13191"/>
    <cellStyle name="표 3 2" xfId="13192"/>
    <cellStyle name="표 3 3" xfId="13193"/>
    <cellStyle name="표 4" xfId="13194"/>
    <cellStyle name="표 4 2" xfId="13195"/>
    <cellStyle name="표 4 3" xfId="13196"/>
    <cellStyle name="표 5" xfId="13197"/>
    <cellStyle name="표 5 2" xfId="13198"/>
    <cellStyle name="표 5 3" xfId="13199"/>
    <cellStyle name="표 6" xfId="13200"/>
    <cellStyle name="표 6 2" xfId="13201"/>
    <cellStyle name="표 6 3" xfId="13202"/>
    <cellStyle name="표 7" xfId="13203"/>
    <cellStyle name="표 7 2" xfId="13204"/>
    <cellStyle name="표 7 3" xfId="13205"/>
    <cellStyle name="표 8" xfId="13206"/>
    <cellStyle name="표 8 2" xfId="13207"/>
    <cellStyle name="표 8 3" xfId="13208"/>
    <cellStyle name="표 9" xfId="13209"/>
    <cellStyle name="표 9 2" xfId="13210"/>
    <cellStyle name="표 9 3" xfId="13211"/>
    <cellStyle name="표(가는선,가운데,중앙)" xfId="13212"/>
    <cellStyle name="표(가는선,왼쪽,중앙)" xfId="13213"/>
    <cellStyle name="표(세로쓰기)" xfId="13214"/>
    <cellStyle name="표_(CC-13) 구내도로 설계서 (작성중)" xfId="38674"/>
    <cellStyle name="표_★부두준설 요약전★" xfId="13215"/>
    <cellStyle name="표_01.수량집계표" xfId="38675"/>
    <cellStyle name="표_011품-기타부대 가설계서R2" xfId="38676"/>
    <cellStyle name="표_011품-기타부대 가설계서R2_그래브준설 수량분개 토적표" xfId="38677"/>
    <cellStyle name="표_011품-기타부대 가설계서R2_부두준설 설계서" xfId="38678"/>
    <cellStyle name="표_011품-기타부대 가설계서R2_부두준설 설계서-07.10.24" xfId="38679"/>
    <cellStyle name="표_011품-기타부대 가설계서R2_부두준설 수량산출서" xfId="38680"/>
    <cellStyle name="표_0131양-간이포장" xfId="38681"/>
    <cellStyle name="표_0131양-간이포장_그래브준설 수량분개 토적표" xfId="38682"/>
    <cellStyle name="표_0131양-간이포장_부두준설 설계서" xfId="38683"/>
    <cellStyle name="표_0131양-간이포장_부두준설 설계서-07.10.24" xfId="38684"/>
    <cellStyle name="표_0131양-간이포장_부두준설 수량산출서" xfId="38685"/>
    <cellStyle name="표_1 당진78-연돌-공사설계서(REV.0 12.14-kopec)" xfId="13216"/>
    <cellStyle name="표_1 당진78-연돌-공사설계서(REV.0 12.14-kopec) 10" xfId="38686"/>
    <cellStyle name="표_1 당진78-연돌-공사설계서(REV.0 12.14-kopec) 2" xfId="13217"/>
    <cellStyle name="표_1 당진78-연돌-공사설계서(REV.0 12.14-kopec) 3" xfId="13218"/>
    <cellStyle name="표_1 당진78-연돌-공사설계서(REV.0 12.14-kopec) 4" xfId="19765"/>
    <cellStyle name="표_1 당진78-연돌-공사설계서(REV.0 12.14-kopec) 5" xfId="38687"/>
    <cellStyle name="표_1 당진78-연돌-공사설계서(REV.0 12.14-kopec) 6" xfId="38688"/>
    <cellStyle name="표_1 당진78-연돌-공사설계서(REV.0 12.14-kopec) 7" xfId="38689"/>
    <cellStyle name="표_1 당진78-연돌-공사설계서(REV.0 12.14-kopec) 8" xfId="38690"/>
    <cellStyle name="표_1 당진78-연돌-공사설계서(REV.0 12.14-kopec) 9" xfId="38691"/>
    <cellStyle name="표_1 당진78-연돌-공사설계서(REV.0 12.14-kopec)_0 태안78-연돌-공사설계서(2005082)" xfId="13219"/>
    <cellStyle name="표_1 당진78-연돌-공사설계서(REV.0 12.14-kopec)_0 태안78-연돌-공사설계서(2005082) 10" xfId="38692"/>
    <cellStyle name="표_1 당진78-연돌-공사설계서(REV.0 12.14-kopec)_0 태안78-연돌-공사설계서(2005082) 2" xfId="13220"/>
    <cellStyle name="표_1 당진78-연돌-공사설계서(REV.0 12.14-kopec)_0 태안78-연돌-공사설계서(2005082) 3" xfId="13221"/>
    <cellStyle name="표_1 당진78-연돌-공사설계서(REV.0 12.14-kopec)_0 태안78-연돌-공사설계서(2005082) 4" xfId="19766"/>
    <cellStyle name="표_1 당진78-연돌-공사설계서(REV.0 12.14-kopec)_0 태안78-연돌-공사설계서(2005082) 5" xfId="38693"/>
    <cellStyle name="표_1 당진78-연돌-공사설계서(REV.0 12.14-kopec)_0 태안78-연돌-공사설계서(2005082) 6" xfId="38694"/>
    <cellStyle name="표_1 당진78-연돌-공사설계서(REV.0 12.14-kopec)_0 태안78-연돌-공사설계서(2005082) 7" xfId="38695"/>
    <cellStyle name="표_1 당진78-연돌-공사설계서(REV.0 12.14-kopec)_0 태안78-연돌-공사설계서(2005082) 8" xfId="38696"/>
    <cellStyle name="표_1 당진78-연돌-공사설계서(REV.0 12.14-kopec)_0 태안78-연돌-공사설계서(2005082) 9" xfId="38697"/>
    <cellStyle name="표_1 당진78-연돌-공사설계서(REV.0 12.14-kopec)_1.0t 공사설계서(1021일)" xfId="13222"/>
    <cellStyle name="표_1 당진78-연돌-공사설계서(REV.0 12.14-kopec)_1.0t 공사설계서(1021일) 10" xfId="38698"/>
    <cellStyle name="표_1 당진78-연돌-공사설계서(REV.0 12.14-kopec)_1.0t 공사설계서(1021일) 2" xfId="13223"/>
    <cellStyle name="표_1 당진78-연돌-공사설계서(REV.0 12.14-kopec)_1.0t 공사설계서(1021일) 3" xfId="13224"/>
    <cellStyle name="표_1 당진78-연돌-공사설계서(REV.0 12.14-kopec)_1.0t 공사설계서(1021일) 4" xfId="19767"/>
    <cellStyle name="표_1 당진78-연돌-공사설계서(REV.0 12.14-kopec)_1.0t 공사설계서(1021일) 5" xfId="38699"/>
    <cellStyle name="표_1 당진78-연돌-공사설계서(REV.0 12.14-kopec)_1.0t 공사설계서(1021일) 6" xfId="38700"/>
    <cellStyle name="표_1 당진78-연돌-공사설계서(REV.0 12.14-kopec)_1.0t 공사설계서(1021일) 7" xfId="38701"/>
    <cellStyle name="표_1 당진78-연돌-공사설계서(REV.0 12.14-kopec)_1.0t 공사설계서(1021일) 8" xfId="38702"/>
    <cellStyle name="표_1 당진78-연돌-공사설계서(REV.0 12.14-kopec)_1.0t 공사설계서(1021일) 9" xfId="38703"/>
    <cellStyle name="표_1 당진78-연돌-공사설계서(REV.0 12.14-kopec)_태안78연돌공사설계서(2005099)C2" xfId="13225"/>
    <cellStyle name="표_1 당진78-연돌-공사설계서(REV.0 12.14-kopec)_태안78연돌공사설계서(2005099)C2 10" xfId="38704"/>
    <cellStyle name="표_1 당진78-연돌-공사설계서(REV.0 12.14-kopec)_태안78연돌공사설계서(2005099)C2 2" xfId="13226"/>
    <cellStyle name="표_1 당진78-연돌-공사설계서(REV.0 12.14-kopec)_태안78연돌공사설계서(2005099)C2 3" xfId="13227"/>
    <cellStyle name="표_1 당진78-연돌-공사설계서(REV.0 12.14-kopec)_태안78연돌공사설계서(2005099)C2 4" xfId="19768"/>
    <cellStyle name="표_1 당진78-연돌-공사설계서(REV.0 12.14-kopec)_태안78연돌공사설계서(2005099)C2 5" xfId="38705"/>
    <cellStyle name="표_1 당진78-연돌-공사설계서(REV.0 12.14-kopec)_태안78연돌공사설계서(2005099)C2 6" xfId="38706"/>
    <cellStyle name="표_1 당진78-연돌-공사설계서(REV.0 12.14-kopec)_태안78연돌공사설계서(2005099)C2 7" xfId="38707"/>
    <cellStyle name="표_1 당진78-연돌-공사설계서(REV.0 12.14-kopec)_태안78연돌공사설계서(2005099)C2 8" xfId="38708"/>
    <cellStyle name="표_1 당진78-연돌-공사설계서(REV.0 12.14-kopec)_태안78연돌공사설계서(2005099)C2 9" xfId="38709"/>
    <cellStyle name="표_1.0t 당진78-연돌-수량산출서(REV.0 12.27-kopec)" xfId="13228"/>
    <cellStyle name="표_1.0t 당진78-연돌-수량산출서(REV.0 12.27-kopec) 10" xfId="38710"/>
    <cellStyle name="표_1.0t 당진78-연돌-수량산출서(REV.0 12.27-kopec) 2" xfId="13229"/>
    <cellStyle name="표_1.0t 당진78-연돌-수량산출서(REV.0 12.27-kopec) 3" xfId="13230"/>
    <cellStyle name="표_1.0t 당진78-연돌-수량산출서(REV.0 12.27-kopec) 4" xfId="19769"/>
    <cellStyle name="표_1.0t 당진78-연돌-수량산출서(REV.0 12.27-kopec) 5" xfId="38711"/>
    <cellStyle name="표_1.0t 당진78-연돌-수량산출서(REV.0 12.27-kopec) 6" xfId="38712"/>
    <cellStyle name="표_1.0t 당진78-연돌-수량산출서(REV.0 12.27-kopec) 7" xfId="38713"/>
    <cellStyle name="표_1.0t 당진78-연돌-수량산출서(REV.0 12.27-kopec) 8" xfId="38714"/>
    <cellStyle name="표_1.0t 당진78-연돌-수량산출서(REV.0 12.27-kopec) 9" xfId="38715"/>
    <cellStyle name="표_1.0t 당진78-연돌-수량산출서(REV.0 12.27-kopec)_1.0t 공사설계서(1021일)" xfId="13231"/>
    <cellStyle name="표_1.0t 당진78-연돌-수량산출서(REV.0 12.27-kopec)_1.0t 공사설계서(1021일) 10" xfId="38716"/>
    <cellStyle name="표_1.0t 당진78-연돌-수량산출서(REV.0 12.27-kopec)_1.0t 공사설계서(1021일) 2" xfId="13232"/>
    <cellStyle name="표_1.0t 당진78-연돌-수량산출서(REV.0 12.27-kopec)_1.0t 공사설계서(1021일) 3" xfId="13233"/>
    <cellStyle name="표_1.0t 당진78-연돌-수량산출서(REV.0 12.27-kopec)_1.0t 공사설계서(1021일) 4" xfId="19770"/>
    <cellStyle name="표_1.0t 당진78-연돌-수량산출서(REV.0 12.27-kopec)_1.0t 공사설계서(1021일) 5" xfId="38717"/>
    <cellStyle name="표_1.0t 당진78-연돌-수량산출서(REV.0 12.27-kopec)_1.0t 공사설계서(1021일) 6" xfId="38718"/>
    <cellStyle name="표_1.0t 당진78-연돌-수량산출서(REV.0 12.27-kopec)_1.0t 공사설계서(1021일) 7" xfId="38719"/>
    <cellStyle name="표_1.0t 당진78-연돌-수량산출서(REV.0 12.27-kopec)_1.0t 공사설계서(1021일) 8" xfId="38720"/>
    <cellStyle name="표_1.0t 당진78-연돌-수량산출서(REV.0 12.27-kopec)_1.0t 공사설계서(1021일) 9" xfId="38721"/>
    <cellStyle name="표_1.자재총괄(연결로)" xfId="13234"/>
    <cellStyle name="표_10기성(청구)" xfId="13235"/>
    <cellStyle name="표_10기성(청구)_2006년1차" xfId="13236"/>
    <cellStyle name="표_10기성(청구)_토웅0412월기성" xfId="13237"/>
    <cellStyle name="표_2.토공(대로2-29)" xfId="13238"/>
    <cellStyle name="표_20030218144011020-E1C865BF" xfId="31"/>
    <cellStyle name="표_20030218144011020-E1C865BF 10" xfId="13239"/>
    <cellStyle name="표_20030218144011020-E1C865BF 10 2" xfId="13240"/>
    <cellStyle name="표_20030218144011020-E1C865BF 10 3" xfId="13241"/>
    <cellStyle name="표_20030218144011020-E1C865BF 2" xfId="13242"/>
    <cellStyle name="표_20030218144011020-E1C865BF 2 2" xfId="13243"/>
    <cellStyle name="표_20030218144011020-E1C865BF 2 3" xfId="13244"/>
    <cellStyle name="표_20030218144011020-E1C865BF 3" xfId="13245"/>
    <cellStyle name="표_20030218144011020-E1C865BF 3 2" xfId="13246"/>
    <cellStyle name="표_20030218144011020-E1C865BF 3 3" xfId="13247"/>
    <cellStyle name="표_20030218144011020-E1C865BF 4" xfId="13248"/>
    <cellStyle name="표_20030218144011020-E1C865BF 4 2" xfId="13249"/>
    <cellStyle name="표_20030218144011020-E1C865BF 4 3" xfId="13250"/>
    <cellStyle name="표_20030218144011020-E1C865BF 5" xfId="13251"/>
    <cellStyle name="표_20030218144011020-E1C865BF 5 2" xfId="13252"/>
    <cellStyle name="표_20030218144011020-E1C865BF 5 3" xfId="13253"/>
    <cellStyle name="표_20030218144011020-E1C865BF 6" xfId="13254"/>
    <cellStyle name="표_20030218144011020-E1C865BF 6 2" xfId="13255"/>
    <cellStyle name="표_20030218144011020-E1C865BF 6 3" xfId="13256"/>
    <cellStyle name="표_20030218144011020-E1C865BF 7" xfId="13257"/>
    <cellStyle name="표_20030218144011020-E1C865BF 7 2" xfId="13258"/>
    <cellStyle name="표_20030218144011020-E1C865BF 7 3" xfId="13259"/>
    <cellStyle name="표_20030218144011020-E1C865BF 8" xfId="13260"/>
    <cellStyle name="표_20030218144011020-E1C865BF 8 2" xfId="13261"/>
    <cellStyle name="표_20030218144011020-E1C865BF 8 3" xfId="13262"/>
    <cellStyle name="표_20030218144011020-E1C865BF 9" xfId="13263"/>
    <cellStyle name="표_20030218144011020-E1C865BF 9 2" xfId="13264"/>
    <cellStyle name="표_20030218144011020-E1C865BF 9 3" xfId="13265"/>
    <cellStyle name="표_20030218144011020-E1C865BF_(참고1) 현황도 딱지" xfId="38722"/>
    <cellStyle name="표_20030218144011020-E1C865BF_1 당진78-연돌-공사설계서(REV.0 12.14-kopec)" xfId="13266"/>
    <cellStyle name="표_20030218144011020-E1C865BF_1 당진78-연돌-공사설계서(REV.0 12.14-kopec) 10" xfId="38723"/>
    <cellStyle name="표_20030218144011020-E1C865BF_1 당진78-연돌-공사설계서(REV.0 12.14-kopec) 2" xfId="13267"/>
    <cellStyle name="표_20030218144011020-E1C865BF_1 당진78-연돌-공사설계서(REV.0 12.14-kopec) 3" xfId="13268"/>
    <cellStyle name="표_20030218144011020-E1C865BF_1 당진78-연돌-공사설계서(REV.0 12.14-kopec) 4" xfId="19771"/>
    <cellStyle name="표_20030218144011020-E1C865BF_1 당진78-연돌-공사설계서(REV.0 12.14-kopec) 5" xfId="38724"/>
    <cellStyle name="표_20030218144011020-E1C865BF_1 당진78-연돌-공사설계서(REV.0 12.14-kopec) 6" xfId="38725"/>
    <cellStyle name="표_20030218144011020-E1C865BF_1 당진78-연돌-공사설계서(REV.0 12.14-kopec) 7" xfId="38726"/>
    <cellStyle name="표_20030218144011020-E1C865BF_1 당진78-연돌-공사설계서(REV.0 12.14-kopec) 8" xfId="38727"/>
    <cellStyle name="표_20030218144011020-E1C865BF_1 당진78-연돌-공사설계서(REV.0 12.14-kopec) 9" xfId="38728"/>
    <cellStyle name="표_20030218144011020-E1C865BF_1 당진78-연돌-공사설계서(REV.0 12.14-kopec)_0 태안78-연돌-공사설계서(2005082)" xfId="13269"/>
    <cellStyle name="표_20030218144011020-E1C865BF_1 당진78-연돌-공사설계서(REV.0 12.14-kopec)_0 태안78-연돌-공사설계서(2005082) 10" xfId="38729"/>
    <cellStyle name="표_20030218144011020-E1C865BF_1 당진78-연돌-공사설계서(REV.0 12.14-kopec)_0 태안78-연돌-공사설계서(2005082) 2" xfId="13270"/>
    <cellStyle name="표_20030218144011020-E1C865BF_1 당진78-연돌-공사설계서(REV.0 12.14-kopec)_0 태안78-연돌-공사설계서(2005082) 3" xfId="13271"/>
    <cellStyle name="표_20030218144011020-E1C865BF_1 당진78-연돌-공사설계서(REV.0 12.14-kopec)_0 태안78-연돌-공사설계서(2005082) 4" xfId="19772"/>
    <cellStyle name="표_20030218144011020-E1C865BF_1 당진78-연돌-공사설계서(REV.0 12.14-kopec)_0 태안78-연돌-공사설계서(2005082) 5" xfId="38730"/>
    <cellStyle name="표_20030218144011020-E1C865BF_1 당진78-연돌-공사설계서(REV.0 12.14-kopec)_0 태안78-연돌-공사설계서(2005082) 6" xfId="38731"/>
    <cellStyle name="표_20030218144011020-E1C865BF_1 당진78-연돌-공사설계서(REV.0 12.14-kopec)_0 태안78-연돌-공사설계서(2005082) 7" xfId="38732"/>
    <cellStyle name="표_20030218144011020-E1C865BF_1 당진78-연돌-공사설계서(REV.0 12.14-kopec)_0 태안78-연돌-공사설계서(2005082) 8" xfId="38733"/>
    <cellStyle name="표_20030218144011020-E1C865BF_1 당진78-연돌-공사설계서(REV.0 12.14-kopec)_0 태안78-연돌-공사설계서(2005082) 9" xfId="38734"/>
    <cellStyle name="표_20030218144011020-E1C865BF_1 당진78-연돌-공사설계서(REV.0 12.14-kopec)_1.0t 공사설계서(1021일)" xfId="13272"/>
    <cellStyle name="표_20030218144011020-E1C865BF_1 당진78-연돌-공사설계서(REV.0 12.14-kopec)_1.0t 공사설계서(1021일) 10" xfId="38735"/>
    <cellStyle name="표_20030218144011020-E1C865BF_1 당진78-연돌-공사설계서(REV.0 12.14-kopec)_1.0t 공사설계서(1021일) 2" xfId="13273"/>
    <cellStyle name="표_20030218144011020-E1C865BF_1 당진78-연돌-공사설계서(REV.0 12.14-kopec)_1.0t 공사설계서(1021일) 3" xfId="13274"/>
    <cellStyle name="표_20030218144011020-E1C865BF_1 당진78-연돌-공사설계서(REV.0 12.14-kopec)_1.0t 공사설계서(1021일) 4" xfId="19773"/>
    <cellStyle name="표_20030218144011020-E1C865BF_1 당진78-연돌-공사설계서(REV.0 12.14-kopec)_1.0t 공사설계서(1021일) 5" xfId="38736"/>
    <cellStyle name="표_20030218144011020-E1C865BF_1 당진78-연돌-공사설계서(REV.0 12.14-kopec)_1.0t 공사설계서(1021일) 6" xfId="38737"/>
    <cellStyle name="표_20030218144011020-E1C865BF_1 당진78-연돌-공사설계서(REV.0 12.14-kopec)_1.0t 공사설계서(1021일) 7" xfId="38738"/>
    <cellStyle name="표_20030218144011020-E1C865BF_1 당진78-연돌-공사설계서(REV.0 12.14-kopec)_1.0t 공사설계서(1021일) 8" xfId="38739"/>
    <cellStyle name="표_20030218144011020-E1C865BF_1 당진78-연돌-공사설계서(REV.0 12.14-kopec)_1.0t 공사설계서(1021일) 9" xfId="38740"/>
    <cellStyle name="표_20030218144011020-E1C865BF_1 당진78-연돌-공사설계서(REV.0 12.14-kopec)_태안78연돌공사설계서(2005099)C2" xfId="13275"/>
    <cellStyle name="표_20030218144011020-E1C865BF_1 당진78-연돌-공사설계서(REV.0 12.14-kopec)_태안78연돌공사설계서(2005099)C2 10" xfId="38741"/>
    <cellStyle name="표_20030218144011020-E1C865BF_1 당진78-연돌-공사설계서(REV.0 12.14-kopec)_태안78연돌공사설계서(2005099)C2 2" xfId="13276"/>
    <cellStyle name="표_20030218144011020-E1C865BF_1 당진78-연돌-공사설계서(REV.0 12.14-kopec)_태안78연돌공사설계서(2005099)C2 3" xfId="13277"/>
    <cellStyle name="표_20030218144011020-E1C865BF_1 당진78-연돌-공사설계서(REV.0 12.14-kopec)_태안78연돌공사설계서(2005099)C2 4" xfId="19774"/>
    <cellStyle name="표_20030218144011020-E1C865BF_1 당진78-연돌-공사설계서(REV.0 12.14-kopec)_태안78연돌공사설계서(2005099)C2 5" xfId="38742"/>
    <cellStyle name="표_20030218144011020-E1C865BF_1 당진78-연돌-공사설계서(REV.0 12.14-kopec)_태안78연돌공사설계서(2005099)C2 6" xfId="38743"/>
    <cellStyle name="표_20030218144011020-E1C865BF_1 당진78-연돌-공사설계서(REV.0 12.14-kopec)_태안78연돌공사설계서(2005099)C2 7" xfId="38744"/>
    <cellStyle name="표_20030218144011020-E1C865BF_1 당진78-연돌-공사설계서(REV.0 12.14-kopec)_태안78연돌공사설계서(2005099)C2 8" xfId="38745"/>
    <cellStyle name="표_20030218144011020-E1C865BF_1 당진78-연돌-공사설계서(REV.0 12.14-kopec)_태안78연돌공사설계서(2005099)C2 9" xfId="38746"/>
    <cellStyle name="표_20030218144011020-E1C865BF_1.0t 당진78-연돌-수량산출서(REV.0 12.27-kopec)" xfId="13278"/>
    <cellStyle name="표_20030218144011020-E1C865BF_1.0t 당진78-연돌-수량산출서(REV.0 12.27-kopec) 10" xfId="38747"/>
    <cellStyle name="표_20030218144011020-E1C865BF_1.0t 당진78-연돌-수량산출서(REV.0 12.27-kopec) 2" xfId="13279"/>
    <cellStyle name="표_20030218144011020-E1C865BF_1.0t 당진78-연돌-수량산출서(REV.0 12.27-kopec) 3" xfId="13280"/>
    <cellStyle name="표_20030218144011020-E1C865BF_1.0t 당진78-연돌-수량산출서(REV.0 12.27-kopec) 4" xfId="19775"/>
    <cellStyle name="표_20030218144011020-E1C865BF_1.0t 당진78-연돌-수량산출서(REV.0 12.27-kopec) 5" xfId="38748"/>
    <cellStyle name="표_20030218144011020-E1C865BF_1.0t 당진78-연돌-수량산출서(REV.0 12.27-kopec) 6" xfId="38749"/>
    <cellStyle name="표_20030218144011020-E1C865BF_1.0t 당진78-연돌-수량산출서(REV.0 12.27-kopec) 7" xfId="38750"/>
    <cellStyle name="표_20030218144011020-E1C865BF_1.0t 당진78-연돌-수량산출서(REV.0 12.27-kopec) 8" xfId="38751"/>
    <cellStyle name="표_20030218144011020-E1C865BF_1.0t 당진78-연돌-수량산출서(REV.0 12.27-kopec) 9" xfId="38752"/>
    <cellStyle name="표_20030218144011020-E1C865BF_1.0t 당진78-연돌-수량산출서(REV.0 12.27-kopec)_1.0t 공사설계서(1021일)" xfId="13281"/>
    <cellStyle name="표_20030218144011020-E1C865BF_1.0t 당진78-연돌-수량산출서(REV.0 12.27-kopec)_1.0t 공사설계서(1021일) 10" xfId="38753"/>
    <cellStyle name="표_20030218144011020-E1C865BF_1.0t 당진78-연돌-수량산출서(REV.0 12.27-kopec)_1.0t 공사설계서(1021일) 2" xfId="13282"/>
    <cellStyle name="표_20030218144011020-E1C865BF_1.0t 당진78-연돌-수량산출서(REV.0 12.27-kopec)_1.0t 공사설계서(1021일) 3" xfId="13283"/>
    <cellStyle name="표_20030218144011020-E1C865BF_1.0t 당진78-연돌-수량산출서(REV.0 12.27-kopec)_1.0t 공사설계서(1021일) 4" xfId="19776"/>
    <cellStyle name="표_20030218144011020-E1C865BF_1.0t 당진78-연돌-수량산출서(REV.0 12.27-kopec)_1.0t 공사설계서(1021일) 5" xfId="38754"/>
    <cellStyle name="표_20030218144011020-E1C865BF_1.0t 당진78-연돌-수량산출서(REV.0 12.27-kopec)_1.0t 공사설계서(1021일) 6" xfId="38755"/>
    <cellStyle name="표_20030218144011020-E1C865BF_1.0t 당진78-연돌-수량산출서(REV.0 12.27-kopec)_1.0t 공사설계서(1021일) 7" xfId="38756"/>
    <cellStyle name="표_20030218144011020-E1C865BF_1.0t 당진78-연돌-수량산출서(REV.0 12.27-kopec)_1.0t 공사설계서(1021일) 8" xfId="38757"/>
    <cellStyle name="표_20030218144011020-E1C865BF_1.0t 당진78-연돌-수량산출서(REV.0 12.27-kopec)_1.0t 공사설계서(1021일) 9" xfId="38758"/>
    <cellStyle name="표_20030218144011020-E1C865BF_10기성(청구)" xfId="13284"/>
    <cellStyle name="표_20030218144011020-E1C865BF_10기성(청구)_2006년1차" xfId="13285"/>
    <cellStyle name="표_20030218144011020-E1C865BF_10기성(청구)_토웅0412월기성" xfId="13286"/>
    <cellStyle name="표_20030218144011020-E1C865BF_AC-01터빈주제어및보일러기초" xfId="42607"/>
    <cellStyle name="표_20030218144011020-E1C865BF_AC-01터빈주제어및보일러기초_설계변경(최종)" xfId="42608"/>
    <cellStyle name="표_20030218144011020-E1C865BF_AC-05옥내기기기초" xfId="13362"/>
    <cellStyle name="표_20030218144011020-E1C865BF_AC-05옥내기기기초_내역서_단가확정_집계" xfId="13363"/>
    <cellStyle name="표_20030218144011020-E1C865BF_AC-05옥내기기기초_설계변경(최종)" xfId="42609"/>
    <cellStyle name="표_20030218144011020-E1C865BF_AC-05옥내기기기초_염소 주입실 신축공사" xfId="42610"/>
    <cellStyle name="표_20030218144011020-E1C865BF_CC-02 본관기초굴착 예상" xfId="13364"/>
    <cellStyle name="표_20030218144011020-E1C865BF_CC-02 본관기초굴착 예상 10" xfId="38905"/>
    <cellStyle name="표_20030218144011020-E1C865BF_CC-02 본관기초굴착 예상 2" xfId="13365"/>
    <cellStyle name="표_20030218144011020-E1C865BF_CC-02 본관기초굴착 예상 3" xfId="13366"/>
    <cellStyle name="표_20030218144011020-E1C865BF_CC-02 본관기초굴착 예상 4" xfId="19800"/>
    <cellStyle name="표_20030218144011020-E1C865BF_CC-02 본관기초굴착 예상 5" xfId="38906"/>
    <cellStyle name="표_20030218144011020-E1C865BF_CC-02 본관기초굴착 예상 6" xfId="38907"/>
    <cellStyle name="표_20030218144011020-E1C865BF_CC-02 본관기초굴착 예상 7" xfId="38908"/>
    <cellStyle name="표_20030218144011020-E1C865BF_CC-02 본관기초굴착 예상 8" xfId="38909"/>
    <cellStyle name="표_20030218144011020-E1C865BF_CC-02 본관기초굴착 예상 9" xfId="38910"/>
    <cellStyle name="표_20030218144011020-E1C865BF_CC-02 본관기초굴착 예상_1 당진78-연돌-공사설계서(REV.0 12.14-kopec)" xfId="13367"/>
    <cellStyle name="표_20030218144011020-E1C865BF_CC-02 본관기초굴착 예상_1 당진78-연돌-공사설계서(REV.0 12.14-kopec) 10" xfId="38911"/>
    <cellStyle name="표_20030218144011020-E1C865BF_CC-02 본관기초굴착 예상_1 당진78-연돌-공사설계서(REV.0 12.14-kopec) 2" xfId="13368"/>
    <cellStyle name="표_20030218144011020-E1C865BF_CC-02 본관기초굴착 예상_1 당진78-연돌-공사설계서(REV.0 12.14-kopec) 3" xfId="13369"/>
    <cellStyle name="표_20030218144011020-E1C865BF_CC-02 본관기초굴착 예상_1 당진78-연돌-공사설계서(REV.0 12.14-kopec) 4" xfId="19801"/>
    <cellStyle name="표_20030218144011020-E1C865BF_CC-02 본관기초굴착 예상_1 당진78-연돌-공사설계서(REV.0 12.14-kopec) 5" xfId="38912"/>
    <cellStyle name="표_20030218144011020-E1C865BF_CC-02 본관기초굴착 예상_1 당진78-연돌-공사설계서(REV.0 12.14-kopec) 6" xfId="38913"/>
    <cellStyle name="표_20030218144011020-E1C865BF_CC-02 본관기초굴착 예상_1 당진78-연돌-공사설계서(REV.0 12.14-kopec) 7" xfId="38914"/>
    <cellStyle name="표_20030218144011020-E1C865BF_CC-02 본관기초굴착 예상_1 당진78-연돌-공사설계서(REV.0 12.14-kopec) 8" xfId="38915"/>
    <cellStyle name="표_20030218144011020-E1C865BF_CC-02 본관기초굴착 예상_1 당진78-연돌-공사설계서(REV.0 12.14-kopec) 9" xfId="38916"/>
    <cellStyle name="표_20030218144011020-E1C865BF_CC-02 본관기초굴착 예상_1 당진78-연돌-공사설계서(REV.0 12.14-kopec)_0 태안78-연돌-공사설계서(2005082)" xfId="13370"/>
    <cellStyle name="표_20030218144011020-E1C865BF_CC-02 본관기초굴착 예상_1 당진78-연돌-공사설계서(REV.0 12.14-kopec)_0 태안78-연돌-공사설계서(2005082) 10" xfId="38917"/>
    <cellStyle name="표_20030218144011020-E1C865BF_CC-02 본관기초굴착 예상_1 당진78-연돌-공사설계서(REV.0 12.14-kopec)_0 태안78-연돌-공사설계서(2005082) 2" xfId="13371"/>
    <cellStyle name="표_20030218144011020-E1C865BF_CC-02 본관기초굴착 예상_1 당진78-연돌-공사설계서(REV.0 12.14-kopec)_0 태안78-연돌-공사설계서(2005082) 3" xfId="13372"/>
    <cellStyle name="표_20030218144011020-E1C865BF_CC-02 본관기초굴착 예상_1 당진78-연돌-공사설계서(REV.0 12.14-kopec)_0 태안78-연돌-공사설계서(2005082) 4" xfId="19802"/>
    <cellStyle name="표_20030218144011020-E1C865BF_CC-02 본관기초굴착 예상_1 당진78-연돌-공사설계서(REV.0 12.14-kopec)_0 태안78-연돌-공사설계서(2005082) 5" xfId="38918"/>
    <cellStyle name="표_20030218144011020-E1C865BF_CC-02 본관기초굴착 예상_1 당진78-연돌-공사설계서(REV.0 12.14-kopec)_0 태안78-연돌-공사설계서(2005082) 6" xfId="38919"/>
    <cellStyle name="표_20030218144011020-E1C865BF_CC-02 본관기초굴착 예상_1 당진78-연돌-공사설계서(REV.0 12.14-kopec)_0 태안78-연돌-공사설계서(2005082) 7" xfId="38920"/>
    <cellStyle name="표_20030218144011020-E1C865BF_CC-02 본관기초굴착 예상_1 당진78-연돌-공사설계서(REV.0 12.14-kopec)_0 태안78-연돌-공사설계서(2005082) 8" xfId="38921"/>
    <cellStyle name="표_20030218144011020-E1C865BF_CC-02 본관기초굴착 예상_1 당진78-연돌-공사설계서(REV.0 12.14-kopec)_0 태안78-연돌-공사설계서(2005082) 9" xfId="38922"/>
    <cellStyle name="표_20030218144011020-E1C865BF_CC-02 본관기초굴착 예상_1 당진78-연돌-공사설계서(REV.0 12.14-kopec)_1.0t 공사설계서(1021일)" xfId="13373"/>
    <cellStyle name="표_20030218144011020-E1C865BF_CC-02 본관기초굴착 예상_1 당진78-연돌-공사설계서(REV.0 12.14-kopec)_1.0t 공사설계서(1021일) 10" xfId="38923"/>
    <cellStyle name="표_20030218144011020-E1C865BF_CC-02 본관기초굴착 예상_1 당진78-연돌-공사설계서(REV.0 12.14-kopec)_1.0t 공사설계서(1021일) 2" xfId="13374"/>
    <cellStyle name="표_20030218144011020-E1C865BF_CC-02 본관기초굴착 예상_1 당진78-연돌-공사설계서(REV.0 12.14-kopec)_1.0t 공사설계서(1021일) 3" xfId="13375"/>
    <cellStyle name="표_20030218144011020-E1C865BF_CC-02 본관기초굴착 예상_1 당진78-연돌-공사설계서(REV.0 12.14-kopec)_1.0t 공사설계서(1021일) 4" xfId="19803"/>
    <cellStyle name="표_20030218144011020-E1C865BF_CC-02 본관기초굴착 예상_1 당진78-연돌-공사설계서(REV.0 12.14-kopec)_1.0t 공사설계서(1021일) 5" xfId="38924"/>
    <cellStyle name="표_20030218144011020-E1C865BF_CC-02 본관기초굴착 예상_1 당진78-연돌-공사설계서(REV.0 12.14-kopec)_1.0t 공사설계서(1021일) 6" xfId="38925"/>
    <cellStyle name="표_20030218144011020-E1C865BF_CC-02 본관기초굴착 예상_1 당진78-연돌-공사설계서(REV.0 12.14-kopec)_1.0t 공사설계서(1021일) 7" xfId="38926"/>
    <cellStyle name="표_20030218144011020-E1C865BF_CC-02 본관기초굴착 예상_1 당진78-연돌-공사설계서(REV.0 12.14-kopec)_1.0t 공사설계서(1021일) 8" xfId="38927"/>
    <cellStyle name="표_20030218144011020-E1C865BF_CC-02 본관기초굴착 예상_1 당진78-연돌-공사설계서(REV.0 12.14-kopec)_1.0t 공사설계서(1021일) 9" xfId="38928"/>
    <cellStyle name="표_20030218144011020-E1C865BF_CC-02 본관기초굴착 예상_1 당진78-연돌-공사설계서(REV.0 12.14-kopec)_태안78연돌공사설계서(2005099)C2" xfId="13376"/>
    <cellStyle name="표_20030218144011020-E1C865BF_CC-02 본관기초굴착 예상_1 당진78-연돌-공사설계서(REV.0 12.14-kopec)_태안78연돌공사설계서(2005099)C2 10" xfId="38929"/>
    <cellStyle name="표_20030218144011020-E1C865BF_CC-02 본관기초굴착 예상_1 당진78-연돌-공사설계서(REV.0 12.14-kopec)_태안78연돌공사설계서(2005099)C2 2" xfId="13377"/>
    <cellStyle name="표_20030218144011020-E1C865BF_CC-02 본관기초굴착 예상_1 당진78-연돌-공사설계서(REV.0 12.14-kopec)_태안78연돌공사설계서(2005099)C2 3" xfId="13378"/>
    <cellStyle name="표_20030218144011020-E1C865BF_CC-02 본관기초굴착 예상_1 당진78-연돌-공사설계서(REV.0 12.14-kopec)_태안78연돌공사설계서(2005099)C2 4" xfId="19804"/>
    <cellStyle name="표_20030218144011020-E1C865BF_CC-02 본관기초굴착 예상_1 당진78-연돌-공사설계서(REV.0 12.14-kopec)_태안78연돌공사설계서(2005099)C2 5" xfId="38930"/>
    <cellStyle name="표_20030218144011020-E1C865BF_CC-02 본관기초굴착 예상_1 당진78-연돌-공사설계서(REV.0 12.14-kopec)_태안78연돌공사설계서(2005099)C2 6" xfId="38931"/>
    <cellStyle name="표_20030218144011020-E1C865BF_CC-02 본관기초굴착 예상_1 당진78-연돌-공사설계서(REV.0 12.14-kopec)_태안78연돌공사설계서(2005099)C2 7" xfId="38932"/>
    <cellStyle name="표_20030218144011020-E1C865BF_CC-02 본관기초굴착 예상_1 당진78-연돌-공사설계서(REV.0 12.14-kopec)_태안78연돌공사설계서(2005099)C2 8" xfId="38933"/>
    <cellStyle name="표_20030218144011020-E1C865BF_CC-02 본관기초굴착 예상_1 당진78-연돌-공사설계서(REV.0 12.14-kopec)_태안78연돌공사설계서(2005099)C2 9" xfId="38934"/>
    <cellStyle name="표_20030218144011020-E1C865BF_CC-02 본관기초굴착 예상_1.0t 당진78-연돌-수량산출서(REV.0 12.27-kopec)" xfId="13379"/>
    <cellStyle name="표_20030218144011020-E1C865BF_CC-02 본관기초굴착 예상_1.0t 당진78-연돌-수량산출서(REV.0 12.27-kopec) 10" xfId="38935"/>
    <cellStyle name="표_20030218144011020-E1C865BF_CC-02 본관기초굴착 예상_1.0t 당진78-연돌-수량산출서(REV.0 12.27-kopec) 2" xfId="13380"/>
    <cellStyle name="표_20030218144011020-E1C865BF_CC-02 본관기초굴착 예상_1.0t 당진78-연돌-수량산출서(REV.0 12.27-kopec) 3" xfId="13381"/>
    <cellStyle name="표_20030218144011020-E1C865BF_CC-02 본관기초굴착 예상_1.0t 당진78-연돌-수량산출서(REV.0 12.27-kopec) 4" xfId="19805"/>
    <cellStyle name="표_20030218144011020-E1C865BF_CC-02 본관기초굴착 예상_1.0t 당진78-연돌-수량산출서(REV.0 12.27-kopec) 5" xfId="38936"/>
    <cellStyle name="표_20030218144011020-E1C865BF_CC-02 본관기초굴착 예상_1.0t 당진78-연돌-수량산출서(REV.0 12.27-kopec) 6" xfId="38937"/>
    <cellStyle name="표_20030218144011020-E1C865BF_CC-02 본관기초굴착 예상_1.0t 당진78-연돌-수량산출서(REV.0 12.27-kopec) 7" xfId="38938"/>
    <cellStyle name="표_20030218144011020-E1C865BF_CC-02 본관기초굴착 예상_1.0t 당진78-연돌-수량산출서(REV.0 12.27-kopec) 8" xfId="38939"/>
    <cellStyle name="표_20030218144011020-E1C865BF_CC-02 본관기초굴착 예상_1.0t 당진78-연돌-수량산출서(REV.0 12.27-kopec) 9" xfId="38940"/>
    <cellStyle name="표_20030218144011020-E1C865BF_CC-02 본관기초굴착 예상_1.0t 당진78-연돌-수량산출서(REV.0 12.27-kopec)_1.0t 공사설계서(1021일)" xfId="13382"/>
    <cellStyle name="표_20030218144011020-E1C865BF_CC-02 본관기초굴착 예상_1.0t 당진78-연돌-수량산출서(REV.0 12.27-kopec)_1.0t 공사설계서(1021일) 10" xfId="38941"/>
    <cellStyle name="표_20030218144011020-E1C865BF_CC-02 본관기초굴착 예상_1.0t 당진78-연돌-수량산출서(REV.0 12.27-kopec)_1.0t 공사설계서(1021일) 2" xfId="13383"/>
    <cellStyle name="표_20030218144011020-E1C865BF_CC-02 본관기초굴착 예상_1.0t 당진78-연돌-수량산출서(REV.0 12.27-kopec)_1.0t 공사설계서(1021일) 3" xfId="13384"/>
    <cellStyle name="표_20030218144011020-E1C865BF_CC-02 본관기초굴착 예상_1.0t 당진78-연돌-수량산출서(REV.0 12.27-kopec)_1.0t 공사설계서(1021일) 4" xfId="19806"/>
    <cellStyle name="표_20030218144011020-E1C865BF_CC-02 본관기초굴착 예상_1.0t 당진78-연돌-수량산출서(REV.0 12.27-kopec)_1.0t 공사설계서(1021일) 5" xfId="38942"/>
    <cellStyle name="표_20030218144011020-E1C865BF_CC-02 본관기초굴착 예상_1.0t 당진78-연돌-수량산출서(REV.0 12.27-kopec)_1.0t 공사설계서(1021일) 6" xfId="38943"/>
    <cellStyle name="표_20030218144011020-E1C865BF_CC-02 본관기초굴착 예상_1.0t 당진78-연돌-수량산출서(REV.0 12.27-kopec)_1.0t 공사설계서(1021일) 7" xfId="38944"/>
    <cellStyle name="표_20030218144011020-E1C865BF_CC-02 본관기초굴착 예상_1.0t 당진78-연돌-수량산출서(REV.0 12.27-kopec)_1.0t 공사설계서(1021일) 8" xfId="38945"/>
    <cellStyle name="표_20030218144011020-E1C865BF_CC-02 본관기초굴착 예상_1.0t 당진78-연돌-수량산출서(REV.0 12.27-kopec)_1.0t 공사설계서(1021일) 9" xfId="38946"/>
    <cellStyle name="표_20030218144011020-E1C865BF_CC-02 본관기초굴착 예상_당진78-연돌-개략공사비" xfId="13385"/>
    <cellStyle name="표_20030218144011020-E1C865BF_CC-02 본관기초굴착 예상_당진78-연돌-개략공사비 10" xfId="38947"/>
    <cellStyle name="표_20030218144011020-E1C865BF_CC-02 본관기초굴착 예상_당진78-연돌-개략공사비 2" xfId="13386"/>
    <cellStyle name="표_20030218144011020-E1C865BF_CC-02 본관기초굴착 예상_당진78-연돌-개략공사비 3" xfId="13387"/>
    <cellStyle name="표_20030218144011020-E1C865BF_CC-02 본관기초굴착 예상_당진78-연돌-개략공사비 4" xfId="19807"/>
    <cellStyle name="표_20030218144011020-E1C865BF_CC-02 본관기초굴착 예상_당진78-연돌-개략공사비 5" xfId="38948"/>
    <cellStyle name="표_20030218144011020-E1C865BF_CC-02 본관기초굴착 예상_당진78-연돌-개략공사비 6" xfId="38949"/>
    <cellStyle name="표_20030218144011020-E1C865BF_CC-02 본관기초굴착 예상_당진78-연돌-개략공사비 7" xfId="38950"/>
    <cellStyle name="표_20030218144011020-E1C865BF_CC-02 본관기초굴착 예상_당진78-연돌-개략공사비 8" xfId="38951"/>
    <cellStyle name="표_20030218144011020-E1C865BF_CC-02 본관기초굴착 예상_당진78-연돌-개략공사비 9" xfId="38952"/>
    <cellStyle name="표_20030218144011020-E1C865BF_CC-02 본관기초굴착 예상_당진78-연돌-개략공사비_0 태안78-연돌-공사설계서(2005082)" xfId="13388"/>
    <cellStyle name="표_20030218144011020-E1C865BF_CC-02 본관기초굴착 예상_당진78-연돌-개략공사비_0 태안78-연돌-공사설계서(2005082) 10" xfId="38953"/>
    <cellStyle name="표_20030218144011020-E1C865BF_CC-02 본관기초굴착 예상_당진78-연돌-개략공사비_0 태안78-연돌-공사설계서(2005082) 2" xfId="13389"/>
    <cellStyle name="표_20030218144011020-E1C865BF_CC-02 본관기초굴착 예상_당진78-연돌-개략공사비_0 태안78-연돌-공사설계서(2005082) 3" xfId="13390"/>
    <cellStyle name="표_20030218144011020-E1C865BF_CC-02 본관기초굴착 예상_당진78-연돌-개략공사비_0 태안78-연돌-공사설계서(2005082) 4" xfId="19808"/>
    <cellStyle name="표_20030218144011020-E1C865BF_CC-02 본관기초굴착 예상_당진78-연돌-개략공사비_0 태안78-연돌-공사설계서(2005082) 5" xfId="38954"/>
    <cellStyle name="표_20030218144011020-E1C865BF_CC-02 본관기초굴착 예상_당진78-연돌-개략공사비_0 태안78-연돌-공사설계서(2005082) 6" xfId="38955"/>
    <cellStyle name="표_20030218144011020-E1C865BF_CC-02 본관기초굴착 예상_당진78-연돌-개략공사비_0 태안78-연돌-공사설계서(2005082) 7" xfId="38956"/>
    <cellStyle name="표_20030218144011020-E1C865BF_CC-02 본관기초굴착 예상_당진78-연돌-개략공사비_0 태안78-연돌-공사설계서(2005082) 8" xfId="38957"/>
    <cellStyle name="표_20030218144011020-E1C865BF_CC-02 본관기초굴착 예상_당진78-연돌-개략공사비_0 태안78-연돌-공사설계서(2005082) 9" xfId="38958"/>
    <cellStyle name="표_20030218144011020-E1C865BF_CC-02 본관기초굴착 예상_당진78-연돌-개략공사비_1.0t 공사설계서(1021일)" xfId="13391"/>
    <cellStyle name="표_20030218144011020-E1C865BF_CC-02 본관기초굴착 예상_당진78-연돌-개략공사비_1.0t 공사설계서(1021일) 10" xfId="38959"/>
    <cellStyle name="표_20030218144011020-E1C865BF_CC-02 본관기초굴착 예상_당진78-연돌-개략공사비_1.0t 공사설계서(1021일) 2" xfId="13392"/>
    <cellStyle name="표_20030218144011020-E1C865BF_CC-02 본관기초굴착 예상_당진78-연돌-개략공사비_1.0t 공사설계서(1021일) 3" xfId="13393"/>
    <cellStyle name="표_20030218144011020-E1C865BF_CC-02 본관기초굴착 예상_당진78-연돌-개략공사비_1.0t 공사설계서(1021일) 4" xfId="19809"/>
    <cellStyle name="표_20030218144011020-E1C865BF_CC-02 본관기초굴착 예상_당진78-연돌-개략공사비_1.0t 공사설계서(1021일) 5" xfId="38960"/>
    <cellStyle name="표_20030218144011020-E1C865BF_CC-02 본관기초굴착 예상_당진78-연돌-개략공사비_1.0t 공사설계서(1021일) 6" xfId="38961"/>
    <cellStyle name="표_20030218144011020-E1C865BF_CC-02 본관기초굴착 예상_당진78-연돌-개략공사비_1.0t 공사설계서(1021일) 7" xfId="38962"/>
    <cellStyle name="표_20030218144011020-E1C865BF_CC-02 본관기초굴착 예상_당진78-연돌-개략공사비_1.0t 공사설계서(1021일) 8" xfId="38963"/>
    <cellStyle name="표_20030218144011020-E1C865BF_CC-02 본관기초굴착 예상_당진78-연돌-개략공사비_1.0t 공사설계서(1021일) 9" xfId="38964"/>
    <cellStyle name="표_20030218144011020-E1C865BF_CC-02 본관기초굴착 예상_당진78-연돌-개략공사비_태안78연돌공사설계서(2005099)C2" xfId="13394"/>
    <cellStyle name="표_20030218144011020-E1C865BF_CC-02 본관기초굴착 예상_당진78-연돌-개략공사비_태안78연돌공사설계서(2005099)C2 10" xfId="38965"/>
    <cellStyle name="표_20030218144011020-E1C865BF_CC-02 본관기초굴착 예상_당진78-연돌-개략공사비_태안78연돌공사설계서(2005099)C2 2" xfId="13395"/>
    <cellStyle name="표_20030218144011020-E1C865BF_CC-02 본관기초굴착 예상_당진78-연돌-개략공사비_태안78연돌공사설계서(2005099)C2 3" xfId="13396"/>
    <cellStyle name="표_20030218144011020-E1C865BF_CC-02 본관기초굴착 예상_당진78-연돌-개략공사비_태안78연돌공사설계서(2005099)C2 4" xfId="19810"/>
    <cellStyle name="표_20030218144011020-E1C865BF_CC-02 본관기초굴착 예상_당진78-연돌-개략공사비_태안78연돌공사설계서(2005099)C2 5" xfId="38966"/>
    <cellStyle name="표_20030218144011020-E1C865BF_CC-02 본관기초굴착 예상_당진78-연돌-개략공사비_태안78연돌공사설계서(2005099)C2 6" xfId="38967"/>
    <cellStyle name="표_20030218144011020-E1C865BF_CC-02 본관기초굴착 예상_당진78-연돌-개략공사비_태안78연돌공사설계서(2005099)C2 7" xfId="38968"/>
    <cellStyle name="표_20030218144011020-E1C865BF_CC-02 본관기초굴착 예상_당진78-연돌-개략공사비_태안78연돌공사설계서(2005099)C2 8" xfId="38969"/>
    <cellStyle name="표_20030218144011020-E1C865BF_CC-02 본관기초굴착 예상_당진78-연돌-개략공사비_태안78연돌공사설계서(2005099)C2 9" xfId="38970"/>
    <cellStyle name="표_20030218144011020-E1C865BF_CC-02 본관기초굴착 예상_연돌 현장타설말뚝(RCD)설계서" xfId="13397"/>
    <cellStyle name="표_20030218144011020-E1C865BF_CC-02 본관기초굴착 예상_연돌 현장타설말뚝(RCD)설계서 10" xfId="38971"/>
    <cellStyle name="표_20030218144011020-E1C865BF_CC-02 본관기초굴착 예상_연돌 현장타설말뚝(RCD)설계서 2" xfId="13398"/>
    <cellStyle name="표_20030218144011020-E1C865BF_CC-02 본관기초굴착 예상_연돌 현장타설말뚝(RCD)설계서 3" xfId="13399"/>
    <cellStyle name="표_20030218144011020-E1C865BF_CC-02 본관기초굴착 예상_연돌 현장타설말뚝(RCD)설계서 4" xfId="19811"/>
    <cellStyle name="표_20030218144011020-E1C865BF_CC-02 본관기초굴착 예상_연돌 현장타설말뚝(RCD)설계서 5" xfId="38972"/>
    <cellStyle name="표_20030218144011020-E1C865BF_CC-02 본관기초굴착 예상_연돌 현장타설말뚝(RCD)설계서 6" xfId="38973"/>
    <cellStyle name="표_20030218144011020-E1C865BF_CC-02 본관기초굴착 예상_연돌 현장타설말뚝(RCD)설계서 7" xfId="38974"/>
    <cellStyle name="표_20030218144011020-E1C865BF_CC-02 본관기초굴착 예상_연돌 현장타설말뚝(RCD)설계서 8" xfId="38975"/>
    <cellStyle name="표_20030218144011020-E1C865BF_CC-02 본관기초굴착 예상_연돌 현장타설말뚝(RCD)설계서 9" xfId="38976"/>
    <cellStyle name="표_20030218144011020-E1C865BF_CC-02 본관기초굴착 예상_연돌 현장타설말뚝(RCD)설계서_0 태안78-연돌-공사설계서(2005082)" xfId="13400"/>
    <cellStyle name="표_20030218144011020-E1C865BF_CC-02 본관기초굴착 예상_연돌 현장타설말뚝(RCD)설계서_0 태안78-연돌-공사설계서(2005082) 10" xfId="38977"/>
    <cellStyle name="표_20030218144011020-E1C865BF_CC-02 본관기초굴착 예상_연돌 현장타설말뚝(RCD)설계서_0 태안78-연돌-공사설계서(2005082) 2" xfId="13401"/>
    <cellStyle name="표_20030218144011020-E1C865BF_CC-02 본관기초굴착 예상_연돌 현장타설말뚝(RCD)설계서_0 태안78-연돌-공사설계서(2005082) 3" xfId="13402"/>
    <cellStyle name="표_20030218144011020-E1C865BF_CC-02 본관기초굴착 예상_연돌 현장타설말뚝(RCD)설계서_0 태안78-연돌-공사설계서(2005082) 4" xfId="19812"/>
    <cellStyle name="표_20030218144011020-E1C865BF_CC-02 본관기초굴착 예상_연돌 현장타설말뚝(RCD)설계서_0 태안78-연돌-공사설계서(2005082) 5" xfId="38978"/>
    <cellStyle name="표_20030218144011020-E1C865BF_CC-02 본관기초굴착 예상_연돌 현장타설말뚝(RCD)설계서_0 태안78-연돌-공사설계서(2005082) 6" xfId="38979"/>
    <cellStyle name="표_20030218144011020-E1C865BF_CC-02 본관기초굴착 예상_연돌 현장타설말뚝(RCD)설계서_0 태안78-연돌-공사설계서(2005082) 7" xfId="38980"/>
    <cellStyle name="표_20030218144011020-E1C865BF_CC-02 본관기초굴착 예상_연돌 현장타설말뚝(RCD)설계서_0 태안78-연돌-공사설계서(2005082) 8" xfId="38981"/>
    <cellStyle name="표_20030218144011020-E1C865BF_CC-02 본관기초굴착 예상_연돌 현장타설말뚝(RCD)설계서_0 태안78-연돌-공사설계서(2005082) 9" xfId="38982"/>
    <cellStyle name="표_20030218144011020-E1C865BF_CC-02 본관기초굴착 예상_연돌 현장타설말뚝(RCD)설계서_1.0t 공사설계서(1021일)" xfId="13403"/>
    <cellStyle name="표_20030218144011020-E1C865BF_CC-02 본관기초굴착 예상_연돌 현장타설말뚝(RCD)설계서_1.0t 공사설계서(1021일) 10" xfId="38983"/>
    <cellStyle name="표_20030218144011020-E1C865BF_CC-02 본관기초굴착 예상_연돌 현장타설말뚝(RCD)설계서_1.0t 공사설계서(1021일) 2" xfId="13404"/>
    <cellStyle name="표_20030218144011020-E1C865BF_CC-02 본관기초굴착 예상_연돌 현장타설말뚝(RCD)설계서_1.0t 공사설계서(1021일) 3" xfId="13405"/>
    <cellStyle name="표_20030218144011020-E1C865BF_CC-02 본관기초굴착 예상_연돌 현장타설말뚝(RCD)설계서_1.0t 공사설계서(1021일) 4" xfId="19813"/>
    <cellStyle name="표_20030218144011020-E1C865BF_CC-02 본관기초굴착 예상_연돌 현장타설말뚝(RCD)설계서_1.0t 공사설계서(1021일) 5" xfId="38984"/>
    <cellStyle name="표_20030218144011020-E1C865BF_CC-02 본관기초굴착 예상_연돌 현장타설말뚝(RCD)설계서_1.0t 공사설계서(1021일) 6" xfId="38985"/>
    <cellStyle name="표_20030218144011020-E1C865BF_CC-02 본관기초굴착 예상_연돌 현장타설말뚝(RCD)설계서_1.0t 공사설계서(1021일) 7" xfId="38986"/>
    <cellStyle name="표_20030218144011020-E1C865BF_CC-02 본관기초굴착 예상_연돌 현장타설말뚝(RCD)설계서_1.0t 공사설계서(1021일) 8" xfId="38987"/>
    <cellStyle name="표_20030218144011020-E1C865BF_CC-02 본관기초굴착 예상_연돌 현장타설말뚝(RCD)설계서_1.0t 공사설계서(1021일) 9" xfId="38988"/>
    <cellStyle name="표_20030218144011020-E1C865BF_CC-02 본관기초굴착 예상_연돌 현장타설말뚝(RCD)설계서_태안78연돌공사설계서(2005099)C2" xfId="13406"/>
    <cellStyle name="표_20030218144011020-E1C865BF_CC-02 본관기초굴착 예상_연돌 현장타설말뚝(RCD)설계서_태안78연돌공사설계서(2005099)C2 10" xfId="38989"/>
    <cellStyle name="표_20030218144011020-E1C865BF_CC-02 본관기초굴착 예상_연돌 현장타설말뚝(RCD)설계서_태안78연돌공사설계서(2005099)C2 2" xfId="13407"/>
    <cellStyle name="표_20030218144011020-E1C865BF_CC-02 본관기초굴착 예상_연돌 현장타설말뚝(RCD)설계서_태안78연돌공사설계서(2005099)C2 3" xfId="13408"/>
    <cellStyle name="표_20030218144011020-E1C865BF_CC-02 본관기초굴착 예상_연돌 현장타설말뚝(RCD)설계서_태안78연돌공사설계서(2005099)C2 4" xfId="19814"/>
    <cellStyle name="표_20030218144011020-E1C865BF_CC-02 본관기초굴착 예상_연돌 현장타설말뚝(RCD)설계서_태안78연돌공사설계서(2005099)C2 5" xfId="38990"/>
    <cellStyle name="표_20030218144011020-E1C865BF_CC-02 본관기초굴착 예상_연돌 현장타설말뚝(RCD)설계서_태안78연돌공사설계서(2005099)C2 6" xfId="38991"/>
    <cellStyle name="표_20030218144011020-E1C865BF_CC-02 본관기초굴착 예상_연돌 현장타설말뚝(RCD)설계서_태안78연돌공사설계서(2005099)C2 7" xfId="38992"/>
    <cellStyle name="표_20030218144011020-E1C865BF_CC-02 본관기초굴착 예상_연돌 현장타설말뚝(RCD)설계서_태안78연돌공사설계서(2005099)C2 8" xfId="38993"/>
    <cellStyle name="표_20030218144011020-E1C865BF_CC-02 본관기초굴착 예상_연돌 현장타설말뚝(RCD)설계서_태안78연돌공사설계서(2005099)C2 9" xfId="38994"/>
    <cellStyle name="표_20030218144011020-E1C865BF_구내도로 설계변경조서(최종)" xfId="38759"/>
    <cellStyle name="표_20030218144011020-E1C865BF_그래브준설 수량분개 토적표" xfId="38760"/>
    <cellStyle name="표_20030218144011020-E1C865BF_내역서_단가확정_집계" xfId="13287"/>
    <cellStyle name="표_20030218144011020-E1C865BF_당진78-연돌-개략공사비" xfId="13288"/>
    <cellStyle name="표_20030218144011020-E1C865BF_당진78-연돌-개략공사비 10" xfId="38761"/>
    <cellStyle name="표_20030218144011020-E1C865BF_당진78-연돌-개략공사비 2" xfId="13289"/>
    <cellStyle name="표_20030218144011020-E1C865BF_당진78-연돌-개략공사비 3" xfId="13290"/>
    <cellStyle name="표_20030218144011020-E1C865BF_당진78-연돌-개략공사비 4" xfId="19777"/>
    <cellStyle name="표_20030218144011020-E1C865BF_당진78-연돌-개략공사비 5" xfId="38762"/>
    <cellStyle name="표_20030218144011020-E1C865BF_당진78-연돌-개략공사비 6" xfId="38763"/>
    <cellStyle name="표_20030218144011020-E1C865BF_당진78-연돌-개략공사비 7" xfId="38764"/>
    <cellStyle name="표_20030218144011020-E1C865BF_당진78-연돌-개략공사비 8" xfId="38765"/>
    <cellStyle name="표_20030218144011020-E1C865BF_당진78-연돌-개략공사비 9" xfId="38766"/>
    <cellStyle name="표_20030218144011020-E1C865BF_당진78-연돌-개략공사비_0 태안78-연돌-공사설계서(2005082)" xfId="13291"/>
    <cellStyle name="표_20030218144011020-E1C865BF_당진78-연돌-개략공사비_0 태안78-연돌-공사설계서(2005082) 10" xfId="38767"/>
    <cellStyle name="표_20030218144011020-E1C865BF_당진78-연돌-개략공사비_0 태안78-연돌-공사설계서(2005082) 2" xfId="13292"/>
    <cellStyle name="표_20030218144011020-E1C865BF_당진78-연돌-개략공사비_0 태안78-연돌-공사설계서(2005082) 3" xfId="13293"/>
    <cellStyle name="표_20030218144011020-E1C865BF_당진78-연돌-개략공사비_0 태안78-연돌-공사설계서(2005082) 4" xfId="19778"/>
    <cellStyle name="표_20030218144011020-E1C865BF_당진78-연돌-개략공사비_0 태안78-연돌-공사설계서(2005082) 5" xfId="38768"/>
    <cellStyle name="표_20030218144011020-E1C865BF_당진78-연돌-개략공사비_0 태안78-연돌-공사설계서(2005082) 6" xfId="38769"/>
    <cellStyle name="표_20030218144011020-E1C865BF_당진78-연돌-개략공사비_0 태안78-연돌-공사설계서(2005082) 7" xfId="38770"/>
    <cellStyle name="표_20030218144011020-E1C865BF_당진78-연돌-개략공사비_0 태안78-연돌-공사설계서(2005082) 8" xfId="38771"/>
    <cellStyle name="표_20030218144011020-E1C865BF_당진78-연돌-개략공사비_0 태안78-연돌-공사설계서(2005082) 9" xfId="38772"/>
    <cellStyle name="표_20030218144011020-E1C865BF_당진78-연돌-개략공사비_1.0t 공사설계서(1021일)" xfId="13294"/>
    <cellStyle name="표_20030218144011020-E1C865BF_당진78-연돌-개략공사비_1.0t 공사설계서(1021일) 10" xfId="38773"/>
    <cellStyle name="표_20030218144011020-E1C865BF_당진78-연돌-개략공사비_1.0t 공사설계서(1021일) 2" xfId="13295"/>
    <cellStyle name="표_20030218144011020-E1C865BF_당진78-연돌-개략공사비_1.0t 공사설계서(1021일) 3" xfId="13296"/>
    <cellStyle name="표_20030218144011020-E1C865BF_당진78-연돌-개략공사비_1.0t 공사설계서(1021일) 4" xfId="19779"/>
    <cellStyle name="표_20030218144011020-E1C865BF_당진78-연돌-개략공사비_1.0t 공사설계서(1021일) 5" xfId="38774"/>
    <cellStyle name="표_20030218144011020-E1C865BF_당진78-연돌-개략공사비_1.0t 공사설계서(1021일) 6" xfId="38775"/>
    <cellStyle name="표_20030218144011020-E1C865BF_당진78-연돌-개략공사비_1.0t 공사설계서(1021일) 7" xfId="38776"/>
    <cellStyle name="표_20030218144011020-E1C865BF_당진78-연돌-개략공사비_1.0t 공사설계서(1021일) 8" xfId="38777"/>
    <cellStyle name="표_20030218144011020-E1C865BF_당진78-연돌-개략공사비_1.0t 공사설계서(1021일) 9" xfId="38778"/>
    <cellStyle name="표_20030218144011020-E1C865BF_당진78-연돌-개략공사비_태안78연돌공사설계서(2005099)C2" xfId="13297"/>
    <cellStyle name="표_20030218144011020-E1C865BF_당진78-연돌-개략공사비_태안78연돌공사설계서(2005099)C2 10" xfId="38779"/>
    <cellStyle name="표_20030218144011020-E1C865BF_당진78-연돌-개략공사비_태안78연돌공사설계서(2005099)C2 2" xfId="13298"/>
    <cellStyle name="표_20030218144011020-E1C865BF_당진78-연돌-개략공사비_태안78연돌공사설계서(2005099)C2 3" xfId="13299"/>
    <cellStyle name="표_20030218144011020-E1C865BF_당진78-연돌-개략공사비_태안78연돌공사설계서(2005099)C2 4" xfId="19780"/>
    <cellStyle name="표_20030218144011020-E1C865BF_당진78-연돌-개략공사비_태안78연돌공사설계서(2005099)C2 5" xfId="38780"/>
    <cellStyle name="표_20030218144011020-E1C865BF_당진78-연돌-개략공사비_태안78연돌공사설계서(2005099)C2 6" xfId="38781"/>
    <cellStyle name="표_20030218144011020-E1C865BF_당진78-연돌-개략공사비_태안78연돌공사설계서(2005099)C2 7" xfId="38782"/>
    <cellStyle name="표_20030218144011020-E1C865BF_당진78-연돌-개략공사비_태안78연돌공사설계서(2005099)C2 8" xfId="38783"/>
    <cellStyle name="표_20030218144011020-E1C865BF_당진78-연돌-개략공사비_태안78연돌공사설계서(2005099)C2 9" xfId="38784"/>
    <cellStyle name="표_20030218144011020-E1C865BF_당진9,10-터빈기초 공사내역서" xfId="13300"/>
    <cellStyle name="표_20030218144011020-E1C865BF_본관기초굴착 예상도급" xfId="13301"/>
    <cellStyle name="표_20030218144011020-E1C865BF_본관기초굴착 예상도급 10" xfId="38785"/>
    <cellStyle name="표_20030218144011020-E1C865BF_본관기초굴착 예상도급 2" xfId="13302"/>
    <cellStyle name="표_20030218144011020-E1C865BF_본관기초굴착 예상도급 3" xfId="13303"/>
    <cellStyle name="표_20030218144011020-E1C865BF_본관기초굴착 예상도급 4" xfId="19781"/>
    <cellStyle name="표_20030218144011020-E1C865BF_본관기초굴착 예상도급 5" xfId="38786"/>
    <cellStyle name="표_20030218144011020-E1C865BF_본관기초굴착 예상도급 6" xfId="38787"/>
    <cellStyle name="표_20030218144011020-E1C865BF_본관기초굴착 예상도급 7" xfId="38788"/>
    <cellStyle name="표_20030218144011020-E1C865BF_본관기초굴착 예상도급 8" xfId="38789"/>
    <cellStyle name="표_20030218144011020-E1C865BF_본관기초굴착 예상도급 9" xfId="38790"/>
    <cellStyle name="표_20030218144011020-E1C865BF_본관기초굴착 예상도급_1 당진78-연돌-공사설계서(REV.0 12.14-kopec)" xfId="13304"/>
    <cellStyle name="표_20030218144011020-E1C865BF_본관기초굴착 예상도급_1 당진78-연돌-공사설계서(REV.0 12.14-kopec) 10" xfId="38791"/>
    <cellStyle name="표_20030218144011020-E1C865BF_본관기초굴착 예상도급_1 당진78-연돌-공사설계서(REV.0 12.14-kopec) 2" xfId="13305"/>
    <cellStyle name="표_20030218144011020-E1C865BF_본관기초굴착 예상도급_1 당진78-연돌-공사설계서(REV.0 12.14-kopec) 3" xfId="13306"/>
    <cellStyle name="표_20030218144011020-E1C865BF_본관기초굴착 예상도급_1 당진78-연돌-공사설계서(REV.0 12.14-kopec) 4" xfId="19782"/>
    <cellStyle name="표_20030218144011020-E1C865BF_본관기초굴착 예상도급_1 당진78-연돌-공사설계서(REV.0 12.14-kopec) 5" xfId="38792"/>
    <cellStyle name="표_20030218144011020-E1C865BF_본관기초굴착 예상도급_1 당진78-연돌-공사설계서(REV.0 12.14-kopec) 6" xfId="38793"/>
    <cellStyle name="표_20030218144011020-E1C865BF_본관기초굴착 예상도급_1 당진78-연돌-공사설계서(REV.0 12.14-kopec) 7" xfId="38794"/>
    <cellStyle name="표_20030218144011020-E1C865BF_본관기초굴착 예상도급_1 당진78-연돌-공사설계서(REV.0 12.14-kopec) 8" xfId="38795"/>
    <cellStyle name="표_20030218144011020-E1C865BF_본관기초굴착 예상도급_1 당진78-연돌-공사설계서(REV.0 12.14-kopec) 9" xfId="38796"/>
    <cellStyle name="표_20030218144011020-E1C865BF_본관기초굴착 예상도급_1 당진78-연돌-공사설계서(REV.0 12.14-kopec)_0 태안78-연돌-공사설계서(2005082)" xfId="13307"/>
    <cellStyle name="표_20030218144011020-E1C865BF_본관기초굴착 예상도급_1 당진78-연돌-공사설계서(REV.0 12.14-kopec)_0 태안78-연돌-공사설계서(2005082) 10" xfId="38797"/>
    <cellStyle name="표_20030218144011020-E1C865BF_본관기초굴착 예상도급_1 당진78-연돌-공사설계서(REV.0 12.14-kopec)_0 태안78-연돌-공사설계서(2005082) 2" xfId="13308"/>
    <cellStyle name="표_20030218144011020-E1C865BF_본관기초굴착 예상도급_1 당진78-연돌-공사설계서(REV.0 12.14-kopec)_0 태안78-연돌-공사설계서(2005082) 3" xfId="13309"/>
    <cellStyle name="표_20030218144011020-E1C865BF_본관기초굴착 예상도급_1 당진78-연돌-공사설계서(REV.0 12.14-kopec)_0 태안78-연돌-공사설계서(2005082) 4" xfId="19783"/>
    <cellStyle name="표_20030218144011020-E1C865BF_본관기초굴착 예상도급_1 당진78-연돌-공사설계서(REV.0 12.14-kopec)_0 태안78-연돌-공사설계서(2005082) 5" xfId="38798"/>
    <cellStyle name="표_20030218144011020-E1C865BF_본관기초굴착 예상도급_1 당진78-연돌-공사설계서(REV.0 12.14-kopec)_0 태안78-연돌-공사설계서(2005082) 6" xfId="38799"/>
    <cellStyle name="표_20030218144011020-E1C865BF_본관기초굴착 예상도급_1 당진78-연돌-공사설계서(REV.0 12.14-kopec)_0 태안78-연돌-공사설계서(2005082) 7" xfId="38800"/>
    <cellStyle name="표_20030218144011020-E1C865BF_본관기초굴착 예상도급_1 당진78-연돌-공사설계서(REV.0 12.14-kopec)_0 태안78-연돌-공사설계서(2005082) 8" xfId="38801"/>
    <cellStyle name="표_20030218144011020-E1C865BF_본관기초굴착 예상도급_1 당진78-연돌-공사설계서(REV.0 12.14-kopec)_0 태안78-연돌-공사설계서(2005082) 9" xfId="38802"/>
    <cellStyle name="표_20030218144011020-E1C865BF_본관기초굴착 예상도급_1 당진78-연돌-공사설계서(REV.0 12.14-kopec)_1.0t 공사설계서(1021일)" xfId="13310"/>
    <cellStyle name="표_20030218144011020-E1C865BF_본관기초굴착 예상도급_1 당진78-연돌-공사설계서(REV.0 12.14-kopec)_1.0t 공사설계서(1021일) 10" xfId="38803"/>
    <cellStyle name="표_20030218144011020-E1C865BF_본관기초굴착 예상도급_1 당진78-연돌-공사설계서(REV.0 12.14-kopec)_1.0t 공사설계서(1021일) 2" xfId="13311"/>
    <cellStyle name="표_20030218144011020-E1C865BF_본관기초굴착 예상도급_1 당진78-연돌-공사설계서(REV.0 12.14-kopec)_1.0t 공사설계서(1021일) 3" xfId="13312"/>
    <cellStyle name="표_20030218144011020-E1C865BF_본관기초굴착 예상도급_1 당진78-연돌-공사설계서(REV.0 12.14-kopec)_1.0t 공사설계서(1021일) 4" xfId="19784"/>
    <cellStyle name="표_20030218144011020-E1C865BF_본관기초굴착 예상도급_1 당진78-연돌-공사설계서(REV.0 12.14-kopec)_1.0t 공사설계서(1021일) 5" xfId="38804"/>
    <cellStyle name="표_20030218144011020-E1C865BF_본관기초굴착 예상도급_1 당진78-연돌-공사설계서(REV.0 12.14-kopec)_1.0t 공사설계서(1021일) 6" xfId="38805"/>
    <cellStyle name="표_20030218144011020-E1C865BF_본관기초굴착 예상도급_1 당진78-연돌-공사설계서(REV.0 12.14-kopec)_1.0t 공사설계서(1021일) 7" xfId="38806"/>
    <cellStyle name="표_20030218144011020-E1C865BF_본관기초굴착 예상도급_1 당진78-연돌-공사설계서(REV.0 12.14-kopec)_1.0t 공사설계서(1021일) 8" xfId="38807"/>
    <cellStyle name="표_20030218144011020-E1C865BF_본관기초굴착 예상도급_1 당진78-연돌-공사설계서(REV.0 12.14-kopec)_1.0t 공사설계서(1021일) 9" xfId="38808"/>
    <cellStyle name="표_20030218144011020-E1C865BF_본관기초굴착 예상도급_1 당진78-연돌-공사설계서(REV.0 12.14-kopec)_태안78연돌공사설계서(2005099)C2" xfId="13313"/>
    <cellStyle name="표_20030218144011020-E1C865BF_본관기초굴착 예상도급_1 당진78-연돌-공사설계서(REV.0 12.14-kopec)_태안78연돌공사설계서(2005099)C2 10" xfId="38809"/>
    <cellStyle name="표_20030218144011020-E1C865BF_본관기초굴착 예상도급_1 당진78-연돌-공사설계서(REV.0 12.14-kopec)_태안78연돌공사설계서(2005099)C2 2" xfId="13314"/>
    <cellStyle name="표_20030218144011020-E1C865BF_본관기초굴착 예상도급_1 당진78-연돌-공사설계서(REV.0 12.14-kopec)_태안78연돌공사설계서(2005099)C2 3" xfId="13315"/>
    <cellStyle name="표_20030218144011020-E1C865BF_본관기초굴착 예상도급_1 당진78-연돌-공사설계서(REV.0 12.14-kopec)_태안78연돌공사설계서(2005099)C2 4" xfId="19785"/>
    <cellStyle name="표_20030218144011020-E1C865BF_본관기초굴착 예상도급_1 당진78-연돌-공사설계서(REV.0 12.14-kopec)_태안78연돌공사설계서(2005099)C2 5" xfId="38810"/>
    <cellStyle name="표_20030218144011020-E1C865BF_본관기초굴착 예상도급_1 당진78-연돌-공사설계서(REV.0 12.14-kopec)_태안78연돌공사설계서(2005099)C2 6" xfId="38811"/>
    <cellStyle name="표_20030218144011020-E1C865BF_본관기초굴착 예상도급_1 당진78-연돌-공사설계서(REV.0 12.14-kopec)_태안78연돌공사설계서(2005099)C2 7" xfId="38812"/>
    <cellStyle name="표_20030218144011020-E1C865BF_본관기초굴착 예상도급_1 당진78-연돌-공사설계서(REV.0 12.14-kopec)_태안78연돌공사설계서(2005099)C2 8" xfId="38813"/>
    <cellStyle name="표_20030218144011020-E1C865BF_본관기초굴착 예상도급_1 당진78-연돌-공사설계서(REV.0 12.14-kopec)_태안78연돌공사설계서(2005099)C2 9" xfId="38814"/>
    <cellStyle name="표_20030218144011020-E1C865BF_본관기초굴착 예상도급_1.0t 당진78-연돌-수량산출서(REV.0 12.27-kopec)" xfId="13316"/>
    <cellStyle name="표_20030218144011020-E1C865BF_본관기초굴착 예상도급_1.0t 당진78-연돌-수량산출서(REV.0 12.27-kopec) 10" xfId="38815"/>
    <cellStyle name="표_20030218144011020-E1C865BF_본관기초굴착 예상도급_1.0t 당진78-연돌-수량산출서(REV.0 12.27-kopec) 2" xfId="13317"/>
    <cellStyle name="표_20030218144011020-E1C865BF_본관기초굴착 예상도급_1.0t 당진78-연돌-수량산출서(REV.0 12.27-kopec) 3" xfId="13318"/>
    <cellStyle name="표_20030218144011020-E1C865BF_본관기초굴착 예상도급_1.0t 당진78-연돌-수량산출서(REV.0 12.27-kopec) 4" xfId="19786"/>
    <cellStyle name="표_20030218144011020-E1C865BF_본관기초굴착 예상도급_1.0t 당진78-연돌-수량산출서(REV.0 12.27-kopec) 5" xfId="38816"/>
    <cellStyle name="표_20030218144011020-E1C865BF_본관기초굴착 예상도급_1.0t 당진78-연돌-수량산출서(REV.0 12.27-kopec) 6" xfId="38817"/>
    <cellStyle name="표_20030218144011020-E1C865BF_본관기초굴착 예상도급_1.0t 당진78-연돌-수량산출서(REV.0 12.27-kopec) 7" xfId="38818"/>
    <cellStyle name="표_20030218144011020-E1C865BF_본관기초굴착 예상도급_1.0t 당진78-연돌-수량산출서(REV.0 12.27-kopec) 8" xfId="38819"/>
    <cellStyle name="표_20030218144011020-E1C865BF_본관기초굴착 예상도급_1.0t 당진78-연돌-수량산출서(REV.0 12.27-kopec) 9" xfId="38820"/>
    <cellStyle name="표_20030218144011020-E1C865BF_본관기초굴착 예상도급_1.0t 당진78-연돌-수량산출서(REV.0 12.27-kopec)_1.0t 공사설계서(1021일)" xfId="13319"/>
    <cellStyle name="표_20030218144011020-E1C865BF_본관기초굴착 예상도급_1.0t 당진78-연돌-수량산출서(REV.0 12.27-kopec)_1.0t 공사설계서(1021일) 10" xfId="38821"/>
    <cellStyle name="표_20030218144011020-E1C865BF_본관기초굴착 예상도급_1.0t 당진78-연돌-수량산출서(REV.0 12.27-kopec)_1.0t 공사설계서(1021일) 2" xfId="13320"/>
    <cellStyle name="표_20030218144011020-E1C865BF_본관기초굴착 예상도급_1.0t 당진78-연돌-수량산출서(REV.0 12.27-kopec)_1.0t 공사설계서(1021일) 3" xfId="13321"/>
    <cellStyle name="표_20030218144011020-E1C865BF_본관기초굴착 예상도급_1.0t 당진78-연돌-수량산출서(REV.0 12.27-kopec)_1.0t 공사설계서(1021일) 4" xfId="19787"/>
    <cellStyle name="표_20030218144011020-E1C865BF_본관기초굴착 예상도급_1.0t 당진78-연돌-수량산출서(REV.0 12.27-kopec)_1.0t 공사설계서(1021일) 5" xfId="38822"/>
    <cellStyle name="표_20030218144011020-E1C865BF_본관기초굴착 예상도급_1.0t 당진78-연돌-수량산출서(REV.0 12.27-kopec)_1.0t 공사설계서(1021일) 6" xfId="38823"/>
    <cellStyle name="표_20030218144011020-E1C865BF_본관기초굴착 예상도급_1.0t 당진78-연돌-수량산출서(REV.0 12.27-kopec)_1.0t 공사설계서(1021일) 7" xfId="38824"/>
    <cellStyle name="표_20030218144011020-E1C865BF_본관기초굴착 예상도급_1.0t 당진78-연돌-수량산출서(REV.0 12.27-kopec)_1.0t 공사설계서(1021일) 8" xfId="38825"/>
    <cellStyle name="표_20030218144011020-E1C865BF_본관기초굴착 예상도급_1.0t 당진78-연돌-수량산출서(REV.0 12.27-kopec)_1.0t 공사설계서(1021일) 9" xfId="38826"/>
    <cellStyle name="표_20030218144011020-E1C865BF_본관기초굴착 예상도급_당진78-연돌-개략공사비" xfId="13322"/>
    <cellStyle name="표_20030218144011020-E1C865BF_본관기초굴착 예상도급_당진78-연돌-개략공사비 10" xfId="38827"/>
    <cellStyle name="표_20030218144011020-E1C865BF_본관기초굴착 예상도급_당진78-연돌-개략공사비 2" xfId="13323"/>
    <cellStyle name="표_20030218144011020-E1C865BF_본관기초굴착 예상도급_당진78-연돌-개략공사비 3" xfId="13324"/>
    <cellStyle name="표_20030218144011020-E1C865BF_본관기초굴착 예상도급_당진78-연돌-개략공사비 4" xfId="19788"/>
    <cellStyle name="표_20030218144011020-E1C865BF_본관기초굴착 예상도급_당진78-연돌-개략공사비 5" xfId="38828"/>
    <cellStyle name="표_20030218144011020-E1C865BF_본관기초굴착 예상도급_당진78-연돌-개략공사비 6" xfId="38829"/>
    <cellStyle name="표_20030218144011020-E1C865BF_본관기초굴착 예상도급_당진78-연돌-개략공사비 7" xfId="38830"/>
    <cellStyle name="표_20030218144011020-E1C865BF_본관기초굴착 예상도급_당진78-연돌-개략공사비 8" xfId="38831"/>
    <cellStyle name="표_20030218144011020-E1C865BF_본관기초굴착 예상도급_당진78-연돌-개략공사비 9" xfId="38832"/>
    <cellStyle name="표_20030218144011020-E1C865BF_본관기초굴착 예상도급_당진78-연돌-개략공사비_0 태안78-연돌-공사설계서(2005082)" xfId="13325"/>
    <cellStyle name="표_20030218144011020-E1C865BF_본관기초굴착 예상도급_당진78-연돌-개략공사비_0 태안78-연돌-공사설계서(2005082) 10" xfId="38833"/>
    <cellStyle name="표_20030218144011020-E1C865BF_본관기초굴착 예상도급_당진78-연돌-개략공사비_0 태안78-연돌-공사설계서(2005082) 2" xfId="13326"/>
    <cellStyle name="표_20030218144011020-E1C865BF_본관기초굴착 예상도급_당진78-연돌-개략공사비_0 태안78-연돌-공사설계서(2005082) 3" xfId="13327"/>
    <cellStyle name="표_20030218144011020-E1C865BF_본관기초굴착 예상도급_당진78-연돌-개략공사비_0 태안78-연돌-공사설계서(2005082) 4" xfId="19789"/>
    <cellStyle name="표_20030218144011020-E1C865BF_본관기초굴착 예상도급_당진78-연돌-개략공사비_0 태안78-연돌-공사설계서(2005082) 5" xfId="38834"/>
    <cellStyle name="표_20030218144011020-E1C865BF_본관기초굴착 예상도급_당진78-연돌-개략공사비_0 태안78-연돌-공사설계서(2005082) 6" xfId="38835"/>
    <cellStyle name="표_20030218144011020-E1C865BF_본관기초굴착 예상도급_당진78-연돌-개략공사비_0 태안78-연돌-공사설계서(2005082) 7" xfId="38836"/>
    <cellStyle name="표_20030218144011020-E1C865BF_본관기초굴착 예상도급_당진78-연돌-개략공사비_0 태안78-연돌-공사설계서(2005082) 8" xfId="38837"/>
    <cellStyle name="표_20030218144011020-E1C865BF_본관기초굴착 예상도급_당진78-연돌-개략공사비_0 태안78-연돌-공사설계서(2005082) 9" xfId="38838"/>
    <cellStyle name="표_20030218144011020-E1C865BF_본관기초굴착 예상도급_당진78-연돌-개략공사비_1.0t 공사설계서(1021일)" xfId="13328"/>
    <cellStyle name="표_20030218144011020-E1C865BF_본관기초굴착 예상도급_당진78-연돌-개략공사비_1.0t 공사설계서(1021일) 10" xfId="38839"/>
    <cellStyle name="표_20030218144011020-E1C865BF_본관기초굴착 예상도급_당진78-연돌-개략공사비_1.0t 공사설계서(1021일) 2" xfId="13329"/>
    <cellStyle name="표_20030218144011020-E1C865BF_본관기초굴착 예상도급_당진78-연돌-개략공사비_1.0t 공사설계서(1021일) 3" xfId="13330"/>
    <cellStyle name="표_20030218144011020-E1C865BF_본관기초굴착 예상도급_당진78-연돌-개략공사비_1.0t 공사설계서(1021일) 4" xfId="19790"/>
    <cellStyle name="표_20030218144011020-E1C865BF_본관기초굴착 예상도급_당진78-연돌-개략공사비_1.0t 공사설계서(1021일) 5" xfId="38840"/>
    <cellStyle name="표_20030218144011020-E1C865BF_본관기초굴착 예상도급_당진78-연돌-개략공사비_1.0t 공사설계서(1021일) 6" xfId="38841"/>
    <cellStyle name="표_20030218144011020-E1C865BF_본관기초굴착 예상도급_당진78-연돌-개략공사비_1.0t 공사설계서(1021일) 7" xfId="38842"/>
    <cellStyle name="표_20030218144011020-E1C865BF_본관기초굴착 예상도급_당진78-연돌-개략공사비_1.0t 공사설계서(1021일) 8" xfId="38843"/>
    <cellStyle name="표_20030218144011020-E1C865BF_본관기초굴착 예상도급_당진78-연돌-개략공사비_1.0t 공사설계서(1021일) 9" xfId="38844"/>
    <cellStyle name="표_20030218144011020-E1C865BF_본관기초굴착 예상도급_당진78-연돌-개략공사비_태안78연돌공사설계서(2005099)C2" xfId="13331"/>
    <cellStyle name="표_20030218144011020-E1C865BF_본관기초굴착 예상도급_당진78-연돌-개략공사비_태안78연돌공사설계서(2005099)C2 10" xfId="38845"/>
    <cellStyle name="표_20030218144011020-E1C865BF_본관기초굴착 예상도급_당진78-연돌-개략공사비_태안78연돌공사설계서(2005099)C2 2" xfId="13332"/>
    <cellStyle name="표_20030218144011020-E1C865BF_본관기초굴착 예상도급_당진78-연돌-개략공사비_태안78연돌공사설계서(2005099)C2 3" xfId="13333"/>
    <cellStyle name="표_20030218144011020-E1C865BF_본관기초굴착 예상도급_당진78-연돌-개략공사비_태안78연돌공사설계서(2005099)C2 4" xfId="19791"/>
    <cellStyle name="표_20030218144011020-E1C865BF_본관기초굴착 예상도급_당진78-연돌-개략공사비_태안78연돌공사설계서(2005099)C2 5" xfId="38846"/>
    <cellStyle name="표_20030218144011020-E1C865BF_본관기초굴착 예상도급_당진78-연돌-개략공사비_태안78연돌공사설계서(2005099)C2 6" xfId="38847"/>
    <cellStyle name="표_20030218144011020-E1C865BF_본관기초굴착 예상도급_당진78-연돌-개략공사비_태안78연돌공사설계서(2005099)C2 7" xfId="38848"/>
    <cellStyle name="표_20030218144011020-E1C865BF_본관기초굴착 예상도급_당진78-연돌-개략공사비_태안78연돌공사설계서(2005099)C2 8" xfId="38849"/>
    <cellStyle name="표_20030218144011020-E1C865BF_본관기초굴착 예상도급_당진78-연돌-개략공사비_태안78연돌공사설계서(2005099)C2 9" xfId="38850"/>
    <cellStyle name="표_20030218144011020-E1C865BF_본관기초굴착 예상도급_연돌 현장타설말뚝(RCD)설계서" xfId="13334"/>
    <cellStyle name="표_20030218144011020-E1C865BF_본관기초굴착 예상도급_연돌 현장타설말뚝(RCD)설계서 10" xfId="38851"/>
    <cellStyle name="표_20030218144011020-E1C865BF_본관기초굴착 예상도급_연돌 현장타설말뚝(RCD)설계서 2" xfId="13335"/>
    <cellStyle name="표_20030218144011020-E1C865BF_본관기초굴착 예상도급_연돌 현장타설말뚝(RCD)설계서 3" xfId="13336"/>
    <cellStyle name="표_20030218144011020-E1C865BF_본관기초굴착 예상도급_연돌 현장타설말뚝(RCD)설계서 4" xfId="19792"/>
    <cellStyle name="표_20030218144011020-E1C865BF_본관기초굴착 예상도급_연돌 현장타설말뚝(RCD)설계서 5" xfId="38852"/>
    <cellStyle name="표_20030218144011020-E1C865BF_본관기초굴착 예상도급_연돌 현장타설말뚝(RCD)설계서 6" xfId="38853"/>
    <cellStyle name="표_20030218144011020-E1C865BF_본관기초굴착 예상도급_연돌 현장타설말뚝(RCD)설계서 7" xfId="38854"/>
    <cellStyle name="표_20030218144011020-E1C865BF_본관기초굴착 예상도급_연돌 현장타설말뚝(RCD)설계서 8" xfId="38855"/>
    <cellStyle name="표_20030218144011020-E1C865BF_본관기초굴착 예상도급_연돌 현장타설말뚝(RCD)설계서 9" xfId="38856"/>
    <cellStyle name="표_20030218144011020-E1C865BF_본관기초굴착 예상도급_연돌 현장타설말뚝(RCD)설계서_0 태안78-연돌-공사설계서(2005082)" xfId="13337"/>
    <cellStyle name="표_20030218144011020-E1C865BF_본관기초굴착 예상도급_연돌 현장타설말뚝(RCD)설계서_0 태안78-연돌-공사설계서(2005082) 10" xfId="38857"/>
    <cellStyle name="표_20030218144011020-E1C865BF_본관기초굴착 예상도급_연돌 현장타설말뚝(RCD)설계서_0 태안78-연돌-공사설계서(2005082) 2" xfId="13338"/>
    <cellStyle name="표_20030218144011020-E1C865BF_본관기초굴착 예상도급_연돌 현장타설말뚝(RCD)설계서_0 태안78-연돌-공사설계서(2005082) 3" xfId="13339"/>
    <cellStyle name="표_20030218144011020-E1C865BF_본관기초굴착 예상도급_연돌 현장타설말뚝(RCD)설계서_0 태안78-연돌-공사설계서(2005082) 4" xfId="19793"/>
    <cellStyle name="표_20030218144011020-E1C865BF_본관기초굴착 예상도급_연돌 현장타설말뚝(RCD)설계서_0 태안78-연돌-공사설계서(2005082) 5" xfId="38858"/>
    <cellStyle name="표_20030218144011020-E1C865BF_본관기초굴착 예상도급_연돌 현장타설말뚝(RCD)설계서_0 태안78-연돌-공사설계서(2005082) 6" xfId="38859"/>
    <cellStyle name="표_20030218144011020-E1C865BF_본관기초굴착 예상도급_연돌 현장타설말뚝(RCD)설계서_0 태안78-연돌-공사설계서(2005082) 7" xfId="38860"/>
    <cellStyle name="표_20030218144011020-E1C865BF_본관기초굴착 예상도급_연돌 현장타설말뚝(RCD)설계서_0 태안78-연돌-공사설계서(2005082) 8" xfId="38861"/>
    <cellStyle name="표_20030218144011020-E1C865BF_본관기초굴착 예상도급_연돌 현장타설말뚝(RCD)설계서_0 태안78-연돌-공사설계서(2005082) 9" xfId="38862"/>
    <cellStyle name="표_20030218144011020-E1C865BF_본관기초굴착 예상도급_연돌 현장타설말뚝(RCD)설계서_1.0t 공사설계서(1021일)" xfId="13340"/>
    <cellStyle name="표_20030218144011020-E1C865BF_본관기초굴착 예상도급_연돌 현장타설말뚝(RCD)설계서_1.0t 공사설계서(1021일) 10" xfId="38863"/>
    <cellStyle name="표_20030218144011020-E1C865BF_본관기초굴착 예상도급_연돌 현장타설말뚝(RCD)설계서_1.0t 공사설계서(1021일) 2" xfId="13341"/>
    <cellStyle name="표_20030218144011020-E1C865BF_본관기초굴착 예상도급_연돌 현장타설말뚝(RCD)설계서_1.0t 공사설계서(1021일) 3" xfId="13342"/>
    <cellStyle name="표_20030218144011020-E1C865BF_본관기초굴착 예상도급_연돌 현장타설말뚝(RCD)설계서_1.0t 공사설계서(1021일) 4" xfId="19794"/>
    <cellStyle name="표_20030218144011020-E1C865BF_본관기초굴착 예상도급_연돌 현장타설말뚝(RCD)설계서_1.0t 공사설계서(1021일) 5" xfId="38864"/>
    <cellStyle name="표_20030218144011020-E1C865BF_본관기초굴착 예상도급_연돌 현장타설말뚝(RCD)설계서_1.0t 공사설계서(1021일) 6" xfId="38865"/>
    <cellStyle name="표_20030218144011020-E1C865BF_본관기초굴착 예상도급_연돌 현장타설말뚝(RCD)설계서_1.0t 공사설계서(1021일) 7" xfId="38866"/>
    <cellStyle name="표_20030218144011020-E1C865BF_본관기초굴착 예상도급_연돌 현장타설말뚝(RCD)설계서_1.0t 공사설계서(1021일) 8" xfId="38867"/>
    <cellStyle name="표_20030218144011020-E1C865BF_본관기초굴착 예상도급_연돌 현장타설말뚝(RCD)설계서_1.0t 공사설계서(1021일) 9" xfId="38868"/>
    <cellStyle name="표_20030218144011020-E1C865BF_본관기초굴착 예상도급_연돌 현장타설말뚝(RCD)설계서_태안78연돌공사설계서(2005099)C2" xfId="13343"/>
    <cellStyle name="표_20030218144011020-E1C865BF_본관기초굴착 예상도급_연돌 현장타설말뚝(RCD)설계서_태안78연돌공사설계서(2005099)C2 10" xfId="38869"/>
    <cellStyle name="표_20030218144011020-E1C865BF_본관기초굴착 예상도급_연돌 현장타설말뚝(RCD)설계서_태안78연돌공사설계서(2005099)C2 2" xfId="13344"/>
    <cellStyle name="표_20030218144011020-E1C865BF_본관기초굴착 예상도급_연돌 현장타설말뚝(RCD)설계서_태안78연돌공사설계서(2005099)C2 3" xfId="13345"/>
    <cellStyle name="표_20030218144011020-E1C865BF_본관기초굴착 예상도급_연돌 현장타설말뚝(RCD)설계서_태안78연돌공사설계서(2005099)C2 4" xfId="19795"/>
    <cellStyle name="표_20030218144011020-E1C865BF_본관기초굴착 예상도급_연돌 현장타설말뚝(RCD)설계서_태안78연돌공사설계서(2005099)C2 5" xfId="38870"/>
    <cellStyle name="표_20030218144011020-E1C865BF_본관기초굴착 예상도급_연돌 현장타설말뚝(RCD)설계서_태안78연돌공사설계서(2005099)C2 6" xfId="38871"/>
    <cellStyle name="표_20030218144011020-E1C865BF_본관기초굴착 예상도급_연돌 현장타설말뚝(RCD)설계서_태안78연돌공사설계서(2005099)C2 7" xfId="38872"/>
    <cellStyle name="표_20030218144011020-E1C865BF_본관기초굴착 예상도급_연돌 현장타설말뚝(RCD)설계서_태안78연돌공사설계서(2005099)C2 8" xfId="38873"/>
    <cellStyle name="표_20030218144011020-E1C865BF_본관기초굴착 예상도급_연돌 현장타설말뚝(RCD)설계서_태안78연돌공사설계서(2005099)C2 9" xfId="38874"/>
    <cellStyle name="표_20030218144011020-E1C865BF_본관기초굴착(REV1)" xfId="13347"/>
    <cellStyle name="표_20030218144011020-E1C865BF_본관기초굴착(남경)" xfId="13346"/>
    <cellStyle name="표_20030218144011020-E1C865BF_부대철콘공내역(당진#7,8)" xfId="13348"/>
    <cellStyle name="표_20030218144011020-E1C865BF_부두준설 딱지" xfId="38875"/>
    <cellStyle name="표_20030218144011020-E1C865BF_부두준설 설계서" xfId="38876"/>
    <cellStyle name="표_20030218144011020-E1C865BF_부두준설 설계서-07.10.24" xfId="38877"/>
    <cellStyle name="표_20030218144011020-E1C865BF_부두준설 수량산출서" xfId="38878"/>
    <cellStyle name="표_20030218144011020-E1C865BF_설계변경(최종)" xfId="42605"/>
    <cellStyle name="표_20030218144011020-E1C865BF_소나무가이식 하도급대상금액대비" xfId="13349"/>
    <cellStyle name="표_20030218144011020-E1C865BF_연돌 현장타설말뚝(RCD)설계서" xfId="13350"/>
    <cellStyle name="표_20030218144011020-E1C865BF_연돌 현장타설말뚝(RCD)설계서 10" xfId="38879"/>
    <cellStyle name="표_20030218144011020-E1C865BF_연돌 현장타설말뚝(RCD)설계서 2" xfId="13351"/>
    <cellStyle name="표_20030218144011020-E1C865BF_연돌 현장타설말뚝(RCD)설계서 3" xfId="13352"/>
    <cellStyle name="표_20030218144011020-E1C865BF_연돌 현장타설말뚝(RCD)설계서 4" xfId="19796"/>
    <cellStyle name="표_20030218144011020-E1C865BF_연돌 현장타설말뚝(RCD)설계서 5" xfId="38880"/>
    <cellStyle name="표_20030218144011020-E1C865BF_연돌 현장타설말뚝(RCD)설계서 6" xfId="38881"/>
    <cellStyle name="표_20030218144011020-E1C865BF_연돌 현장타설말뚝(RCD)설계서 7" xfId="38882"/>
    <cellStyle name="표_20030218144011020-E1C865BF_연돌 현장타설말뚝(RCD)설계서 8" xfId="38883"/>
    <cellStyle name="표_20030218144011020-E1C865BF_연돌 현장타설말뚝(RCD)설계서 9" xfId="38884"/>
    <cellStyle name="표_20030218144011020-E1C865BF_연돌 현장타설말뚝(RCD)설계서_0 태안78-연돌-공사설계서(2005082)" xfId="13353"/>
    <cellStyle name="표_20030218144011020-E1C865BF_연돌 현장타설말뚝(RCD)설계서_0 태안78-연돌-공사설계서(2005082) 10" xfId="38885"/>
    <cellStyle name="표_20030218144011020-E1C865BF_연돌 현장타설말뚝(RCD)설계서_0 태안78-연돌-공사설계서(2005082) 2" xfId="13354"/>
    <cellStyle name="표_20030218144011020-E1C865BF_연돌 현장타설말뚝(RCD)설계서_0 태안78-연돌-공사설계서(2005082) 3" xfId="13355"/>
    <cellStyle name="표_20030218144011020-E1C865BF_연돌 현장타설말뚝(RCD)설계서_0 태안78-연돌-공사설계서(2005082) 4" xfId="19797"/>
    <cellStyle name="표_20030218144011020-E1C865BF_연돌 현장타설말뚝(RCD)설계서_0 태안78-연돌-공사설계서(2005082) 5" xfId="38886"/>
    <cellStyle name="표_20030218144011020-E1C865BF_연돌 현장타설말뚝(RCD)설계서_0 태안78-연돌-공사설계서(2005082) 6" xfId="38887"/>
    <cellStyle name="표_20030218144011020-E1C865BF_연돌 현장타설말뚝(RCD)설계서_0 태안78-연돌-공사설계서(2005082) 7" xfId="38888"/>
    <cellStyle name="표_20030218144011020-E1C865BF_연돌 현장타설말뚝(RCD)설계서_0 태안78-연돌-공사설계서(2005082) 8" xfId="38889"/>
    <cellStyle name="표_20030218144011020-E1C865BF_연돌 현장타설말뚝(RCD)설계서_0 태안78-연돌-공사설계서(2005082) 9" xfId="38890"/>
    <cellStyle name="표_20030218144011020-E1C865BF_연돌 현장타설말뚝(RCD)설계서_1.0t 공사설계서(1021일)" xfId="13356"/>
    <cellStyle name="표_20030218144011020-E1C865BF_연돌 현장타설말뚝(RCD)설계서_1.0t 공사설계서(1021일) 10" xfId="38891"/>
    <cellStyle name="표_20030218144011020-E1C865BF_연돌 현장타설말뚝(RCD)설계서_1.0t 공사설계서(1021일) 2" xfId="13357"/>
    <cellStyle name="표_20030218144011020-E1C865BF_연돌 현장타설말뚝(RCD)설계서_1.0t 공사설계서(1021일) 3" xfId="13358"/>
    <cellStyle name="표_20030218144011020-E1C865BF_연돌 현장타설말뚝(RCD)설계서_1.0t 공사설계서(1021일) 4" xfId="19798"/>
    <cellStyle name="표_20030218144011020-E1C865BF_연돌 현장타설말뚝(RCD)설계서_1.0t 공사설계서(1021일) 5" xfId="38892"/>
    <cellStyle name="표_20030218144011020-E1C865BF_연돌 현장타설말뚝(RCD)설계서_1.0t 공사설계서(1021일) 6" xfId="38893"/>
    <cellStyle name="표_20030218144011020-E1C865BF_연돌 현장타설말뚝(RCD)설계서_1.0t 공사설계서(1021일) 7" xfId="38894"/>
    <cellStyle name="표_20030218144011020-E1C865BF_연돌 현장타설말뚝(RCD)설계서_1.0t 공사설계서(1021일) 8" xfId="38895"/>
    <cellStyle name="표_20030218144011020-E1C865BF_연돌 현장타설말뚝(RCD)설계서_1.0t 공사설계서(1021일) 9" xfId="38896"/>
    <cellStyle name="표_20030218144011020-E1C865BF_연돌 현장타설말뚝(RCD)설계서_태안78연돌공사설계서(2005099)C2" xfId="13359"/>
    <cellStyle name="표_20030218144011020-E1C865BF_연돌 현장타설말뚝(RCD)설계서_태안78연돌공사설계서(2005099)C2 10" xfId="38897"/>
    <cellStyle name="표_20030218144011020-E1C865BF_연돌 현장타설말뚝(RCD)설계서_태안78연돌공사설계서(2005099)C2 2" xfId="13360"/>
    <cellStyle name="표_20030218144011020-E1C865BF_연돌 현장타설말뚝(RCD)설계서_태안78연돌공사설계서(2005099)C2 3" xfId="13361"/>
    <cellStyle name="표_20030218144011020-E1C865BF_연돌 현장타설말뚝(RCD)설계서_태안78연돌공사설계서(2005099)C2 4" xfId="19799"/>
    <cellStyle name="표_20030218144011020-E1C865BF_연돌 현장타설말뚝(RCD)설계서_태안78연돌공사설계서(2005099)C2 5" xfId="38898"/>
    <cellStyle name="표_20030218144011020-E1C865BF_연돌 현장타설말뚝(RCD)설계서_태안78연돌공사설계서(2005099)C2 6" xfId="38899"/>
    <cellStyle name="표_20030218144011020-E1C865BF_연돌 현장타설말뚝(RCD)설계서_태안78연돌공사설계서(2005099)C2 7" xfId="38900"/>
    <cellStyle name="표_20030218144011020-E1C865BF_연돌 현장타설말뚝(RCD)설계서_태안78연돌공사설계서(2005099)C2 8" xfId="38901"/>
    <cellStyle name="표_20030218144011020-E1C865BF_연돌 현장타설말뚝(RCD)설계서_태안78연돌공사설계서(2005099)C2 9" xfId="38902"/>
    <cellStyle name="표_20030218144011020-E1C865BF_염소 주입실 신축공사" xfId="42606"/>
    <cellStyle name="표_20030218144011020-E1C865BF_취수로 설계변경조서" xfId="38903"/>
    <cellStyle name="표_20030218144011020-E1C865BF_취수로 설계변경조서(최종)" xfId="38904"/>
    <cellStyle name="표_3,4호기 구내도로수량산출서(F.C)" xfId="38995"/>
    <cellStyle name="표_3,4호기 구내배수 내역서" xfId="38996"/>
    <cellStyle name="표_3. 신광R~숭의R(배수공)" xfId="13409"/>
    <cellStyle name="표_3.우수" xfId="13410"/>
    <cellStyle name="표_3.우수_1" xfId="13411"/>
    <cellStyle name="표_3.우수공개략" xfId="13412"/>
    <cellStyle name="표_329전기설비기초-비교" xfId="13413"/>
    <cellStyle name="표_329전기설비기초-비교_설계변경(최종)" xfId="42611"/>
    <cellStyle name="표_329전기설비기초-비교_염소 주입실 신축공사" xfId="42612"/>
    <cellStyle name="표_4.오수" xfId="13414"/>
    <cellStyle name="표_4.오수_5.구조물공" xfId="13415"/>
    <cellStyle name="표_4.오수_8.부대공" xfId="13416"/>
    <cellStyle name="표_4.오수_9.부대공" xfId="13417"/>
    <cellStyle name="표_5.구조물공" xfId="13418"/>
    <cellStyle name="표_6.지하설계서" xfId="38997"/>
    <cellStyle name="표_6.지하설계서-REV3" xfId="38998"/>
    <cellStyle name="표_6.포장공개략" xfId="13419"/>
    <cellStyle name="표_AC-01터빈주제어및보일러기초" xfId="42653"/>
    <cellStyle name="표_AC-01터빈주제어및보일러기초_설계변경(최종)" xfId="42654"/>
    <cellStyle name="표_CC-02 본관기초굴착 예상" xfId="13558"/>
    <cellStyle name="표_CC-02 본관기초굴착 예상 10" xfId="39184"/>
    <cellStyle name="표_CC-02 본관기초굴착 예상 2" xfId="13559"/>
    <cellStyle name="표_CC-02 본관기초굴착 예상 3" xfId="13560"/>
    <cellStyle name="표_CC-02 본관기초굴착 예상 4" xfId="19838"/>
    <cellStyle name="표_CC-02 본관기초굴착 예상 5" xfId="39185"/>
    <cellStyle name="표_CC-02 본관기초굴착 예상 6" xfId="39186"/>
    <cellStyle name="표_CC-02 본관기초굴착 예상 7" xfId="39187"/>
    <cellStyle name="표_CC-02 본관기초굴착 예상 8" xfId="39188"/>
    <cellStyle name="표_CC-02 본관기초굴착 예상 9" xfId="39189"/>
    <cellStyle name="표_CC-02 본관기초굴착 예상_1 당진78-연돌-공사설계서(REV.0 12.14-kopec)" xfId="13561"/>
    <cellStyle name="표_CC-02 본관기초굴착 예상_1 당진78-연돌-공사설계서(REV.0 12.14-kopec) 10" xfId="39190"/>
    <cellStyle name="표_CC-02 본관기초굴착 예상_1 당진78-연돌-공사설계서(REV.0 12.14-kopec) 2" xfId="13562"/>
    <cellStyle name="표_CC-02 본관기초굴착 예상_1 당진78-연돌-공사설계서(REV.0 12.14-kopec) 3" xfId="13563"/>
    <cellStyle name="표_CC-02 본관기초굴착 예상_1 당진78-연돌-공사설계서(REV.0 12.14-kopec) 4" xfId="19839"/>
    <cellStyle name="표_CC-02 본관기초굴착 예상_1 당진78-연돌-공사설계서(REV.0 12.14-kopec) 5" xfId="39191"/>
    <cellStyle name="표_CC-02 본관기초굴착 예상_1 당진78-연돌-공사설계서(REV.0 12.14-kopec) 6" xfId="39192"/>
    <cellStyle name="표_CC-02 본관기초굴착 예상_1 당진78-연돌-공사설계서(REV.0 12.14-kopec) 7" xfId="39193"/>
    <cellStyle name="표_CC-02 본관기초굴착 예상_1 당진78-연돌-공사설계서(REV.0 12.14-kopec) 8" xfId="39194"/>
    <cellStyle name="표_CC-02 본관기초굴착 예상_1 당진78-연돌-공사설계서(REV.0 12.14-kopec) 9" xfId="39195"/>
    <cellStyle name="표_CC-02 본관기초굴착 예상_1 당진78-연돌-공사설계서(REV.0 12.14-kopec)_0 태안78-연돌-공사설계서(2005082)" xfId="13564"/>
    <cellStyle name="표_CC-02 본관기초굴착 예상_1 당진78-연돌-공사설계서(REV.0 12.14-kopec)_0 태안78-연돌-공사설계서(2005082) 10" xfId="39196"/>
    <cellStyle name="표_CC-02 본관기초굴착 예상_1 당진78-연돌-공사설계서(REV.0 12.14-kopec)_0 태안78-연돌-공사설계서(2005082) 2" xfId="13565"/>
    <cellStyle name="표_CC-02 본관기초굴착 예상_1 당진78-연돌-공사설계서(REV.0 12.14-kopec)_0 태안78-연돌-공사설계서(2005082) 3" xfId="13566"/>
    <cellStyle name="표_CC-02 본관기초굴착 예상_1 당진78-연돌-공사설계서(REV.0 12.14-kopec)_0 태안78-연돌-공사설계서(2005082) 4" xfId="19840"/>
    <cellStyle name="표_CC-02 본관기초굴착 예상_1 당진78-연돌-공사설계서(REV.0 12.14-kopec)_0 태안78-연돌-공사설계서(2005082) 5" xfId="39197"/>
    <cellStyle name="표_CC-02 본관기초굴착 예상_1 당진78-연돌-공사설계서(REV.0 12.14-kopec)_0 태안78-연돌-공사설계서(2005082) 6" xfId="39198"/>
    <cellStyle name="표_CC-02 본관기초굴착 예상_1 당진78-연돌-공사설계서(REV.0 12.14-kopec)_0 태안78-연돌-공사설계서(2005082) 7" xfId="39199"/>
    <cellStyle name="표_CC-02 본관기초굴착 예상_1 당진78-연돌-공사설계서(REV.0 12.14-kopec)_0 태안78-연돌-공사설계서(2005082) 8" xfId="39200"/>
    <cellStyle name="표_CC-02 본관기초굴착 예상_1 당진78-연돌-공사설계서(REV.0 12.14-kopec)_0 태안78-연돌-공사설계서(2005082) 9" xfId="39201"/>
    <cellStyle name="표_CC-02 본관기초굴착 예상_1 당진78-연돌-공사설계서(REV.0 12.14-kopec)_1.0t 공사설계서(1021일)" xfId="13567"/>
    <cellStyle name="표_CC-02 본관기초굴착 예상_1 당진78-연돌-공사설계서(REV.0 12.14-kopec)_1.0t 공사설계서(1021일) 10" xfId="39202"/>
    <cellStyle name="표_CC-02 본관기초굴착 예상_1 당진78-연돌-공사설계서(REV.0 12.14-kopec)_1.0t 공사설계서(1021일) 2" xfId="13568"/>
    <cellStyle name="표_CC-02 본관기초굴착 예상_1 당진78-연돌-공사설계서(REV.0 12.14-kopec)_1.0t 공사설계서(1021일) 3" xfId="13569"/>
    <cellStyle name="표_CC-02 본관기초굴착 예상_1 당진78-연돌-공사설계서(REV.0 12.14-kopec)_1.0t 공사설계서(1021일) 4" xfId="19841"/>
    <cellStyle name="표_CC-02 본관기초굴착 예상_1 당진78-연돌-공사설계서(REV.0 12.14-kopec)_1.0t 공사설계서(1021일) 5" xfId="39203"/>
    <cellStyle name="표_CC-02 본관기초굴착 예상_1 당진78-연돌-공사설계서(REV.0 12.14-kopec)_1.0t 공사설계서(1021일) 6" xfId="39204"/>
    <cellStyle name="표_CC-02 본관기초굴착 예상_1 당진78-연돌-공사설계서(REV.0 12.14-kopec)_1.0t 공사설계서(1021일) 7" xfId="39205"/>
    <cellStyle name="표_CC-02 본관기초굴착 예상_1 당진78-연돌-공사설계서(REV.0 12.14-kopec)_1.0t 공사설계서(1021일) 8" xfId="39206"/>
    <cellStyle name="표_CC-02 본관기초굴착 예상_1 당진78-연돌-공사설계서(REV.0 12.14-kopec)_1.0t 공사설계서(1021일) 9" xfId="39207"/>
    <cellStyle name="표_CC-02 본관기초굴착 예상_1 당진78-연돌-공사설계서(REV.0 12.14-kopec)_태안78연돌공사설계서(2005099)C2" xfId="13570"/>
    <cellStyle name="표_CC-02 본관기초굴착 예상_1 당진78-연돌-공사설계서(REV.0 12.14-kopec)_태안78연돌공사설계서(2005099)C2 10" xfId="39208"/>
    <cellStyle name="표_CC-02 본관기초굴착 예상_1 당진78-연돌-공사설계서(REV.0 12.14-kopec)_태안78연돌공사설계서(2005099)C2 2" xfId="13571"/>
    <cellStyle name="표_CC-02 본관기초굴착 예상_1 당진78-연돌-공사설계서(REV.0 12.14-kopec)_태안78연돌공사설계서(2005099)C2 3" xfId="13572"/>
    <cellStyle name="표_CC-02 본관기초굴착 예상_1 당진78-연돌-공사설계서(REV.0 12.14-kopec)_태안78연돌공사설계서(2005099)C2 4" xfId="19842"/>
    <cellStyle name="표_CC-02 본관기초굴착 예상_1 당진78-연돌-공사설계서(REV.0 12.14-kopec)_태안78연돌공사설계서(2005099)C2 5" xfId="39209"/>
    <cellStyle name="표_CC-02 본관기초굴착 예상_1 당진78-연돌-공사설계서(REV.0 12.14-kopec)_태안78연돌공사설계서(2005099)C2 6" xfId="39210"/>
    <cellStyle name="표_CC-02 본관기초굴착 예상_1 당진78-연돌-공사설계서(REV.0 12.14-kopec)_태안78연돌공사설계서(2005099)C2 7" xfId="39211"/>
    <cellStyle name="표_CC-02 본관기초굴착 예상_1 당진78-연돌-공사설계서(REV.0 12.14-kopec)_태안78연돌공사설계서(2005099)C2 8" xfId="39212"/>
    <cellStyle name="표_CC-02 본관기초굴착 예상_1 당진78-연돌-공사설계서(REV.0 12.14-kopec)_태안78연돌공사설계서(2005099)C2 9" xfId="39213"/>
    <cellStyle name="표_CC-02 본관기초굴착 예상_1.0t 당진78-연돌-수량산출서(REV.0 12.27-kopec)" xfId="13573"/>
    <cellStyle name="표_CC-02 본관기초굴착 예상_1.0t 당진78-연돌-수량산출서(REV.0 12.27-kopec) 10" xfId="39214"/>
    <cellStyle name="표_CC-02 본관기초굴착 예상_1.0t 당진78-연돌-수량산출서(REV.0 12.27-kopec) 2" xfId="13574"/>
    <cellStyle name="표_CC-02 본관기초굴착 예상_1.0t 당진78-연돌-수량산출서(REV.0 12.27-kopec) 3" xfId="13575"/>
    <cellStyle name="표_CC-02 본관기초굴착 예상_1.0t 당진78-연돌-수량산출서(REV.0 12.27-kopec) 4" xfId="19843"/>
    <cellStyle name="표_CC-02 본관기초굴착 예상_1.0t 당진78-연돌-수량산출서(REV.0 12.27-kopec) 5" xfId="39215"/>
    <cellStyle name="표_CC-02 본관기초굴착 예상_1.0t 당진78-연돌-수량산출서(REV.0 12.27-kopec) 6" xfId="39216"/>
    <cellStyle name="표_CC-02 본관기초굴착 예상_1.0t 당진78-연돌-수량산출서(REV.0 12.27-kopec) 7" xfId="39217"/>
    <cellStyle name="표_CC-02 본관기초굴착 예상_1.0t 당진78-연돌-수량산출서(REV.0 12.27-kopec) 8" xfId="39218"/>
    <cellStyle name="표_CC-02 본관기초굴착 예상_1.0t 당진78-연돌-수량산출서(REV.0 12.27-kopec) 9" xfId="39219"/>
    <cellStyle name="표_CC-02 본관기초굴착 예상_1.0t 당진78-연돌-수량산출서(REV.0 12.27-kopec)_1.0t 공사설계서(1021일)" xfId="13576"/>
    <cellStyle name="표_CC-02 본관기초굴착 예상_1.0t 당진78-연돌-수량산출서(REV.0 12.27-kopec)_1.0t 공사설계서(1021일) 10" xfId="39220"/>
    <cellStyle name="표_CC-02 본관기초굴착 예상_1.0t 당진78-연돌-수량산출서(REV.0 12.27-kopec)_1.0t 공사설계서(1021일) 2" xfId="13577"/>
    <cellStyle name="표_CC-02 본관기초굴착 예상_1.0t 당진78-연돌-수량산출서(REV.0 12.27-kopec)_1.0t 공사설계서(1021일) 3" xfId="13578"/>
    <cellStyle name="표_CC-02 본관기초굴착 예상_1.0t 당진78-연돌-수량산출서(REV.0 12.27-kopec)_1.0t 공사설계서(1021일) 4" xfId="19844"/>
    <cellStyle name="표_CC-02 본관기초굴착 예상_1.0t 당진78-연돌-수량산출서(REV.0 12.27-kopec)_1.0t 공사설계서(1021일) 5" xfId="39221"/>
    <cellStyle name="표_CC-02 본관기초굴착 예상_1.0t 당진78-연돌-수량산출서(REV.0 12.27-kopec)_1.0t 공사설계서(1021일) 6" xfId="39222"/>
    <cellStyle name="표_CC-02 본관기초굴착 예상_1.0t 당진78-연돌-수량산출서(REV.0 12.27-kopec)_1.0t 공사설계서(1021일) 7" xfId="39223"/>
    <cellStyle name="표_CC-02 본관기초굴착 예상_1.0t 당진78-연돌-수량산출서(REV.0 12.27-kopec)_1.0t 공사설계서(1021일) 8" xfId="39224"/>
    <cellStyle name="표_CC-02 본관기초굴착 예상_1.0t 당진78-연돌-수량산출서(REV.0 12.27-kopec)_1.0t 공사설계서(1021일) 9" xfId="39225"/>
    <cellStyle name="표_CC-02 본관기초굴착 예상_당진78-연돌-개략공사비" xfId="13579"/>
    <cellStyle name="표_CC-02 본관기초굴착 예상_당진78-연돌-개략공사비 10" xfId="39226"/>
    <cellStyle name="표_CC-02 본관기초굴착 예상_당진78-연돌-개략공사비 2" xfId="13580"/>
    <cellStyle name="표_CC-02 본관기초굴착 예상_당진78-연돌-개략공사비 3" xfId="13581"/>
    <cellStyle name="표_CC-02 본관기초굴착 예상_당진78-연돌-개략공사비 4" xfId="19845"/>
    <cellStyle name="표_CC-02 본관기초굴착 예상_당진78-연돌-개략공사비 5" xfId="39227"/>
    <cellStyle name="표_CC-02 본관기초굴착 예상_당진78-연돌-개략공사비 6" xfId="39228"/>
    <cellStyle name="표_CC-02 본관기초굴착 예상_당진78-연돌-개략공사비 7" xfId="39229"/>
    <cellStyle name="표_CC-02 본관기초굴착 예상_당진78-연돌-개략공사비 8" xfId="39230"/>
    <cellStyle name="표_CC-02 본관기초굴착 예상_당진78-연돌-개략공사비 9" xfId="39231"/>
    <cellStyle name="표_CC-02 본관기초굴착 예상_당진78-연돌-개략공사비_0 태안78-연돌-공사설계서(2005082)" xfId="13582"/>
    <cellStyle name="표_CC-02 본관기초굴착 예상_당진78-연돌-개략공사비_0 태안78-연돌-공사설계서(2005082) 10" xfId="39232"/>
    <cellStyle name="표_CC-02 본관기초굴착 예상_당진78-연돌-개략공사비_0 태안78-연돌-공사설계서(2005082) 2" xfId="13583"/>
    <cellStyle name="표_CC-02 본관기초굴착 예상_당진78-연돌-개략공사비_0 태안78-연돌-공사설계서(2005082) 3" xfId="13584"/>
    <cellStyle name="표_CC-02 본관기초굴착 예상_당진78-연돌-개략공사비_0 태안78-연돌-공사설계서(2005082) 4" xfId="19846"/>
    <cellStyle name="표_CC-02 본관기초굴착 예상_당진78-연돌-개략공사비_0 태안78-연돌-공사설계서(2005082) 5" xfId="39233"/>
    <cellStyle name="표_CC-02 본관기초굴착 예상_당진78-연돌-개략공사비_0 태안78-연돌-공사설계서(2005082) 6" xfId="39234"/>
    <cellStyle name="표_CC-02 본관기초굴착 예상_당진78-연돌-개략공사비_0 태안78-연돌-공사설계서(2005082) 7" xfId="39235"/>
    <cellStyle name="표_CC-02 본관기초굴착 예상_당진78-연돌-개략공사비_0 태안78-연돌-공사설계서(2005082) 8" xfId="39236"/>
    <cellStyle name="표_CC-02 본관기초굴착 예상_당진78-연돌-개략공사비_0 태안78-연돌-공사설계서(2005082) 9" xfId="39237"/>
    <cellStyle name="표_CC-02 본관기초굴착 예상_당진78-연돌-개략공사비_1.0t 공사설계서(1021일)" xfId="13585"/>
    <cellStyle name="표_CC-02 본관기초굴착 예상_당진78-연돌-개략공사비_1.0t 공사설계서(1021일) 10" xfId="39238"/>
    <cellStyle name="표_CC-02 본관기초굴착 예상_당진78-연돌-개략공사비_1.0t 공사설계서(1021일) 2" xfId="13586"/>
    <cellStyle name="표_CC-02 본관기초굴착 예상_당진78-연돌-개략공사비_1.0t 공사설계서(1021일) 3" xfId="13587"/>
    <cellStyle name="표_CC-02 본관기초굴착 예상_당진78-연돌-개략공사비_1.0t 공사설계서(1021일) 4" xfId="19847"/>
    <cellStyle name="표_CC-02 본관기초굴착 예상_당진78-연돌-개략공사비_1.0t 공사설계서(1021일) 5" xfId="39239"/>
    <cellStyle name="표_CC-02 본관기초굴착 예상_당진78-연돌-개략공사비_1.0t 공사설계서(1021일) 6" xfId="39240"/>
    <cellStyle name="표_CC-02 본관기초굴착 예상_당진78-연돌-개략공사비_1.0t 공사설계서(1021일) 7" xfId="39241"/>
    <cellStyle name="표_CC-02 본관기초굴착 예상_당진78-연돌-개략공사비_1.0t 공사설계서(1021일) 8" xfId="39242"/>
    <cellStyle name="표_CC-02 본관기초굴착 예상_당진78-연돌-개략공사비_1.0t 공사설계서(1021일) 9" xfId="39243"/>
    <cellStyle name="표_CC-02 본관기초굴착 예상_당진78-연돌-개략공사비_태안78연돌공사설계서(2005099)C2" xfId="13588"/>
    <cellStyle name="표_CC-02 본관기초굴착 예상_당진78-연돌-개략공사비_태안78연돌공사설계서(2005099)C2 10" xfId="39244"/>
    <cellStyle name="표_CC-02 본관기초굴착 예상_당진78-연돌-개략공사비_태안78연돌공사설계서(2005099)C2 2" xfId="13589"/>
    <cellStyle name="표_CC-02 본관기초굴착 예상_당진78-연돌-개략공사비_태안78연돌공사설계서(2005099)C2 3" xfId="13590"/>
    <cellStyle name="표_CC-02 본관기초굴착 예상_당진78-연돌-개략공사비_태안78연돌공사설계서(2005099)C2 4" xfId="19848"/>
    <cellStyle name="표_CC-02 본관기초굴착 예상_당진78-연돌-개략공사비_태안78연돌공사설계서(2005099)C2 5" xfId="39245"/>
    <cellStyle name="표_CC-02 본관기초굴착 예상_당진78-연돌-개략공사비_태안78연돌공사설계서(2005099)C2 6" xfId="39246"/>
    <cellStyle name="표_CC-02 본관기초굴착 예상_당진78-연돌-개략공사비_태안78연돌공사설계서(2005099)C2 7" xfId="39247"/>
    <cellStyle name="표_CC-02 본관기초굴착 예상_당진78-연돌-개략공사비_태안78연돌공사설계서(2005099)C2 8" xfId="39248"/>
    <cellStyle name="표_CC-02 본관기초굴착 예상_당진78-연돌-개략공사비_태안78연돌공사설계서(2005099)C2 9" xfId="39249"/>
    <cellStyle name="표_CC-02 본관기초굴착 예상_연돌 현장타설말뚝(RCD)설계서" xfId="13591"/>
    <cellStyle name="표_CC-02 본관기초굴착 예상_연돌 현장타설말뚝(RCD)설계서 10" xfId="39250"/>
    <cellStyle name="표_CC-02 본관기초굴착 예상_연돌 현장타설말뚝(RCD)설계서 2" xfId="13592"/>
    <cellStyle name="표_CC-02 본관기초굴착 예상_연돌 현장타설말뚝(RCD)설계서 3" xfId="13593"/>
    <cellStyle name="표_CC-02 본관기초굴착 예상_연돌 현장타설말뚝(RCD)설계서 4" xfId="19849"/>
    <cellStyle name="표_CC-02 본관기초굴착 예상_연돌 현장타설말뚝(RCD)설계서 5" xfId="39251"/>
    <cellStyle name="표_CC-02 본관기초굴착 예상_연돌 현장타설말뚝(RCD)설계서 6" xfId="39252"/>
    <cellStyle name="표_CC-02 본관기초굴착 예상_연돌 현장타설말뚝(RCD)설계서 7" xfId="39253"/>
    <cellStyle name="표_CC-02 본관기초굴착 예상_연돌 현장타설말뚝(RCD)설계서 8" xfId="39254"/>
    <cellStyle name="표_CC-02 본관기초굴착 예상_연돌 현장타설말뚝(RCD)설계서 9" xfId="39255"/>
    <cellStyle name="표_CC-02 본관기초굴착 예상_연돌 현장타설말뚝(RCD)설계서_0 태안78-연돌-공사설계서(2005082)" xfId="13594"/>
    <cellStyle name="표_CC-02 본관기초굴착 예상_연돌 현장타설말뚝(RCD)설계서_0 태안78-연돌-공사설계서(2005082) 10" xfId="39256"/>
    <cellStyle name="표_CC-02 본관기초굴착 예상_연돌 현장타설말뚝(RCD)설계서_0 태안78-연돌-공사설계서(2005082) 2" xfId="13595"/>
    <cellStyle name="표_CC-02 본관기초굴착 예상_연돌 현장타설말뚝(RCD)설계서_0 태안78-연돌-공사설계서(2005082) 3" xfId="13596"/>
    <cellStyle name="표_CC-02 본관기초굴착 예상_연돌 현장타설말뚝(RCD)설계서_0 태안78-연돌-공사설계서(2005082) 4" xfId="19850"/>
    <cellStyle name="표_CC-02 본관기초굴착 예상_연돌 현장타설말뚝(RCD)설계서_0 태안78-연돌-공사설계서(2005082) 5" xfId="39257"/>
    <cellStyle name="표_CC-02 본관기초굴착 예상_연돌 현장타설말뚝(RCD)설계서_0 태안78-연돌-공사설계서(2005082) 6" xfId="39258"/>
    <cellStyle name="표_CC-02 본관기초굴착 예상_연돌 현장타설말뚝(RCD)설계서_0 태안78-연돌-공사설계서(2005082) 7" xfId="39259"/>
    <cellStyle name="표_CC-02 본관기초굴착 예상_연돌 현장타설말뚝(RCD)설계서_0 태안78-연돌-공사설계서(2005082) 8" xfId="39260"/>
    <cellStyle name="표_CC-02 본관기초굴착 예상_연돌 현장타설말뚝(RCD)설계서_0 태안78-연돌-공사설계서(2005082) 9" xfId="39261"/>
    <cellStyle name="표_CC-02 본관기초굴착 예상_연돌 현장타설말뚝(RCD)설계서_1.0t 공사설계서(1021일)" xfId="13597"/>
    <cellStyle name="표_CC-02 본관기초굴착 예상_연돌 현장타설말뚝(RCD)설계서_1.0t 공사설계서(1021일) 10" xfId="39262"/>
    <cellStyle name="표_CC-02 본관기초굴착 예상_연돌 현장타설말뚝(RCD)설계서_1.0t 공사설계서(1021일) 2" xfId="13598"/>
    <cellStyle name="표_CC-02 본관기초굴착 예상_연돌 현장타설말뚝(RCD)설계서_1.0t 공사설계서(1021일) 3" xfId="13599"/>
    <cellStyle name="표_CC-02 본관기초굴착 예상_연돌 현장타설말뚝(RCD)설계서_1.0t 공사설계서(1021일) 4" xfId="19851"/>
    <cellStyle name="표_CC-02 본관기초굴착 예상_연돌 현장타설말뚝(RCD)설계서_1.0t 공사설계서(1021일) 5" xfId="39263"/>
    <cellStyle name="표_CC-02 본관기초굴착 예상_연돌 현장타설말뚝(RCD)설계서_1.0t 공사설계서(1021일) 6" xfId="39264"/>
    <cellStyle name="표_CC-02 본관기초굴착 예상_연돌 현장타설말뚝(RCD)설계서_1.0t 공사설계서(1021일) 7" xfId="39265"/>
    <cellStyle name="표_CC-02 본관기초굴착 예상_연돌 현장타설말뚝(RCD)설계서_1.0t 공사설계서(1021일) 8" xfId="39266"/>
    <cellStyle name="표_CC-02 본관기초굴착 예상_연돌 현장타설말뚝(RCD)설계서_1.0t 공사설계서(1021일) 9" xfId="39267"/>
    <cellStyle name="표_CC-02 본관기초굴착 예상_연돌 현장타설말뚝(RCD)설계서_태안78연돌공사설계서(2005099)C2" xfId="13600"/>
    <cellStyle name="표_CC-02 본관기초굴착 예상_연돌 현장타설말뚝(RCD)설계서_태안78연돌공사설계서(2005099)C2 10" xfId="39268"/>
    <cellStyle name="표_CC-02 본관기초굴착 예상_연돌 현장타설말뚝(RCD)설계서_태안78연돌공사설계서(2005099)C2 2" xfId="13601"/>
    <cellStyle name="표_CC-02 본관기초굴착 예상_연돌 현장타설말뚝(RCD)설계서_태안78연돌공사설계서(2005099)C2 3" xfId="13602"/>
    <cellStyle name="표_CC-02 본관기초굴착 예상_연돌 현장타설말뚝(RCD)설계서_태안78연돌공사설계서(2005099)C2 4" xfId="19852"/>
    <cellStyle name="표_CC-02 본관기초굴착 예상_연돌 현장타설말뚝(RCD)설계서_태안78연돌공사설계서(2005099)C2 5" xfId="39269"/>
    <cellStyle name="표_CC-02 본관기초굴착 예상_연돌 현장타설말뚝(RCD)설계서_태안78연돌공사설계서(2005099)C2 6" xfId="39270"/>
    <cellStyle name="표_CC-02 본관기초굴착 예상_연돌 현장타설말뚝(RCD)설계서_태안78연돌공사설계서(2005099)C2 7" xfId="39271"/>
    <cellStyle name="표_CC-02 본관기초굴착 예상_연돌 현장타설말뚝(RCD)설계서_태안78연돌공사설계서(2005099)C2 8" xfId="39272"/>
    <cellStyle name="표_CC-02 본관기초굴착 예상_연돌 현장타설말뚝(RCD)설계서_태안78연돌공사설계서(2005099)C2 9" xfId="39273"/>
    <cellStyle name="표_CC-05 설계서(0428)" xfId="13603"/>
    <cellStyle name="표_CC06 석탄취급설비" xfId="13604"/>
    <cellStyle name="표_CC-06설계서(0418) 검토완" xfId="13605"/>
    <cellStyle name="표_CC-10저탄장조성 및 비탄방지설비공사(최종)11.28" xfId="13606"/>
    <cellStyle name="표_SLP침사지" xfId="13607"/>
    <cellStyle name="표_YH34 운탄_구조물 수량" xfId="13608"/>
    <cellStyle name="표_YH34 운탄설비 내역서" xfId="13609"/>
    <cellStyle name="표_가압장수량산출서-1" xfId="38999"/>
    <cellStyle name="표_견적대비표" xfId="13420"/>
    <cellStyle name="표_공업용수가설계내역서-1" xfId="13421"/>
    <cellStyle name="표_구내도로 설계변경조서(최종)" xfId="39000"/>
    <cellStyle name="표_구내도로 설계서" xfId="39001"/>
    <cellStyle name="표_구내배수 가설계서(변경1차)" xfId="39002"/>
    <cellStyle name="표_깨기" xfId="13422"/>
    <cellStyle name="표_깨기_신광R~숭의R(폐기물)" xfId="13423"/>
    <cellStyle name="표_냉각수배수로-비교" xfId="13424"/>
    <cellStyle name="표_냉각수배수로-비교_설계변경(최종)" xfId="42613"/>
    <cellStyle name="표_냉각수배수로-비교_염소 주입실 신축공사" xfId="42614"/>
    <cellStyle name="표_냉각수취수펌프구조물-비교" xfId="13425"/>
    <cellStyle name="표_냉각수취수펌프구조물-비교_설계변경(최종)" xfId="42615"/>
    <cellStyle name="표_냉각수취수펌프구조물-비교_염소 주입실 신축공사" xfId="42616"/>
    <cellStyle name="표_당진78-연돌-개략공사비" xfId="13426"/>
    <cellStyle name="표_당진78-연돌-개략공사비 10" xfId="39003"/>
    <cellStyle name="표_당진78-연돌-개략공사비 2" xfId="13427"/>
    <cellStyle name="표_당진78-연돌-개략공사비 3" xfId="13428"/>
    <cellStyle name="표_당진78-연돌-개략공사비 4" xfId="19815"/>
    <cellStyle name="표_당진78-연돌-개략공사비 5" xfId="39004"/>
    <cellStyle name="표_당진78-연돌-개략공사비 6" xfId="39005"/>
    <cellStyle name="표_당진78-연돌-개략공사비 7" xfId="39006"/>
    <cellStyle name="표_당진78-연돌-개략공사비 8" xfId="39007"/>
    <cellStyle name="표_당진78-연돌-개략공사비 9" xfId="39008"/>
    <cellStyle name="표_당진78-연돌-개략공사비_0 태안78-연돌-공사설계서(2005082)" xfId="13429"/>
    <cellStyle name="표_당진78-연돌-개략공사비_0 태안78-연돌-공사설계서(2005082) 10" xfId="39009"/>
    <cellStyle name="표_당진78-연돌-개략공사비_0 태안78-연돌-공사설계서(2005082) 2" xfId="13430"/>
    <cellStyle name="표_당진78-연돌-개략공사비_0 태안78-연돌-공사설계서(2005082) 3" xfId="13431"/>
    <cellStyle name="표_당진78-연돌-개략공사비_0 태안78-연돌-공사설계서(2005082) 4" xfId="19816"/>
    <cellStyle name="표_당진78-연돌-개략공사비_0 태안78-연돌-공사설계서(2005082) 5" xfId="39010"/>
    <cellStyle name="표_당진78-연돌-개략공사비_0 태안78-연돌-공사설계서(2005082) 6" xfId="39011"/>
    <cellStyle name="표_당진78-연돌-개략공사비_0 태안78-연돌-공사설계서(2005082) 7" xfId="39012"/>
    <cellStyle name="표_당진78-연돌-개략공사비_0 태안78-연돌-공사설계서(2005082) 8" xfId="39013"/>
    <cellStyle name="표_당진78-연돌-개략공사비_0 태안78-연돌-공사설계서(2005082) 9" xfId="39014"/>
    <cellStyle name="표_당진78-연돌-개략공사비_1.0t 공사설계서(1021일)" xfId="13432"/>
    <cellStyle name="표_당진78-연돌-개략공사비_1.0t 공사설계서(1021일) 10" xfId="39015"/>
    <cellStyle name="표_당진78-연돌-개략공사비_1.0t 공사설계서(1021일) 2" xfId="13433"/>
    <cellStyle name="표_당진78-연돌-개략공사비_1.0t 공사설계서(1021일) 3" xfId="13434"/>
    <cellStyle name="표_당진78-연돌-개략공사비_1.0t 공사설계서(1021일) 4" xfId="19817"/>
    <cellStyle name="표_당진78-연돌-개략공사비_1.0t 공사설계서(1021일) 5" xfId="39016"/>
    <cellStyle name="표_당진78-연돌-개략공사비_1.0t 공사설계서(1021일) 6" xfId="39017"/>
    <cellStyle name="표_당진78-연돌-개략공사비_1.0t 공사설계서(1021일) 7" xfId="39018"/>
    <cellStyle name="표_당진78-연돌-개략공사비_1.0t 공사설계서(1021일) 8" xfId="39019"/>
    <cellStyle name="표_당진78-연돌-개략공사비_1.0t 공사설계서(1021일) 9" xfId="39020"/>
    <cellStyle name="표_당진78-연돌-개략공사비_태안78연돌공사설계서(2005099)C2" xfId="13435"/>
    <cellStyle name="표_당진78-연돌-개략공사비_태안78연돌공사설계서(2005099)C2 10" xfId="39021"/>
    <cellStyle name="표_당진78-연돌-개략공사비_태안78연돌공사설계서(2005099)C2 2" xfId="13436"/>
    <cellStyle name="표_당진78-연돌-개략공사비_태안78연돌공사설계서(2005099)C2 3" xfId="13437"/>
    <cellStyle name="표_당진78-연돌-개략공사비_태안78연돌공사설계서(2005099)C2 4" xfId="19818"/>
    <cellStyle name="표_당진78-연돌-개략공사비_태안78연돌공사설계서(2005099)C2 5" xfId="39022"/>
    <cellStyle name="표_당진78-연돌-개략공사비_태안78연돌공사설계서(2005099)C2 6" xfId="39023"/>
    <cellStyle name="표_당진78-연돌-개략공사비_태안78연돌공사설계서(2005099)C2 7" xfId="39024"/>
    <cellStyle name="표_당진78-연돌-개략공사비_태안78연돌공사설계서(2005099)C2 8" xfId="39025"/>
    <cellStyle name="표_당진78-연돌-개략공사비_태안78연돌공사설계서(2005099)C2 9" xfId="39026"/>
    <cellStyle name="표_당진9,10-터빈기초 공사내역서" xfId="13438"/>
    <cellStyle name="표_물가자료표" xfId="13439"/>
    <cellStyle name="표_배수공" xfId="13440"/>
    <cellStyle name="표_별표(쇄석포설)" xfId="13441"/>
    <cellStyle name="표_별표총괄" xfId="13442"/>
    <cellStyle name="표_본관기초굴착 예상도급" xfId="13443"/>
    <cellStyle name="표_본관기초굴착 예상도급 10" xfId="39027"/>
    <cellStyle name="표_본관기초굴착 예상도급 2" xfId="13444"/>
    <cellStyle name="표_본관기초굴착 예상도급 3" xfId="13445"/>
    <cellStyle name="표_본관기초굴착 예상도급 4" xfId="19819"/>
    <cellStyle name="표_본관기초굴착 예상도급 5" xfId="39028"/>
    <cellStyle name="표_본관기초굴착 예상도급 6" xfId="39029"/>
    <cellStyle name="표_본관기초굴착 예상도급 7" xfId="39030"/>
    <cellStyle name="표_본관기초굴착 예상도급 8" xfId="39031"/>
    <cellStyle name="표_본관기초굴착 예상도급 9" xfId="39032"/>
    <cellStyle name="표_본관기초굴착 예상도급_1 당진78-연돌-공사설계서(REV.0 12.14-kopec)" xfId="13446"/>
    <cellStyle name="표_본관기초굴착 예상도급_1 당진78-연돌-공사설계서(REV.0 12.14-kopec) 10" xfId="39033"/>
    <cellStyle name="표_본관기초굴착 예상도급_1 당진78-연돌-공사설계서(REV.0 12.14-kopec) 2" xfId="13447"/>
    <cellStyle name="표_본관기초굴착 예상도급_1 당진78-연돌-공사설계서(REV.0 12.14-kopec) 3" xfId="13448"/>
    <cellStyle name="표_본관기초굴착 예상도급_1 당진78-연돌-공사설계서(REV.0 12.14-kopec) 4" xfId="19820"/>
    <cellStyle name="표_본관기초굴착 예상도급_1 당진78-연돌-공사설계서(REV.0 12.14-kopec) 5" xfId="39034"/>
    <cellStyle name="표_본관기초굴착 예상도급_1 당진78-연돌-공사설계서(REV.0 12.14-kopec) 6" xfId="39035"/>
    <cellStyle name="표_본관기초굴착 예상도급_1 당진78-연돌-공사설계서(REV.0 12.14-kopec) 7" xfId="39036"/>
    <cellStyle name="표_본관기초굴착 예상도급_1 당진78-연돌-공사설계서(REV.0 12.14-kopec) 8" xfId="39037"/>
    <cellStyle name="표_본관기초굴착 예상도급_1 당진78-연돌-공사설계서(REV.0 12.14-kopec) 9" xfId="39038"/>
    <cellStyle name="표_본관기초굴착 예상도급_1 당진78-연돌-공사설계서(REV.0 12.14-kopec)_0 태안78-연돌-공사설계서(2005082)" xfId="13449"/>
    <cellStyle name="표_본관기초굴착 예상도급_1 당진78-연돌-공사설계서(REV.0 12.14-kopec)_0 태안78-연돌-공사설계서(2005082) 10" xfId="39039"/>
    <cellStyle name="표_본관기초굴착 예상도급_1 당진78-연돌-공사설계서(REV.0 12.14-kopec)_0 태안78-연돌-공사설계서(2005082) 2" xfId="13450"/>
    <cellStyle name="표_본관기초굴착 예상도급_1 당진78-연돌-공사설계서(REV.0 12.14-kopec)_0 태안78-연돌-공사설계서(2005082) 3" xfId="13451"/>
    <cellStyle name="표_본관기초굴착 예상도급_1 당진78-연돌-공사설계서(REV.0 12.14-kopec)_0 태안78-연돌-공사설계서(2005082) 4" xfId="19821"/>
    <cellStyle name="표_본관기초굴착 예상도급_1 당진78-연돌-공사설계서(REV.0 12.14-kopec)_0 태안78-연돌-공사설계서(2005082) 5" xfId="39040"/>
    <cellStyle name="표_본관기초굴착 예상도급_1 당진78-연돌-공사설계서(REV.0 12.14-kopec)_0 태안78-연돌-공사설계서(2005082) 6" xfId="39041"/>
    <cellStyle name="표_본관기초굴착 예상도급_1 당진78-연돌-공사설계서(REV.0 12.14-kopec)_0 태안78-연돌-공사설계서(2005082) 7" xfId="39042"/>
    <cellStyle name="표_본관기초굴착 예상도급_1 당진78-연돌-공사설계서(REV.0 12.14-kopec)_0 태안78-연돌-공사설계서(2005082) 8" xfId="39043"/>
    <cellStyle name="표_본관기초굴착 예상도급_1 당진78-연돌-공사설계서(REV.0 12.14-kopec)_0 태안78-연돌-공사설계서(2005082) 9" xfId="39044"/>
    <cellStyle name="표_본관기초굴착 예상도급_1 당진78-연돌-공사설계서(REV.0 12.14-kopec)_1.0t 공사설계서(1021일)" xfId="13452"/>
    <cellStyle name="표_본관기초굴착 예상도급_1 당진78-연돌-공사설계서(REV.0 12.14-kopec)_1.0t 공사설계서(1021일) 10" xfId="39045"/>
    <cellStyle name="표_본관기초굴착 예상도급_1 당진78-연돌-공사설계서(REV.0 12.14-kopec)_1.0t 공사설계서(1021일) 2" xfId="13453"/>
    <cellStyle name="표_본관기초굴착 예상도급_1 당진78-연돌-공사설계서(REV.0 12.14-kopec)_1.0t 공사설계서(1021일) 3" xfId="13454"/>
    <cellStyle name="표_본관기초굴착 예상도급_1 당진78-연돌-공사설계서(REV.0 12.14-kopec)_1.0t 공사설계서(1021일) 4" xfId="19822"/>
    <cellStyle name="표_본관기초굴착 예상도급_1 당진78-연돌-공사설계서(REV.0 12.14-kopec)_1.0t 공사설계서(1021일) 5" xfId="39046"/>
    <cellStyle name="표_본관기초굴착 예상도급_1 당진78-연돌-공사설계서(REV.0 12.14-kopec)_1.0t 공사설계서(1021일) 6" xfId="39047"/>
    <cellStyle name="표_본관기초굴착 예상도급_1 당진78-연돌-공사설계서(REV.0 12.14-kopec)_1.0t 공사설계서(1021일) 7" xfId="39048"/>
    <cellStyle name="표_본관기초굴착 예상도급_1 당진78-연돌-공사설계서(REV.0 12.14-kopec)_1.0t 공사설계서(1021일) 8" xfId="39049"/>
    <cellStyle name="표_본관기초굴착 예상도급_1 당진78-연돌-공사설계서(REV.0 12.14-kopec)_1.0t 공사설계서(1021일) 9" xfId="39050"/>
    <cellStyle name="표_본관기초굴착 예상도급_1 당진78-연돌-공사설계서(REV.0 12.14-kopec)_태안78연돌공사설계서(2005099)C2" xfId="13455"/>
    <cellStyle name="표_본관기초굴착 예상도급_1 당진78-연돌-공사설계서(REV.0 12.14-kopec)_태안78연돌공사설계서(2005099)C2 10" xfId="39051"/>
    <cellStyle name="표_본관기초굴착 예상도급_1 당진78-연돌-공사설계서(REV.0 12.14-kopec)_태안78연돌공사설계서(2005099)C2 2" xfId="13456"/>
    <cellStyle name="표_본관기초굴착 예상도급_1 당진78-연돌-공사설계서(REV.0 12.14-kopec)_태안78연돌공사설계서(2005099)C2 3" xfId="13457"/>
    <cellStyle name="표_본관기초굴착 예상도급_1 당진78-연돌-공사설계서(REV.0 12.14-kopec)_태안78연돌공사설계서(2005099)C2 4" xfId="19823"/>
    <cellStyle name="표_본관기초굴착 예상도급_1 당진78-연돌-공사설계서(REV.0 12.14-kopec)_태안78연돌공사설계서(2005099)C2 5" xfId="39052"/>
    <cellStyle name="표_본관기초굴착 예상도급_1 당진78-연돌-공사설계서(REV.0 12.14-kopec)_태안78연돌공사설계서(2005099)C2 6" xfId="39053"/>
    <cellStyle name="표_본관기초굴착 예상도급_1 당진78-연돌-공사설계서(REV.0 12.14-kopec)_태안78연돌공사설계서(2005099)C2 7" xfId="39054"/>
    <cellStyle name="표_본관기초굴착 예상도급_1 당진78-연돌-공사설계서(REV.0 12.14-kopec)_태안78연돌공사설계서(2005099)C2 8" xfId="39055"/>
    <cellStyle name="표_본관기초굴착 예상도급_1 당진78-연돌-공사설계서(REV.0 12.14-kopec)_태안78연돌공사설계서(2005099)C2 9" xfId="39056"/>
    <cellStyle name="표_본관기초굴착 예상도급_1.0t 당진78-연돌-수량산출서(REV.0 12.27-kopec)" xfId="13458"/>
    <cellStyle name="표_본관기초굴착 예상도급_1.0t 당진78-연돌-수량산출서(REV.0 12.27-kopec) 10" xfId="39057"/>
    <cellStyle name="표_본관기초굴착 예상도급_1.0t 당진78-연돌-수량산출서(REV.0 12.27-kopec) 2" xfId="13459"/>
    <cellStyle name="표_본관기초굴착 예상도급_1.0t 당진78-연돌-수량산출서(REV.0 12.27-kopec) 3" xfId="13460"/>
    <cellStyle name="표_본관기초굴착 예상도급_1.0t 당진78-연돌-수량산출서(REV.0 12.27-kopec) 4" xfId="19824"/>
    <cellStyle name="표_본관기초굴착 예상도급_1.0t 당진78-연돌-수량산출서(REV.0 12.27-kopec) 5" xfId="39058"/>
    <cellStyle name="표_본관기초굴착 예상도급_1.0t 당진78-연돌-수량산출서(REV.0 12.27-kopec) 6" xfId="39059"/>
    <cellStyle name="표_본관기초굴착 예상도급_1.0t 당진78-연돌-수량산출서(REV.0 12.27-kopec) 7" xfId="39060"/>
    <cellStyle name="표_본관기초굴착 예상도급_1.0t 당진78-연돌-수량산출서(REV.0 12.27-kopec) 8" xfId="39061"/>
    <cellStyle name="표_본관기초굴착 예상도급_1.0t 당진78-연돌-수량산출서(REV.0 12.27-kopec) 9" xfId="39062"/>
    <cellStyle name="표_본관기초굴착 예상도급_1.0t 당진78-연돌-수량산출서(REV.0 12.27-kopec)_1.0t 공사설계서(1021일)" xfId="13461"/>
    <cellStyle name="표_본관기초굴착 예상도급_1.0t 당진78-연돌-수량산출서(REV.0 12.27-kopec)_1.0t 공사설계서(1021일) 10" xfId="39063"/>
    <cellStyle name="표_본관기초굴착 예상도급_1.0t 당진78-연돌-수량산출서(REV.0 12.27-kopec)_1.0t 공사설계서(1021일) 2" xfId="13462"/>
    <cellStyle name="표_본관기초굴착 예상도급_1.0t 당진78-연돌-수량산출서(REV.0 12.27-kopec)_1.0t 공사설계서(1021일) 3" xfId="13463"/>
    <cellStyle name="표_본관기초굴착 예상도급_1.0t 당진78-연돌-수량산출서(REV.0 12.27-kopec)_1.0t 공사설계서(1021일) 4" xfId="19825"/>
    <cellStyle name="표_본관기초굴착 예상도급_1.0t 당진78-연돌-수량산출서(REV.0 12.27-kopec)_1.0t 공사설계서(1021일) 5" xfId="39064"/>
    <cellStyle name="표_본관기초굴착 예상도급_1.0t 당진78-연돌-수량산출서(REV.0 12.27-kopec)_1.0t 공사설계서(1021일) 6" xfId="39065"/>
    <cellStyle name="표_본관기초굴착 예상도급_1.0t 당진78-연돌-수량산출서(REV.0 12.27-kopec)_1.0t 공사설계서(1021일) 7" xfId="39066"/>
    <cellStyle name="표_본관기초굴착 예상도급_1.0t 당진78-연돌-수량산출서(REV.0 12.27-kopec)_1.0t 공사설계서(1021일) 8" xfId="39067"/>
    <cellStyle name="표_본관기초굴착 예상도급_1.0t 당진78-연돌-수량산출서(REV.0 12.27-kopec)_1.0t 공사설계서(1021일) 9" xfId="39068"/>
    <cellStyle name="표_본관기초굴착 예상도급_당진78-연돌-개략공사비" xfId="13464"/>
    <cellStyle name="표_본관기초굴착 예상도급_당진78-연돌-개략공사비 10" xfId="39069"/>
    <cellStyle name="표_본관기초굴착 예상도급_당진78-연돌-개략공사비 2" xfId="13465"/>
    <cellStyle name="표_본관기초굴착 예상도급_당진78-연돌-개략공사비 3" xfId="13466"/>
    <cellStyle name="표_본관기초굴착 예상도급_당진78-연돌-개략공사비 4" xfId="19826"/>
    <cellStyle name="표_본관기초굴착 예상도급_당진78-연돌-개략공사비 5" xfId="39070"/>
    <cellStyle name="표_본관기초굴착 예상도급_당진78-연돌-개략공사비 6" xfId="39071"/>
    <cellStyle name="표_본관기초굴착 예상도급_당진78-연돌-개략공사비 7" xfId="39072"/>
    <cellStyle name="표_본관기초굴착 예상도급_당진78-연돌-개략공사비 8" xfId="39073"/>
    <cellStyle name="표_본관기초굴착 예상도급_당진78-연돌-개략공사비 9" xfId="39074"/>
    <cellStyle name="표_본관기초굴착 예상도급_당진78-연돌-개략공사비_0 태안78-연돌-공사설계서(2005082)" xfId="13467"/>
    <cellStyle name="표_본관기초굴착 예상도급_당진78-연돌-개략공사비_0 태안78-연돌-공사설계서(2005082) 10" xfId="39075"/>
    <cellStyle name="표_본관기초굴착 예상도급_당진78-연돌-개략공사비_0 태안78-연돌-공사설계서(2005082) 2" xfId="13468"/>
    <cellStyle name="표_본관기초굴착 예상도급_당진78-연돌-개략공사비_0 태안78-연돌-공사설계서(2005082) 3" xfId="13469"/>
    <cellStyle name="표_본관기초굴착 예상도급_당진78-연돌-개략공사비_0 태안78-연돌-공사설계서(2005082) 4" xfId="19827"/>
    <cellStyle name="표_본관기초굴착 예상도급_당진78-연돌-개략공사비_0 태안78-연돌-공사설계서(2005082) 5" xfId="39076"/>
    <cellStyle name="표_본관기초굴착 예상도급_당진78-연돌-개략공사비_0 태안78-연돌-공사설계서(2005082) 6" xfId="39077"/>
    <cellStyle name="표_본관기초굴착 예상도급_당진78-연돌-개략공사비_0 태안78-연돌-공사설계서(2005082) 7" xfId="39078"/>
    <cellStyle name="표_본관기초굴착 예상도급_당진78-연돌-개략공사비_0 태안78-연돌-공사설계서(2005082) 8" xfId="39079"/>
    <cellStyle name="표_본관기초굴착 예상도급_당진78-연돌-개략공사비_0 태안78-연돌-공사설계서(2005082) 9" xfId="39080"/>
    <cellStyle name="표_본관기초굴착 예상도급_당진78-연돌-개략공사비_1.0t 공사설계서(1021일)" xfId="13470"/>
    <cellStyle name="표_본관기초굴착 예상도급_당진78-연돌-개략공사비_1.0t 공사설계서(1021일) 10" xfId="39081"/>
    <cellStyle name="표_본관기초굴착 예상도급_당진78-연돌-개략공사비_1.0t 공사설계서(1021일) 2" xfId="13471"/>
    <cellStyle name="표_본관기초굴착 예상도급_당진78-연돌-개략공사비_1.0t 공사설계서(1021일) 3" xfId="13472"/>
    <cellStyle name="표_본관기초굴착 예상도급_당진78-연돌-개략공사비_1.0t 공사설계서(1021일) 4" xfId="19828"/>
    <cellStyle name="표_본관기초굴착 예상도급_당진78-연돌-개략공사비_1.0t 공사설계서(1021일) 5" xfId="39082"/>
    <cellStyle name="표_본관기초굴착 예상도급_당진78-연돌-개략공사비_1.0t 공사설계서(1021일) 6" xfId="39083"/>
    <cellStyle name="표_본관기초굴착 예상도급_당진78-연돌-개략공사비_1.0t 공사설계서(1021일) 7" xfId="39084"/>
    <cellStyle name="표_본관기초굴착 예상도급_당진78-연돌-개략공사비_1.0t 공사설계서(1021일) 8" xfId="39085"/>
    <cellStyle name="표_본관기초굴착 예상도급_당진78-연돌-개략공사비_1.0t 공사설계서(1021일) 9" xfId="39086"/>
    <cellStyle name="표_본관기초굴착 예상도급_당진78-연돌-개략공사비_태안78연돌공사설계서(2005099)C2" xfId="13473"/>
    <cellStyle name="표_본관기초굴착 예상도급_당진78-연돌-개략공사비_태안78연돌공사설계서(2005099)C2 10" xfId="39087"/>
    <cellStyle name="표_본관기초굴착 예상도급_당진78-연돌-개략공사비_태안78연돌공사설계서(2005099)C2 2" xfId="13474"/>
    <cellStyle name="표_본관기초굴착 예상도급_당진78-연돌-개략공사비_태안78연돌공사설계서(2005099)C2 3" xfId="13475"/>
    <cellStyle name="표_본관기초굴착 예상도급_당진78-연돌-개략공사비_태안78연돌공사설계서(2005099)C2 4" xfId="19829"/>
    <cellStyle name="표_본관기초굴착 예상도급_당진78-연돌-개략공사비_태안78연돌공사설계서(2005099)C2 5" xfId="39088"/>
    <cellStyle name="표_본관기초굴착 예상도급_당진78-연돌-개략공사비_태안78연돌공사설계서(2005099)C2 6" xfId="39089"/>
    <cellStyle name="표_본관기초굴착 예상도급_당진78-연돌-개략공사비_태안78연돌공사설계서(2005099)C2 7" xfId="39090"/>
    <cellStyle name="표_본관기초굴착 예상도급_당진78-연돌-개략공사비_태안78연돌공사설계서(2005099)C2 8" xfId="39091"/>
    <cellStyle name="표_본관기초굴착 예상도급_당진78-연돌-개략공사비_태안78연돌공사설계서(2005099)C2 9" xfId="39092"/>
    <cellStyle name="표_본관기초굴착 예상도급_연돌 현장타설말뚝(RCD)설계서" xfId="13476"/>
    <cellStyle name="표_본관기초굴착 예상도급_연돌 현장타설말뚝(RCD)설계서 10" xfId="39093"/>
    <cellStyle name="표_본관기초굴착 예상도급_연돌 현장타설말뚝(RCD)설계서 2" xfId="13477"/>
    <cellStyle name="표_본관기초굴착 예상도급_연돌 현장타설말뚝(RCD)설계서 3" xfId="13478"/>
    <cellStyle name="표_본관기초굴착 예상도급_연돌 현장타설말뚝(RCD)설계서 4" xfId="19830"/>
    <cellStyle name="표_본관기초굴착 예상도급_연돌 현장타설말뚝(RCD)설계서 5" xfId="39094"/>
    <cellStyle name="표_본관기초굴착 예상도급_연돌 현장타설말뚝(RCD)설계서 6" xfId="39095"/>
    <cellStyle name="표_본관기초굴착 예상도급_연돌 현장타설말뚝(RCD)설계서 7" xfId="39096"/>
    <cellStyle name="표_본관기초굴착 예상도급_연돌 현장타설말뚝(RCD)설계서 8" xfId="39097"/>
    <cellStyle name="표_본관기초굴착 예상도급_연돌 현장타설말뚝(RCD)설계서 9" xfId="39098"/>
    <cellStyle name="표_본관기초굴착 예상도급_연돌 현장타설말뚝(RCD)설계서_0 태안78-연돌-공사설계서(2005082)" xfId="13479"/>
    <cellStyle name="표_본관기초굴착 예상도급_연돌 현장타설말뚝(RCD)설계서_0 태안78-연돌-공사설계서(2005082) 10" xfId="39099"/>
    <cellStyle name="표_본관기초굴착 예상도급_연돌 현장타설말뚝(RCD)설계서_0 태안78-연돌-공사설계서(2005082) 2" xfId="13480"/>
    <cellStyle name="표_본관기초굴착 예상도급_연돌 현장타설말뚝(RCD)설계서_0 태안78-연돌-공사설계서(2005082) 3" xfId="13481"/>
    <cellStyle name="표_본관기초굴착 예상도급_연돌 현장타설말뚝(RCD)설계서_0 태안78-연돌-공사설계서(2005082) 4" xfId="19831"/>
    <cellStyle name="표_본관기초굴착 예상도급_연돌 현장타설말뚝(RCD)설계서_0 태안78-연돌-공사설계서(2005082) 5" xfId="39100"/>
    <cellStyle name="표_본관기초굴착 예상도급_연돌 현장타설말뚝(RCD)설계서_0 태안78-연돌-공사설계서(2005082) 6" xfId="39101"/>
    <cellStyle name="표_본관기초굴착 예상도급_연돌 현장타설말뚝(RCD)설계서_0 태안78-연돌-공사설계서(2005082) 7" xfId="39102"/>
    <cellStyle name="표_본관기초굴착 예상도급_연돌 현장타설말뚝(RCD)설계서_0 태안78-연돌-공사설계서(2005082) 8" xfId="39103"/>
    <cellStyle name="표_본관기초굴착 예상도급_연돌 현장타설말뚝(RCD)설계서_0 태안78-연돌-공사설계서(2005082) 9" xfId="39104"/>
    <cellStyle name="표_본관기초굴착 예상도급_연돌 현장타설말뚝(RCD)설계서_1.0t 공사설계서(1021일)" xfId="13482"/>
    <cellStyle name="표_본관기초굴착 예상도급_연돌 현장타설말뚝(RCD)설계서_1.0t 공사설계서(1021일) 10" xfId="39105"/>
    <cellStyle name="표_본관기초굴착 예상도급_연돌 현장타설말뚝(RCD)설계서_1.0t 공사설계서(1021일) 2" xfId="13483"/>
    <cellStyle name="표_본관기초굴착 예상도급_연돌 현장타설말뚝(RCD)설계서_1.0t 공사설계서(1021일) 3" xfId="13484"/>
    <cellStyle name="표_본관기초굴착 예상도급_연돌 현장타설말뚝(RCD)설계서_1.0t 공사설계서(1021일) 4" xfId="19832"/>
    <cellStyle name="표_본관기초굴착 예상도급_연돌 현장타설말뚝(RCD)설계서_1.0t 공사설계서(1021일) 5" xfId="39106"/>
    <cellStyle name="표_본관기초굴착 예상도급_연돌 현장타설말뚝(RCD)설계서_1.0t 공사설계서(1021일) 6" xfId="39107"/>
    <cellStyle name="표_본관기초굴착 예상도급_연돌 현장타설말뚝(RCD)설계서_1.0t 공사설계서(1021일) 7" xfId="39108"/>
    <cellStyle name="표_본관기초굴착 예상도급_연돌 현장타설말뚝(RCD)설계서_1.0t 공사설계서(1021일) 8" xfId="39109"/>
    <cellStyle name="표_본관기초굴착 예상도급_연돌 현장타설말뚝(RCD)설계서_1.0t 공사설계서(1021일) 9" xfId="39110"/>
    <cellStyle name="표_본관기초굴착 예상도급_연돌 현장타설말뚝(RCD)설계서_태안78연돌공사설계서(2005099)C2" xfId="13485"/>
    <cellStyle name="표_본관기초굴착 예상도급_연돌 현장타설말뚝(RCD)설계서_태안78연돌공사설계서(2005099)C2 10" xfId="39111"/>
    <cellStyle name="표_본관기초굴착 예상도급_연돌 현장타설말뚝(RCD)설계서_태안78연돌공사설계서(2005099)C2 2" xfId="13486"/>
    <cellStyle name="표_본관기초굴착 예상도급_연돌 현장타설말뚝(RCD)설계서_태안78연돌공사설계서(2005099)C2 3" xfId="13487"/>
    <cellStyle name="표_본관기초굴착 예상도급_연돌 현장타설말뚝(RCD)설계서_태안78연돌공사설계서(2005099)C2 4" xfId="19833"/>
    <cellStyle name="표_본관기초굴착 예상도급_연돌 현장타설말뚝(RCD)설계서_태안78연돌공사설계서(2005099)C2 5" xfId="39112"/>
    <cellStyle name="표_본관기초굴착 예상도급_연돌 현장타설말뚝(RCD)설계서_태안78연돌공사설계서(2005099)C2 6" xfId="39113"/>
    <cellStyle name="표_본관기초굴착 예상도급_연돌 현장타설말뚝(RCD)설계서_태안78연돌공사설계서(2005099)C2 7" xfId="39114"/>
    <cellStyle name="표_본관기초굴착 예상도급_연돌 현장타설말뚝(RCD)설계서_태안78연돌공사설계서(2005099)C2 8" xfId="39115"/>
    <cellStyle name="표_본관기초굴착 예상도급_연돌 현장타설말뚝(RCD)설계서_태안78연돌공사설계서(2005099)C2 9" xfId="39116"/>
    <cellStyle name="표_본관기초굴착(REV1)" xfId="13489"/>
    <cellStyle name="표_본관기초굴착(남경)" xfId="13488"/>
    <cellStyle name="표_부대공사" xfId="39117"/>
    <cellStyle name="표_부대공사단위수량" xfId="39118"/>
    <cellStyle name="표_부대철골공내역(가실행#7,8)" xfId="13490"/>
    <cellStyle name="표_부대철골공내역(가실행#7,8)_부대철콘공내역(당진#7,8)" xfId="13491"/>
    <cellStyle name="표_부두준설 딱지" xfId="39119"/>
    <cellStyle name="표_부두준설 설계서-07.10.24" xfId="39120"/>
    <cellStyle name="표_부표" xfId="13492"/>
    <cellStyle name="표_사급재료비및운반비" xfId="13493"/>
    <cellStyle name="표_사급재료비및운반비_(참고1) 현황도 딱지" xfId="39121"/>
    <cellStyle name="표_사급재료비및운반비_AC-01터빈주제어및보일러기초" xfId="42627"/>
    <cellStyle name="표_사급재료비및운반비_AC-01터빈주제어및보일러기초_설계변경(최종)" xfId="42628"/>
    <cellStyle name="표_사급재료비및운반비_AC-05옥내기기기초" xfId="13503"/>
    <cellStyle name="표_사급재료비및운반비_AC-05옥내기기기초_내역서_단가확정_집계" xfId="13504"/>
    <cellStyle name="표_사급재료비및운반비_AC-05옥내기기기초_설계변경(최종)" xfId="42629"/>
    <cellStyle name="표_사급재료비및운반비_AC-05옥내기기기초_염소 주입실 신축공사" xfId="42630"/>
    <cellStyle name="표_사급재료비및운반비_AC-07용수환경건물" xfId="42631"/>
    <cellStyle name="표_사급재료비및운반비_AC-07용수환경건물_설계변경(최종)" xfId="42632"/>
    <cellStyle name="표_사급재료비및운반비_그래브준설 수량분개 토적표" xfId="39122"/>
    <cellStyle name="표_사급재료비및운반비_내역서_단가확정_집계" xfId="13494"/>
    <cellStyle name="표_사급재료비및운반비_부두준설 딱지" xfId="39123"/>
    <cellStyle name="표_사급재료비및운반비_부두준설 설계서" xfId="39124"/>
    <cellStyle name="표_사급재료비및운반비_부두준설 설계서-07.10.24" xfId="39125"/>
    <cellStyle name="표_사급재료비및운반비_부두준설 수량산출서" xfId="39126"/>
    <cellStyle name="표_사급재료비및운반비_설계변경(최종)" xfId="42617"/>
    <cellStyle name="표_사급재료비및운반비_염소 주입실 신축공사" xfId="42618"/>
    <cellStyle name="표_사급재료비및운반비_터빈발전기기초(단가)" xfId="13495"/>
    <cellStyle name="표_사급재료비및운반비_터빈발전기기초(단가)_1" xfId="13496"/>
    <cellStyle name="표_사급재료비및운반비_터빈발전기기초(단가)_1_AC-05옥내기기기초" xfId="13498"/>
    <cellStyle name="표_사급재료비및운반비_터빈발전기기초(단가)_1_AC-05옥내기기기초_내역서_단가확정_집계" xfId="13499"/>
    <cellStyle name="표_사급재료비및운반비_터빈발전기기초(단가)_1_AC-05옥내기기기초_설계변경(최종)" xfId="42621"/>
    <cellStyle name="표_사급재료비및운반비_터빈발전기기초(단가)_1_AC-05옥내기기기초_염소 주입실 신축공사" xfId="42622"/>
    <cellStyle name="표_사급재료비및운반비_터빈발전기기초(단가)_1_내역서_단가확정_집계" xfId="13497"/>
    <cellStyle name="표_사급재료비및운반비_터빈발전기기초(단가)_1_설계변경(최종)" xfId="42619"/>
    <cellStyle name="표_사급재료비및운반비_터빈발전기기초(단가)_1_염소 주입실 신축공사" xfId="42620"/>
    <cellStyle name="표_사급재료비및운반비_터빈발전기기초(단가)_AC-05옥내기기기초" xfId="13501"/>
    <cellStyle name="표_사급재료비및운반비_터빈발전기기초(단가)_AC-05옥내기기기초_내역서_단가확정_집계" xfId="13502"/>
    <cellStyle name="표_사급재료비및운반비_터빈발전기기초(단가)_AC-05옥내기기기초_설계변경(최종)" xfId="42625"/>
    <cellStyle name="표_사급재료비및운반비_터빈발전기기초(단가)_AC-05옥내기기기초_염소 주입실 신축공사" xfId="42626"/>
    <cellStyle name="표_사급재료비및운반비_터빈발전기기초(단가)_내역서_단가확정_집계" xfId="13500"/>
    <cellStyle name="표_사급재료비및운반비_터빈발전기기초(단가)_설계변경(최종)" xfId="42623"/>
    <cellStyle name="표_사급재료비및운반비_터빈발전기기초(단가)_염소 주입실 신축공사" xfId="42624"/>
    <cellStyle name="표_석탄취급설비기초-비교" xfId="13505"/>
    <cellStyle name="표_석탄취급설비기초-비교_설계변경(최종)" xfId="42633"/>
    <cellStyle name="표_석탄취급설비기초-비교_염소 주입실 신축공사" xfId="42634"/>
    <cellStyle name="표_설계명세서" xfId="13506"/>
    <cellStyle name="표_설계서(CC-10)re2" xfId="39127"/>
    <cellStyle name="표_설계서(F.C)" xfId="13507"/>
    <cellStyle name="표_소나무가이식 하도급대상금액대비" xfId="13508"/>
    <cellStyle name="표_솔빛마을연결도로(최종)" xfId="13509"/>
    <cellStyle name="표_수량및 단가 산출내용표" xfId="13510"/>
    <cellStyle name="표_수량및 단가 산출내용표_(참고1) 현황도 딱지" xfId="39128"/>
    <cellStyle name="표_수량및 단가 산출내용표_AC-01터빈주제어및보일러기초" xfId="42639"/>
    <cellStyle name="표_수량및 단가 산출내용표_AC-01터빈주제어및보일러기초_설계변경(최종)" xfId="42640"/>
    <cellStyle name="표_수량및 단가 산출내용표_AC-05옥내기기기초" xfId="13516"/>
    <cellStyle name="표_수량및 단가 산출내용표_AC-05옥내기기기초_내역서_단가확정_집계" xfId="13517"/>
    <cellStyle name="표_수량및 단가 산출내용표_AC-05옥내기기기초_설계변경(최종)" xfId="42641"/>
    <cellStyle name="표_수량및 단가 산출내용표_AC-05옥내기기기초_염소 주입실 신축공사" xfId="42642"/>
    <cellStyle name="표_수량및 단가 산출내용표_CC06 석탄취급설비" xfId="13518"/>
    <cellStyle name="표_수량및 단가 산출내용표_CC-10저탄장조성 및 비탄방지설비공사(최종)11.28" xfId="13519"/>
    <cellStyle name="표_수량및 단가 산출내용표_YH34 운탄_구조물 수량" xfId="13520"/>
    <cellStyle name="표_수량및 단가 산출내용표_YH34 운탄설비 내역서" xfId="13521"/>
    <cellStyle name="표_수량및 단가 산출내용표_그래브준설 수량분개 토적표" xfId="39129"/>
    <cellStyle name="표_수량및 단가 산출내용표_내역서_단가확정_집계" xfId="13511"/>
    <cellStyle name="표_수량및 단가 산출내용표_부두준설 딱지" xfId="39130"/>
    <cellStyle name="표_수량및 단가 산출내용표_부두준설 설계서" xfId="39131"/>
    <cellStyle name="표_수량및 단가 산출내용표_부두준설 설계서-07.10.24" xfId="39132"/>
    <cellStyle name="표_수량및 단가 산출내용표_부두준설 수량산출서" xfId="39133"/>
    <cellStyle name="표_수량및 단가 산출내용표_부표" xfId="13512"/>
    <cellStyle name="표_수량및 단가 산출내용표_설계변경(최종)" xfId="42635"/>
    <cellStyle name="표_수량및 단가 산출내용표_염소 주입실 신축공사" xfId="42636"/>
    <cellStyle name="표_수량및 단가 산출내용표_저류지제방공사 품셈" xfId="13513"/>
    <cellStyle name="표_수량및 단가 산출내용표_추가품셈1-박" xfId="13514"/>
    <cellStyle name="표_수량및 단가 산출내용표_추가품셈1-박_설계변경(최종)" xfId="42637"/>
    <cellStyle name="표_수량및 단가 산출내용표_추가품셈1-박_염소 주입실 신축공사" xfId="42638"/>
    <cellStyle name="표_수량및 단가 산출내용표_품셈" xfId="13515"/>
    <cellStyle name="표_수량산출서(CC-10)" xfId="39134"/>
    <cellStyle name="표_수량산출서(수정)" xfId="13522"/>
    <cellStyle name="표_수량산출서(수정)_3. 신광R~숭의R(배수공)" xfId="13523"/>
    <cellStyle name="표_수량산출서(수정)_깨기" xfId="13524"/>
    <cellStyle name="표_수량산출서(수정)_깨기_신광R~숭의R(폐기물)" xfId="13525"/>
    <cellStyle name="표_수량산출서(수정)_배수공" xfId="13526"/>
    <cellStyle name="표_수량산출서(수정)_솔빛마을연결도로(최종)" xfId="13527"/>
    <cellStyle name="표_연돌 현장타설말뚝(RCD)설계서" xfId="13528"/>
    <cellStyle name="표_연돌 현장타설말뚝(RCD)설계서 10" xfId="39135"/>
    <cellStyle name="표_연돌 현장타설말뚝(RCD)설계서 2" xfId="13529"/>
    <cellStyle name="표_연돌 현장타설말뚝(RCD)설계서 3" xfId="13530"/>
    <cellStyle name="표_연돌 현장타설말뚝(RCD)설계서 4" xfId="19834"/>
    <cellStyle name="표_연돌 현장타설말뚝(RCD)설계서 5" xfId="39136"/>
    <cellStyle name="표_연돌 현장타설말뚝(RCD)설계서 6" xfId="39137"/>
    <cellStyle name="표_연돌 현장타설말뚝(RCD)설계서 7" xfId="39138"/>
    <cellStyle name="표_연돌 현장타설말뚝(RCD)설계서 8" xfId="39139"/>
    <cellStyle name="표_연돌 현장타설말뚝(RCD)설계서 9" xfId="39140"/>
    <cellStyle name="표_연돌 현장타설말뚝(RCD)설계서_0 태안78-연돌-공사설계서(2005082)" xfId="13531"/>
    <cellStyle name="표_연돌 현장타설말뚝(RCD)설계서_0 태안78-연돌-공사설계서(2005082) 10" xfId="39141"/>
    <cellStyle name="표_연돌 현장타설말뚝(RCD)설계서_0 태안78-연돌-공사설계서(2005082) 2" xfId="13532"/>
    <cellStyle name="표_연돌 현장타설말뚝(RCD)설계서_0 태안78-연돌-공사설계서(2005082) 3" xfId="13533"/>
    <cellStyle name="표_연돌 현장타설말뚝(RCD)설계서_0 태안78-연돌-공사설계서(2005082) 4" xfId="19835"/>
    <cellStyle name="표_연돌 현장타설말뚝(RCD)설계서_0 태안78-연돌-공사설계서(2005082) 5" xfId="39142"/>
    <cellStyle name="표_연돌 현장타설말뚝(RCD)설계서_0 태안78-연돌-공사설계서(2005082) 6" xfId="39143"/>
    <cellStyle name="표_연돌 현장타설말뚝(RCD)설계서_0 태안78-연돌-공사설계서(2005082) 7" xfId="39144"/>
    <cellStyle name="표_연돌 현장타설말뚝(RCD)설계서_0 태안78-연돌-공사설계서(2005082) 8" xfId="39145"/>
    <cellStyle name="표_연돌 현장타설말뚝(RCD)설계서_0 태안78-연돌-공사설계서(2005082) 9" xfId="39146"/>
    <cellStyle name="표_연돌 현장타설말뚝(RCD)설계서_1.0t 공사설계서(1021일)" xfId="13534"/>
    <cellStyle name="표_연돌 현장타설말뚝(RCD)설계서_1.0t 공사설계서(1021일) 10" xfId="39147"/>
    <cellStyle name="표_연돌 현장타설말뚝(RCD)설계서_1.0t 공사설계서(1021일) 2" xfId="13535"/>
    <cellStyle name="표_연돌 현장타설말뚝(RCD)설계서_1.0t 공사설계서(1021일) 3" xfId="13536"/>
    <cellStyle name="표_연돌 현장타설말뚝(RCD)설계서_1.0t 공사설계서(1021일) 4" xfId="19836"/>
    <cellStyle name="표_연돌 현장타설말뚝(RCD)설계서_1.0t 공사설계서(1021일) 5" xfId="39148"/>
    <cellStyle name="표_연돌 현장타설말뚝(RCD)설계서_1.0t 공사설계서(1021일) 6" xfId="39149"/>
    <cellStyle name="표_연돌 현장타설말뚝(RCD)설계서_1.0t 공사설계서(1021일) 7" xfId="39150"/>
    <cellStyle name="표_연돌 현장타설말뚝(RCD)설계서_1.0t 공사설계서(1021일) 8" xfId="39151"/>
    <cellStyle name="표_연돌 현장타설말뚝(RCD)설계서_1.0t 공사설계서(1021일) 9" xfId="39152"/>
    <cellStyle name="표_연돌 현장타설말뚝(RCD)설계서_태안78연돌공사설계서(2005099)C2" xfId="13537"/>
    <cellStyle name="표_연돌 현장타설말뚝(RCD)설계서_태안78연돌공사설계서(2005099)C2 10" xfId="39153"/>
    <cellStyle name="표_연돌 현장타설말뚝(RCD)설계서_태안78연돌공사설계서(2005099)C2 2" xfId="13538"/>
    <cellStyle name="표_연돌 현장타설말뚝(RCD)설계서_태안78연돌공사설계서(2005099)C2 3" xfId="13539"/>
    <cellStyle name="표_연돌 현장타설말뚝(RCD)설계서_태안78연돌공사설계서(2005099)C2 4" xfId="19837"/>
    <cellStyle name="표_연돌 현장타설말뚝(RCD)설계서_태안78연돌공사설계서(2005099)C2 5" xfId="39154"/>
    <cellStyle name="표_연돌 현장타설말뚝(RCD)설계서_태안78연돌공사설계서(2005099)C2 6" xfId="39155"/>
    <cellStyle name="표_연돌 현장타설말뚝(RCD)설계서_태안78연돌공사설계서(2005099)C2 7" xfId="39156"/>
    <cellStyle name="표_연돌 현장타설말뚝(RCD)설계서_태안78연돌공사설계서(2005099)C2 8" xfId="39157"/>
    <cellStyle name="표_연돌 현장타설말뚝(RCD)설계서_태안78연돌공사설계서(2005099)C2 9" xfId="39158"/>
    <cellStyle name="표_영흥#3,4 보일러철골설치및마감(MC-01)FINAL" xfId="13540"/>
    <cellStyle name="표_영흥#3,4 보일러철골설치및마감(MC-01)FINAL_(참고1) 현황도 딱지" xfId="39159"/>
    <cellStyle name="표_영흥#3,4 보일러철골설치및마감(MC-01)FINAL_그래브준설 수량분개 토적표" xfId="39160"/>
    <cellStyle name="표_영흥#3,4 보일러철골설치및마감(MC-01)FINAL_부두준설 딱지" xfId="39161"/>
    <cellStyle name="표_영흥#3,4 보일러철골설치및마감(MC-01)FINAL_부두준설 설계서" xfId="39162"/>
    <cellStyle name="표_영흥#3,4 보일러철골설치및마감(MC-01)FINAL_부두준설 설계서-07.10.24" xfId="39163"/>
    <cellStyle name="표_영흥#3,4 보일러철골설치및마감(MC-01)FINAL_부두준설 수량산출서" xfId="39164"/>
    <cellStyle name="표_영흥#3,4 옥내기기기초(AC-05)" xfId="13541"/>
    <cellStyle name="표_영흥#3,4 옥내기기기초(AC-05)_(참고1) 현황도 딱지" xfId="39165"/>
    <cellStyle name="표_영흥#3,4 옥내기기기초(AC-05)_그래브준설 수량분개 토적표" xfId="39166"/>
    <cellStyle name="표_영흥#3,4 옥내기기기초(AC-05)_부두준설 딱지" xfId="39167"/>
    <cellStyle name="표_영흥#3,4 옥내기기기초(AC-05)_부두준설 설계서" xfId="39168"/>
    <cellStyle name="표_영흥#3,4 옥내기기기초(AC-05)_부두준설 설계서-07.10.24" xfId="39169"/>
    <cellStyle name="표_영흥#3,4 옥내기기기초(AC-05)_부두준설 수량산출서" xfId="39170"/>
    <cellStyle name="표_영흥#3,4 터빈발전기기초(AC-04)" xfId="13542"/>
    <cellStyle name="표_영흥#3,4 터빈발전기기초(AC-04)_(참고1) 현황도 딱지" xfId="39171"/>
    <cellStyle name="표_영흥#3,4 터빈발전기기초(AC-04)_그래브준설 수량분개 토적표" xfId="39172"/>
    <cellStyle name="표_영흥#3,4 터빈발전기기초(AC-04)_부두준설 딱지" xfId="39173"/>
    <cellStyle name="표_영흥#3,4 터빈발전기기초(AC-04)_부두준설 설계서" xfId="39174"/>
    <cellStyle name="표_영흥#3,4 터빈발전기기초(AC-04)_부두준설 설계서-07.10.24" xfId="39175"/>
    <cellStyle name="표_영흥#3,4 터빈발전기기초(AC-04)_부두준설 수량산출서" xfId="39176"/>
    <cellStyle name="표_오수맨홀단위" xfId="39177"/>
    <cellStyle name="표_옥외탱크가설계내역서(수정)" xfId="13543"/>
    <cellStyle name="표_옥외탱크기초-비교" xfId="13544"/>
    <cellStyle name="표_옥외탱크기초-비교_설계변경(최종)" xfId="42643"/>
    <cellStyle name="표_옥외탱크기초-비교_염소 주입실 신축공사" xfId="42644"/>
    <cellStyle name="표_우수개략1" xfId="13545"/>
    <cellStyle name="표_저류지제방공사 품셈" xfId="13546"/>
    <cellStyle name="표_전기설비기초-FF" xfId="13547"/>
    <cellStyle name="표_전기설비기초-FF_설계변경(최종)" xfId="42645"/>
    <cellStyle name="표_전기설비기초-FF_염소 주입실 신축공사" xfId="42646"/>
    <cellStyle name="표_전기설비기초설계서(rev00)" xfId="39178"/>
    <cellStyle name="표_지하매설물 설계내역서-1" xfId="13548"/>
    <cellStyle name="표_추가품셈1-박" xfId="13549"/>
    <cellStyle name="표_추가품셈1-박_설계변경(최종)" xfId="42647"/>
    <cellStyle name="표_추가품셈1-박_염소 주입실 신축공사" xfId="42648"/>
    <cellStyle name="표_취수로 설계변경조서" xfId="39179"/>
    <cellStyle name="표_취수로 설계변경조서(최종)" xfId="39180"/>
    <cellStyle name="표_케이블터널 공사설계서(061208)" xfId="39181"/>
    <cellStyle name="표_케이블터널 공사설계서(061208)_부두준설 설계서" xfId="39182"/>
    <cellStyle name="표_케이블터널 공사설계서(061208)_부두준설 설계서-07.10.24" xfId="39183"/>
    <cellStyle name="표_터빈발전기기초(단가)" xfId="13550"/>
    <cellStyle name="표_터빈발전기기초(단가)_AC-05옥내기기기초" xfId="13552"/>
    <cellStyle name="표_터빈발전기기초(단가)_AC-05옥내기기기초_내역서_단가확정_집계" xfId="13553"/>
    <cellStyle name="표_터빈발전기기초(단가)_AC-05옥내기기기초_설계변경(최종)" xfId="42651"/>
    <cellStyle name="표_터빈발전기기초(단가)_AC-05옥내기기기초_염소 주입실 신축공사" xfId="42652"/>
    <cellStyle name="표_터빈발전기기초(단가)_내역서_단가확정_집계" xfId="13551"/>
    <cellStyle name="표_터빈발전기기초(단가)_설계변경(최종)" xfId="42649"/>
    <cellStyle name="표_터빈발전기기초(단가)_염소 주입실 신축공사" xfId="42650"/>
    <cellStyle name="표_토웅0412월기성" xfId="13554"/>
    <cellStyle name="표_포장수량(연결로)" xfId="13555"/>
    <cellStyle name="표_표지간지cc09" xfId="13556"/>
    <cellStyle name="표_품셈" xfId="13557"/>
    <cellStyle name="표머릿글(上)" xfId="39274"/>
    <cellStyle name="표머릿글(中)" xfId="39275"/>
    <cellStyle name="표머릿글(下)" xfId="39276"/>
    <cellStyle name="表示済みのハイパーリンク" xfId="13610"/>
    <cellStyle name="표준" xfId="0" builtinId="0"/>
    <cellStyle name="표준 10" xfId="13611"/>
    <cellStyle name="표준 10 2" xfId="39277"/>
    <cellStyle name="표준 11" xfId="13612"/>
    <cellStyle name="표준 12" xfId="13613"/>
    <cellStyle name="표준 12 2" xfId="16869"/>
    <cellStyle name="표준 13" xfId="80"/>
    <cellStyle name="표준 13 2" xfId="19853"/>
    <cellStyle name="표준 13 3" xfId="19854"/>
    <cellStyle name="표준 14" xfId="13614"/>
    <cellStyle name="표준 15" xfId="13615"/>
    <cellStyle name="표준 16" xfId="13616"/>
    <cellStyle name="표준 17" xfId="13617"/>
    <cellStyle name="표준 18" xfId="13618"/>
    <cellStyle name="표준 19" xfId="13619"/>
    <cellStyle name="표준 2" xfId="13620"/>
    <cellStyle name="표준 2 10" xfId="39278"/>
    <cellStyle name="표준 2 11" xfId="39279"/>
    <cellStyle name="표준 2 12" xfId="39280"/>
    <cellStyle name="표준 2 13" xfId="39281"/>
    <cellStyle name="표준 2 2" xfId="13621"/>
    <cellStyle name="표준 2 2 2" xfId="19855"/>
    <cellStyle name="표준 2 2 3" xfId="19856"/>
    <cellStyle name="표준 2 2 3 2" xfId="39282"/>
    <cellStyle name="표준 2 3" xfId="13622"/>
    <cellStyle name="표준 2 3 2" xfId="16870"/>
    <cellStyle name="표준 2 4" xfId="13623"/>
    <cellStyle name="표준 2 4 4" xfId="16871"/>
    <cellStyle name="표준 2 5" xfId="13624"/>
    <cellStyle name="표준 2 6" xfId="19857"/>
    <cellStyle name="표준 2 7" xfId="39283"/>
    <cellStyle name="표준 2 8" xfId="39284"/>
    <cellStyle name="표준 2 9" xfId="39285"/>
    <cellStyle name="표준 20" xfId="13625"/>
    <cellStyle name="표준 21" xfId="13626"/>
    <cellStyle name="표준 22" xfId="13627"/>
    <cellStyle name="표준 23" xfId="13628"/>
    <cellStyle name="표준 24" xfId="13629"/>
    <cellStyle name="표준 25" xfId="13630"/>
    <cellStyle name="표준 26" xfId="13631"/>
    <cellStyle name="표준 27" xfId="13632"/>
    <cellStyle name="표준 28" xfId="13633"/>
    <cellStyle name="표준 29" xfId="13634"/>
    <cellStyle name="표준 3" xfId="32"/>
    <cellStyle name="표준 3 10" xfId="39286"/>
    <cellStyle name="표준 3 2" xfId="79"/>
    <cellStyle name="표준 3 3" xfId="13635"/>
    <cellStyle name="표준 3 4" xfId="19858"/>
    <cellStyle name="표준 3 4 2" xfId="19859"/>
    <cellStyle name="표준 3 5" xfId="39287"/>
    <cellStyle name="표준 3 6" xfId="39288"/>
    <cellStyle name="표준 3 7" xfId="39289"/>
    <cellStyle name="표준 3 8" xfId="16872"/>
    <cellStyle name="표준 3 9" xfId="39290"/>
    <cellStyle name="표준 30" xfId="13636"/>
    <cellStyle name="표준 31" xfId="13637"/>
    <cellStyle name="표준 32" xfId="13638"/>
    <cellStyle name="표준 33" xfId="13639"/>
    <cellStyle name="표준 34" xfId="13640"/>
    <cellStyle name="표준 35" xfId="13641"/>
    <cellStyle name="표준 36" xfId="13642"/>
    <cellStyle name="표준 37" xfId="13643"/>
    <cellStyle name="표준 38" xfId="13644"/>
    <cellStyle name="표준 39" xfId="13645"/>
    <cellStyle name="표준 4" xfId="13646"/>
    <cellStyle name="표준 4 10" xfId="39291"/>
    <cellStyle name="표준 4 2" xfId="13647"/>
    <cellStyle name="표준 4 3" xfId="13648"/>
    <cellStyle name="표준 4 4" xfId="19860"/>
    <cellStyle name="표준 4 5" xfId="39292"/>
    <cellStyle name="표준 4 6" xfId="39293"/>
    <cellStyle name="표준 4 7" xfId="39294"/>
    <cellStyle name="표준 4 8" xfId="39295"/>
    <cellStyle name="표준 4 9" xfId="39296"/>
    <cellStyle name="표준 40" xfId="13649"/>
    <cellStyle name="표준 41" xfId="13650"/>
    <cellStyle name="표준 42" xfId="13651"/>
    <cellStyle name="표준 43" xfId="13652"/>
    <cellStyle name="표준 44" xfId="13653"/>
    <cellStyle name="표준 45" xfId="13654"/>
    <cellStyle name="표준 46" xfId="13655"/>
    <cellStyle name="표준 47" xfId="13656"/>
    <cellStyle name="표준 47 2" xfId="39297"/>
    <cellStyle name="표준 48" xfId="13657"/>
    <cellStyle name="표준 49" xfId="16873"/>
    <cellStyle name="표준 5" xfId="33"/>
    <cellStyle name="표준 5 10" xfId="39298"/>
    <cellStyle name="표준 5 2" xfId="13658"/>
    <cellStyle name="표준 5 3" xfId="13659"/>
    <cellStyle name="표준 5 4" xfId="19861"/>
    <cellStyle name="표준 5 5" xfId="39299"/>
    <cellStyle name="표준 5 6" xfId="39300"/>
    <cellStyle name="표준 5 7" xfId="39301"/>
    <cellStyle name="표준 5 8" xfId="39302"/>
    <cellStyle name="표준 5 9" xfId="39303"/>
    <cellStyle name="표준 50" xfId="19862"/>
    <cellStyle name="표준 51" xfId="21046"/>
    <cellStyle name="표준 52" xfId="21047"/>
    <cellStyle name="표준 53" xfId="41729"/>
    <cellStyle name="표준 6" xfId="13660"/>
    <cellStyle name="표준 6 10" xfId="39304"/>
    <cellStyle name="표준 6 2" xfId="13661"/>
    <cellStyle name="표준 6 3" xfId="13662"/>
    <cellStyle name="표준 6 4" xfId="19863"/>
    <cellStyle name="표준 6 5" xfId="39305"/>
    <cellStyle name="표준 6 6" xfId="39306"/>
    <cellStyle name="표준 6 7" xfId="39307"/>
    <cellStyle name="표준 6 8" xfId="39308"/>
    <cellStyle name="표준 6 9" xfId="39309"/>
    <cellStyle name="표준 7" xfId="13663"/>
    <cellStyle name="표준 7 2" xfId="19864"/>
    <cellStyle name="표준 7 3" xfId="19865"/>
    <cellStyle name="표준 7 4" xfId="19866"/>
    <cellStyle name="표준 8" xfId="13664"/>
    <cellStyle name="표준 8 2" xfId="13665"/>
    <cellStyle name="표준 8 3" xfId="19867"/>
    <cellStyle name="표준 9" xfId="13666"/>
    <cellStyle name="표준 9 2" xfId="16874"/>
    <cellStyle name="표준 9 3" xfId="19868"/>
    <cellStyle name="標準_ Att. 1- Cover" xfId="13667"/>
    <cellStyle name="표준_02-토공" xfId="41726"/>
    <cellStyle name="標準_Akia(F）-8" xfId="13670"/>
    <cellStyle name="표준_EDB변경단가산출 2" xfId="16875"/>
    <cellStyle name="標準_ORIG精算" xfId="13671"/>
    <cellStyle name="표준_switch yard" xfId="41727"/>
    <cellStyle name="표준_가설계서" xfId="13668"/>
    <cellStyle name="표준_당진화력 준설 개략공사비0114" xfId="76"/>
    <cellStyle name="표준_별표" xfId="41730"/>
    <cellStyle name="표준_정관일위대가_별표중기포함" xfId="24118"/>
    <cellStyle name="標準_直接工事単価比較表RFP-003" xfId="13669"/>
    <cellStyle name="표준_항로준설가설계-김여준GJN(12000HP)간접비(물양장)" xfId="78"/>
    <cellStyle name="표준1" xfId="13672"/>
    <cellStyle name="표준천임간1 (2)_정재호결산" xfId="13673"/>
    <cellStyle name="퓭닉_3(3.1) (3)_2-3 _sidpecreport" xfId="13674"/>
    <cellStyle name="합산" xfId="13675"/>
    <cellStyle name="桁区切り [0.00]_BOEKI" xfId="13676"/>
    <cellStyle name="桁区切り_BQ CODE SUMMARY" xfId="13677"/>
    <cellStyle name="허윤정" xfId="13678"/>
    <cellStyle name="貨幣 [0]_GARMENT STEP FORM HK" xfId="13679"/>
    <cellStyle name="貨幣[0]_BLDG " xfId="13680"/>
    <cellStyle name="貨幣_GARMENT STEP FORM HK" xfId="13681"/>
    <cellStyle name="화폐기호" xfId="13682"/>
    <cellStyle name="화폐기호 2" xfId="13683"/>
    <cellStyle name="화폐기호 3" xfId="13684"/>
    <cellStyle name="화폐기호 4" xfId="13685"/>
    <cellStyle name="화폐기호 5" xfId="13686"/>
    <cellStyle name="화폐기호0" xfId="13687"/>
    <cellStyle name="화폐기호0 2" xfId="19869"/>
    <cellStyle name="⼂ሀ܇܇܇܇܇܇܇܇܇܇܇⼂฀_x0001_ࠟ_x0004_܀܇܇܇܇܇܇܇܇܇܇܇ȇ$ऌଃⴁ)Ј" xfId="11381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52285;&#54872;\&#45817;&#51652;9&amp;10&#44277;&#49324;&#49444;&#44228;&#49436;\R1(09.12.30)\Project&#50629;&#47924;\&#53468;&#50504;7,8\&#53468;&#50504;78\&#44277;&#49324;&#48708;%20&#49328;&#51221;\&#50857;&#49688;&#54872;&#44221;&#44148;&#4793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nasekar\tender%20submi\Backup\DMRC%20IT%20park\project%20documents\Kuwait%20Audit%20Bureau\Rate%20Analys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SANDA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51452;&#46976;\&#48149;&#49457;&#55148;\&#49552;&#44397;&#45804;\&#44396;&#50516;&#48516;&#44592;\&#45824;&#44396;&#51204;&#47141;&#44288;&#47532;&#52376;\&#52397;&#53685;\&#51648;&#48152;&#51312;&#49324;\&#50896;&#48376;\&#50556;&#45796;&#49884;&#45796;&#51096;&#452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GAHEUNG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9828;&#52880;&#45320;\&#53468;&#50504;910-&#53664;&#44148;&#44277;&#49324;%20itb%20%20&#48143;%20&#44277;&#49324;&#48708;\2-&#53664;&#47785;&#48516;%20&#44277;&#49324;&#48708;\&#53664;&#47785;&#48516;%20&#44277;&#49324;&#48708;-11.09.15\Project&#50629;&#47924;\&#53468;&#50504;7,8\&#53468;&#50504;78\&#44277;&#49324;&#48708;%20&#49328;&#51221;\&#50857;&#49688;&#54872;&#44221;&#44148;&#4793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(090222&#51060;&#54980;)/&#45817;&#51652;&#54868;&#47141;9,10/&#52712;&#49688;&#47196;%20&#44396;&#51312;&#47932;%20&#49444;&#44228;/&#44592;&#48376;&#49444;&#44228;&#49436;/Rev_0/&#44060;&#47029;&#44277;&#49324;&#48708;/Ac-Job/&#44277;&#49324;&#49444;&#44228;&#49436;/&#44277;&#49444;-&#52280;&#44256;&#51088;&#47308;/&#49436;&#51064;&#52380;/&#48149;&#44305;&#47144;/&#49440;&#52265;&#49688;&#49444;&#44228;3&#52264;&#48516;/&#48176;&#49688;&#48169;&#54028;&#51228;/&#48512;&#45824;CONC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(090222&#51060;&#54980;)/&#45817;&#51652;&#54868;&#47141;9,10/&#52712;&#49688;&#47196;%20&#44396;&#51312;&#47932;%20&#49444;&#44228;/&#44592;&#48376;&#49444;&#44228;&#49436;/Rev_0/&#44060;&#47029;&#44277;&#49324;&#48708;/Ac-Job/&#44277;&#49324;&#49444;&#44228;&#49436;/&#44277;&#49444;-&#52280;&#44256;&#51088;&#47308;/&#49436;&#51064;&#52380;/&#48149;&#44305;&#47144;/&#49440;&#52265;&#49688;&#49444;&#44228;3&#52264;&#48516;/&#48176;&#49688;&#48169;&#54028;&#51228;/DATA/KEDO/&#53664;&#47785;&#54408;&#49480;/&#48512;&#45824;&#49444;&#48708;/&#48512;&#45824;&#53080;&#53356;&#47532;&#53944;/SPN12/C2/&#48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52285;&#54872;\&#45817;&#51652;9&amp;10&#44277;&#49324;&#49444;&#44228;&#49436;\R1(09.12.30)\Ac-Job\&#44277;&#49324;&#49444;&#44228;&#49436;\&#44277;&#49444;-&#52280;&#44256;&#51088;&#47308;\&#49436;&#51064;&#52380;\&#48149;&#44305;&#47144;\&#49440;&#52265;&#49688;&#49444;&#44228;3&#52264;&#48516;\&#48176;&#49688;&#48169;&#54028;&#51228;\&#48512;&#45824;CONC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9828;&#52880;&#45320;\&#53468;&#50504;910-&#53664;&#44148;&#44277;&#49324;%20itb%20%20&#48143;%20&#44277;&#49324;&#48708;\2-&#53664;&#47785;&#48516;%20&#44277;&#49324;&#48708;\&#53664;&#47785;&#48516;%20&#44277;&#49324;&#48708;-11.09.15\Ac-Job\&#44277;&#49324;&#49444;&#44228;&#49436;\&#44277;&#49444;-&#52280;&#44256;&#51088;&#47308;\&#49436;&#51064;&#52380;\&#48149;&#44305;&#47144;\&#49440;&#52265;&#49688;&#49444;&#44228;3&#52264;&#48516;\&#48176;&#49688;&#48169;&#54028;&#51228;\&#48512;&#45824;CON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kson\SK\My%20Documents\SKKIM\Work1999\SKC%20CDP\My%20Documents\CIVIL\&#53664;&#47785;&#44204;&#51201;\%232CDU&#49892;&#5466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532;&#47196;&#51229;&#53944;\&#52852;&#51088;&#55120;&#49828;&#53444;-&#48156;&#54616;&#49772;\&#44277;&#49324;&#49444;&#44228;&#49436;\CC06%20&#49437;&#53444;&#52712;&#44553;&#49444;&#4870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9345;&#51652;2&#51665;\&#48376;&#44288;&#51648;&#48152;&#48372;&#44053;(CC-02)\EMP\My%20Documents\HYUNWOO\&#44032;&#47932;&#49444;&#442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DUKYONG\DD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457;&#54644;\C\&#44053;&#49457;&#54644;\&#44592;&#54925;\&#49444;&#44228;&#49436;\&#49345;&#48512;&#45840;&#44592;&#52488;&#44404;&#52265;\My%20Documents\KKS\&#48376;&#45840;&#52629;&#51312;\&#49444;&#44228;&#48320;&#44221;(&#54869;&#51221;)\&#49444;&#44228;&#45236;&#5066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DATAPCS\DD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641;&#49472;%20DATA\CC02\&#44608;&#49345;&#51652;2&#51665;\&#44592;&#53440;&#48512;&#45824;1&#52264;\&#48169;&#49688;&#47196;&#47588;&#47549;\&#49444;&#44228;&#49436;\&#53664;&#47785;\&#49444;&#44228;&#49436;\My%20Documents\HYUNWOO\&#44032;&#47932;&#49444;&#442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UKYONG\DD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9828;&#52880;&#45320;\&#53468;&#50504;910-&#53664;&#44148;&#44277;&#49324;%20itb%20%20&#48143;%20&#44277;&#49324;&#48708;\&#45817;&#51652;&#54868;&#47141;%235,6&#54840;&#44592;%20&#44148;&#49444;&#44277;&#49324;\&#49688;&#47785;&#51060;&#49885;\&#52392;&#48512;9-2%20-%20&#53664;&#47785;&#44277;&#49324;%20&#50696;&#49328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817;&#51652;&#54868;&#47141;%235,6&#54840;&#44592;%20&#44148;&#49444;&#44277;&#49324;/&#49688;&#47785;&#51060;&#49885;/&#52392;&#48512;9-2%20-%20&#53664;&#47785;&#44277;&#49324;%20&#50696;&#49328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MSOFFICE\Excel\DATA1\DD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84;&#51109;-pc\&#47196;&#52972;%20&#46356;&#49828;&#53356;%20(d)\&#48177;&#50629;\&#49888;&#50857;&#51064;&#48177;&#50629;\&#51456;&#44277;&#49436;&#47448;(&#48372;&#44288;&#50857;)\&#49444;&#44228;&#48320;&#44221;\&#49569;&#51204;&#48516;\TL\DATA\TOTB4_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KDS\PROJECT\&#52628;%20&#54413;%20&#47161;\&#52628;&#54413;&#52572;&#51333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51452;&#46976;\&#48149;&#49457;&#55148;\&#46041;&#54644;&#50577;&#50577;&#49444;&#44228;&#49436;\TL\DATA\TOTB4_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51109;&#49437;&#50864;\excel1\&#54036;&#45817;\&#44277;&#49324;&#49444;&#4422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WINDOWS\MSOFFICE\EXCEL\DATA\ASAN-96\DO-KUB\CO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목표세부명세"/>
      <sheetName val="찍기"/>
      <sheetName val="공예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C"/>
      <sheetName val="Shuttering"/>
      <sheetName val="Misc. points"/>
      <sheetName val="qty abst"/>
      <sheetName val="Programe"/>
      <sheetName val="boq"/>
      <sheetName val="P&amp;M"/>
      <sheetName val="LABOUR"/>
      <sheetName val="histogram"/>
      <sheetName val="basic "/>
      <sheetName val="bua"/>
      <sheetName val="topsheet"/>
      <sheetName val="Rate Analysis"/>
      <sheetName val="자재단가"/>
      <sheetName val="수량 총괄표"/>
      <sheetName val="품질관리비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근"/>
      <sheetName val="#REF"/>
      <sheetName val="000000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집계표(OPTION)"/>
      <sheetName val="OPTION 2"/>
      <sheetName val="OPTION 3"/>
      <sheetName val="Sheet2"/>
      <sheetName val="Sheet3"/>
      <sheetName val="견적조건"/>
      <sheetName val="대비표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2002년 현장공사비 국내 실적"/>
      <sheetName val="2003년국내현장공사비 실적"/>
      <sheetName val="_REF"/>
      <sheetName val="집계표_OPTION_"/>
      <sheetName val="당초"/>
      <sheetName val="단가(자재)"/>
      <sheetName val="단가(노임)"/>
      <sheetName val="기초목록"/>
      <sheetName val="노임단가"/>
      <sheetName val="???"/>
      <sheetName val="예산"/>
      <sheetName val="VC2 10.99"/>
      <sheetName val="BQMPALOC"/>
      <sheetName val="inter"/>
      <sheetName val="Sheet1"/>
      <sheetName val="KP1590_E"/>
      <sheetName val="금액내역서"/>
      <sheetName val="영업2"/>
      <sheetName val="1월"/>
      <sheetName val="영업3"/>
      <sheetName val="공문"/>
      <sheetName val="ERECIN"/>
      <sheetName val="INPUT DATA"/>
      <sheetName val="Rate Analysis"/>
      <sheetName val="BQ_Utl_Off"/>
      <sheetName val="연돌일위집계"/>
      <sheetName val="갑지"/>
      <sheetName val="세금자료"/>
      <sheetName val="??"/>
      <sheetName val="General Data"/>
      <sheetName val="»ê±Ù"/>
      <sheetName val="BD集計用"/>
      <sheetName val="12CGOU"/>
      <sheetName val="경영혁신본부"/>
      <sheetName val="집계표 (25,26ဩ"/>
      <sheetName val="95삼성급(본사)"/>
      <sheetName val="___"/>
      <sheetName val="수입"/>
      <sheetName val="Form 0"/>
      <sheetName val="COVER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__"/>
      <sheetName val="DRUM"/>
      <sheetName val="Final(1)summary"/>
      <sheetName val="DESCRIPTION"/>
      <sheetName val="Form D-1"/>
      <sheetName val="Form B-1"/>
      <sheetName val="Form F-1"/>
      <sheetName val="Assist(B-1)"/>
      <sheetName val="Form A"/>
      <sheetName val="eq_data"/>
      <sheetName val="SANDAN"/>
      <sheetName val="LABOR &amp; 자재"/>
      <sheetName val="제작도"/>
      <sheetName val="입출재고현황 (2)"/>
      <sheetName val="뜃맟뭁돽띿맟?-BLDG"/>
      <sheetName val="INPUT_DATA"/>
      <sheetName val="General_Data"/>
      <sheetName val="집계표_(25,26ဩ"/>
      <sheetName val="Form_0"/>
      <sheetName val="B"/>
      <sheetName val="DHEQSUPT"/>
      <sheetName val="SALA-002"/>
      <sheetName val="3.공통공사대비"/>
      <sheetName val="M-EQPT-Z"/>
      <sheetName val="TTL"/>
      <sheetName val="CB"/>
      <sheetName val="주간기성"/>
      <sheetName val="???(OPTION)"/>
      <sheetName val="간접비 총괄"/>
      <sheetName val="ESCON"/>
      <sheetName val="뜃맟뭁돽띿맟_-BLDG"/>
      <sheetName val="기성내역"/>
      <sheetName val="내역서 耰&quot;_x0000__x0000_"/>
      <sheetName val="_x0008_"/>
      <sheetName val="비교검토"/>
      <sheetName val="EQT-ESTN"/>
      <sheetName val="내역ࠜĀ_x0000_M4)"/>
      <sheetName val="노임단가표"/>
      <sheetName val="POWER"/>
      <sheetName val="h-013211-2"/>
      <sheetName val="INSTR"/>
      <sheetName val="Price Schedule"/>
      <sheetName val="간접비내역-1"/>
      <sheetName val="Lup2"/>
      <sheetName val="合成単価作成表-BLDG"/>
      <sheetName val="당진1,2호기전선관설치및접지4차공사내역서-을지"/>
      <sheetName val="BOROUGE2"/>
      <sheetName val="PRICES"/>
      <sheetName val="CAL."/>
      <sheetName val="???¡§????"/>
      <sheetName val="????¢ç¢®¡¿????"/>
      <sheetName val="??????????¢ç??????"/>
      <sheetName val="???????¢ç¢®¢¯????"/>
      <sheetName val="???????®¡¿????"/>
      <sheetName val="??????????????????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2연암거"/>
      <sheetName val="경사수로집계표"/>
      <sheetName val="경사수로"/>
      <sheetName val="진입교량"/>
      <sheetName val="손익기0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노임단가"/>
      <sheetName val="부표9705"/>
      <sheetName val="수량집계"/>
      <sheetName val="별표"/>
      <sheetName val="부표"/>
      <sheetName val="품셈"/>
      <sheetName val="공예을"/>
      <sheetName val="간공양"/>
      <sheetName val="철근수량"/>
      <sheetName val="자재단가표"/>
      <sheetName val="수량"/>
      <sheetName val="집계"/>
      <sheetName val="공예갑"/>
      <sheetName val="YES-T"/>
      <sheetName val="대비표"/>
      <sheetName val="공사내역"/>
      <sheetName val="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찍기"/>
      <sheetName val="옹벽토공집계"/>
      <sheetName val="옹벽토공"/>
      <sheetName val="Sheet1"/>
      <sheetName val="Sheet2"/>
      <sheetName val="Sheet3"/>
      <sheetName val="목표세부명세"/>
      <sheetName val="GAHEUNG"/>
      <sheetName val="Sheet5"/>
      <sheetName val="2연암거"/>
      <sheetName val="경사수로집계표"/>
      <sheetName val="경사수로"/>
      <sheetName val="진입교량"/>
      <sheetName val="D-3109"/>
      <sheetName val="단면 (2)"/>
      <sheetName val="품셈산출"/>
      <sheetName val="일위대가"/>
      <sheetName val="2.가정단면"/>
      <sheetName val="산출내역서집계표"/>
      <sheetName val="빗물받이(910-510-410)"/>
      <sheetName val="40단가산출서"/>
      <sheetName val="40집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t1"/>
      <sheetName val="품총"/>
      <sheetName val="품셈"/>
      <sheetName val="품셈추가 "/>
      <sheetName val="배합표"/>
      <sheetName val="부총"/>
      <sheetName val="부표"/>
      <sheetName val="부표4,5"/>
      <sheetName val="중부총"/>
      <sheetName val="중부"/>
      <sheetName val="EQUIP"/>
      <sheetName val="AGG"/>
      <sheetName val="노단"/>
      <sheetName val="재단"/>
      <sheetName val="장비가"/>
      <sheetName val="별총"/>
      <sheetName val="별1-6,11"/>
      <sheetName val="별6추가"/>
      <sheetName val="7"/>
      <sheetName val="8"/>
      <sheetName val="9"/>
      <sheetName val="10"/>
      <sheetName val="12,13,"/>
      <sheetName val="1.총괄표"/>
      <sheetName val="골재소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총괄"/>
      <sheetName val="1-6,13"/>
      <sheetName val="7"/>
      <sheetName val="8"/>
      <sheetName val="9"/>
      <sheetName val="10"/>
      <sheetName val="11"/>
      <sheetName val="12"/>
      <sheetName val="14"/>
      <sheetName val="15,16"/>
      <sheetName val="17"/>
      <sheetName val="18"/>
      <sheetName val="19"/>
      <sheetName val="별"/>
    </sheetNames>
    <sheetDataSet>
      <sheetData sheetId="0" refreshError="1">
        <row r="74">
          <cell r="B74" t="str">
            <v xml:space="preserve"> 7)왕피천A</v>
          </cell>
        </row>
        <row r="75">
          <cell r="B75" t="str">
            <v xml:space="preserve"> 8)왕피천B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t1"/>
      <sheetName val="품총"/>
      <sheetName val="품셈"/>
      <sheetName val="품셈추가 "/>
      <sheetName val="배합표"/>
      <sheetName val="부총"/>
      <sheetName val="부표"/>
      <sheetName val="부표4,5"/>
      <sheetName val="중부총"/>
      <sheetName val="중부"/>
      <sheetName val="EQUIP"/>
      <sheetName val="AGG"/>
      <sheetName val="노단"/>
      <sheetName val="재단"/>
      <sheetName val="장비가"/>
      <sheetName val="별총"/>
      <sheetName val="별1-6,11"/>
      <sheetName val="별6추가"/>
      <sheetName val="7"/>
      <sheetName val="8"/>
      <sheetName val="9"/>
      <sheetName val="10"/>
      <sheetName val="12,13,"/>
      <sheetName val="1.총괄표"/>
      <sheetName val="골재소요"/>
      <sheetName val="갑지1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t1"/>
      <sheetName val="품총"/>
      <sheetName val="품셈"/>
      <sheetName val="품셈추가 "/>
      <sheetName val="배합표"/>
      <sheetName val="부총"/>
      <sheetName val="부표"/>
      <sheetName val="부표4,5"/>
      <sheetName val="중부총"/>
      <sheetName val="중부"/>
      <sheetName val="EQUIP"/>
      <sheetName val="AGG"/>
      <sheetName val="노단"/>
      <sheetName val="재단"/>
      <sheetName val="장비가"/>
      <sheetName val="별총"/>
      <sheetName val="별1-6,11"/>
      <sheetName val="별6추가"/>
      <sheetName val="7"/>
      <sheetName val="8"/>
      <sheetName val="9"/>
      <sheetName val="10"/>
      <sheetName val="12,13,"/>
      <sheetName val="1.총괄표"/>
      <sheetName val="골재소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근"/>
      <sheetName val="찍기"/>
      <sheetName val="원가계산"/>
      <sheetName val="장비종합부표"/>
      <sheetName val="집계표_식재"/>
      <sheetName val="부표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설계내역서"/>
      <sheetName val="정산서"/>
      <sheetName val="보호"/>
      <sheetName val="내역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산근"/>
      <sheetName val="교육종류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석탄 취급설비"/>
      <sheetName val="품셈총괄표"/>
      <sheetName val="품셈"/>
      <sheetName val="부표"/>
      <sheetName val="장비부표"/>
      <sheetName val="09(상)노무비"/>
      <sheetName val="수량집계표"/>
      <sheetName val="수량 산출 "/>
      <sheetName val=" TRIPPER TRANSFER TOWER"/>
      <sheetName val="TRANSFER TOWER"/>
      <sheetName val="STACKER-RECLAIMER"/>
      <sheetName val="GALLERY"/>
      <sheetName val="CONVEYOR"/>
      <sheetName val="BOOM-018"/>
      <sheetName val="BLENDING BUILDING"/>
      <sheetName val="SCREEN &amp; CRUSHER BUILDING"/>
      <sheetName val="COAL UNLOADING UNIT"/>
      <sheetName val="방진팬스 기초"/>
      <sheetName val="현가화 및 수량산정(비탄설비)"/>
      <sheetName val="노임이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"/>
      <sheetName val="예산서"/>
      <sheetName val="가물설계"/>
      <sheetName val="사업부배부A"/>
      <sheetName val="별표총괄"/>
      <sheetName val="설계명세서"/>
      <sheetName val="날개벽수량표"/>
      <sheetName val="예산분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설계명세"/>
      <sheetName val="별표(48~7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댐설계"/>
      <sheetName val="본댐도급"/>
      <sheetName val="Sheet2"/>
      <sheetName val="Sheet3"/>
      <sheetName val="덕전리"/>
      <sheetName val="Option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본댐설계"/>
      <sheetName val="별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"/>
      <sheetName val="증감대비"/>
      <sheetName val="Sheet6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설계명세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작성기준"/>
      <sheetName val="부지정지 및 법면보호(cc-01)"/>
      <sheetName val="CC01-내역서"/>
      <sheetName val="본관기초 굴착(cc-02)"/>
      <sheetName val="CC02-내역서"/>
      <sheetName val="취수로 축조(cc-03)"/>
      <sheetName val="CC03-내역서"/>
      <sheetName val="취수펌프장(cc-04)"/>
      <sheetName val="CC04-내역서"/>
      <sheetName val="취수관로축조(cc-05)"/>
      <sheetName val="CC05-내역서"/>
      <sheetName val="배수로축조(cc-06)"/>
      <sheetName val="CC06-내역서"/>
      <sheetName val="연료하역부두(cc-07)"/>
      <sheetName val="CC07-내역서"/>
      <sheetName val="석탄취급설비 기초(cc-08)"/>
      <sheetName val="CC08-내역서"/>
      <sheetName val="비탄방지(cc-09)"/>
      <sheetName val="CC09-내역서"/>
      <sheetName val="전기설비 기초(cc-10)"/>
      <sheetName val="CC10-내역서"/>
      <sheetName val="옥외기기 및 전기집진기기초(cc-11)"/>
      <sheetName val="CC11-내역서"/>
      <sheetName val="옥외탱크 기초(cc-12) "/>
      <sheetName val="cc12-내역서"/>
      <sheetName val="오폐수처리설비 기초(cc-13)"/>
      <sheetName val="cc13-내역서"/>
      <sheetName val="지하매설 및 옥외소화설비(cc-14)"/>
      <sheetName val="CC14-내역서"/>
      <sheetName val="구내도로 및 배수(cc-15)"/>
      <sheetName val="CC15-내역서"/>
      <sheetName val="조경(cc-16)"/>
      <sheetName val="CC16-내역서"/>
      <sheetName val="공사용동력 기타부대(cc-17)"/>
      <sheetName val="cc17-내역서"/>
      <sheetName val="시험실"/>
      <sheetName val="투입비"/>
      <sheetName val="측량팀"/>
      <sheetName val="첨부9-2 - 토목공사 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작성기준"/>
      <sheetName val="부지정지 및 법면보호(cc-01)"/>
      <sheetName val="CC01-내역서"/>
      <sheetName val="본관기초 굴착(cc-02)"/>
      <sheetName val="CC02-내역서"/>
      <sheetName val="취수로 축조(cc-03)"/>
      <sheetName val="CC03-내역서"/>
      <sheetName val="취수펌프장(cc-04)"/>
      <sheetName val="CC04-내역서"/>
      <sheetName val="취수관로축조(cc-05)"/>
      <sheetName val="CC05-내역서"/>
      <sheetName val="배수로축조(cc-06)"/>
      <sheetName val="CC06-내역서"/>
      <sheetName val="연료하역부두(cc-07)"/>
      <sheetName val="CC07-내역서"/>
      <sheetName val="석탄취급설비 기초(cc-08)"/>
      <sheetName val="CC08-내역서"/>
      <sheetName val="비탄방지(cc-09)"/>
      <sheetName val="CC09-내역서"/>
      <sheetName val="전기설비 기초(cc-10)"/>
      <sheetName val="CC10-내역서"/>
      <sheetName val="옥외기기 및 전기집진기기초(cc-11)"/>
      <sheetName val="CC11-내역서"/>
      <sheetName val="옥외탱크 기초(cc-12) "/>
      <sheetName val="cc12-내역서"/>
      <sheetName val="오폐수처리설비 기초(cc-13)"/>
      <sheetName val="cc13-내역서"/>
      <sheetName val="지하매설 및 옥외소화설비(cc-14)"/>
      <sheetName val="CC14-내역서"/>
      <sheetName val="구내도로 및 배수(cc-15)"/>
      <sheetName val="CC15-내역서"/>
      <sheetName val="조경(cc-16)"/>
      <sheetName val="CC16-내역서"/>
      <sheetName val="공사용동력 기타부대(cc-17)"/>
      <sheetName val="cc17-내역서"/>
      <sheetName val="시험실"/>
      <sheetName val="투입비"/>
      <sheetName val="측량팀"/>
      <sheetName val="첨부9-2 - 토목공사 예산서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CC16-내역서"/>
      <sheetName val="설계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TB-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투찰내역"/>
      <sheetName val="조경일람"/>
      <sheetName val="조명일위"/>
      <sheetName val="간접1"/>
      <sheetName val="부대공사비"/>
      <sheetName val="단가일람"/>
      <sheetName val="Total 단위경유량집계"/>
      <sheetName val="내역서"/>
      <sheetName val="99총공사내역서"/>
      <sheetName val="퍼스트"/>
      <sheetName val="차액보증"/>
      <sheetName val="BID"/>
      <sheetName val="정부노임단가"/>
      <sheetName val="약품공급2"/>
      <sheetName val="SLAB데이터"/>
      <sheetName val="#REF"/>
      <sheetName val="접지수량"/>
      <sheetName val="실행내역"/>
      <sheetName val="지질조사"/>
      <sheetName val="노임"/>
      <sheetName val="C1ㅇ"/>
      <sheetName val="MOTOR"/>
      <sheetName val="설계조건"/>
      <sheetName val="원가계산서"/>
      <sheetName val="DANGA"/>
      <sheetName val="일위대가"/>
      <sheetName val="sheet1"/>
      <sheetName val="1,2공구원가계산서"/>
      <sheetName val="2공구산출내역"/>
      <sheetName val="1공구산출내역서"/>
      <sheetName val="실행철강하도"/>
      <sheetName val="CALCULATION"/>
      <sheetName val="날개벽수량표"/>
      <sheetName val="일용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입찰안"/>
      <sheetName val="항목별진도율"/>
      <sheetName val="앉음벽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운반"/>
      <sheetName val="대운산출"/>
      <sheetName val="TOTB4_1"/>
      <sheetName val="품셈TABLE"/>
      <sheetName val="날개벽수량표"/>
      <sheetName val="NY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대운산출"/>
      <sheetName val="산3_4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GAEYO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운반"/>
      <sheetName val="대운산출"/>
      <sheetName val="INPUT"/>
      <sheetName val="입찰안"/>
      <sheetName val="Regenerator  Concrete Structure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출력"/>
      <sheetName val="표 지"/>
      <sheetName val="공사비예산서"/>
      <sheetName val="예산명세서"/>
      <sheetName val="품셈총괄"/>
      <sheetName val="설계명세서"/>
      <sheetName val="기초자료입력"/>
      <sheetName val="출력창"/>
      <sheetName val="계획서"/>
      <sheetName val="설명서"/>
      <sheetName val="간이공사"/>
      <sheetName val="간이예산"/>
      <sheetName val="예산서"/>
      <sheetName val="공정표"/>
      <sheetName val="설산1.나"/>
      <sheetName val="본사S"/>
      <sheetName val="Man Hole"/>
      <sheetName val="1 Pipe"/>
      <sheetName val="Y-WORK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Sheet1"/>
      <sheetName val="차액보증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770"/>
  <sheetViews>
    <sheetView showZeros="0" view="pageBreakPreview" topLeftCell="A157" zoomScaleNormal="100" zoomScaleSheetLayoutView="100" workbookViewId="0">
      <selection activeCell="F157" sqref="F157"/>
    </sheetView>
  </sheetViews>
  <sheetFormatPr defaultColWidth="8.5546875" defaultRowHeight="24" customHeight="1"/>
  <cols>
    <col min="1" max="1" width="30" style="24" customWidth="1"/>
    <col min="2" max="2" width="15" style="24" customWidth="1"/>
    <col min="3" max="3" width="10.6640625" style="23" customWidth="1"/>
    <col min="4" max="4" width="4.33203125" style="17" customWidth="1"/>
    <col min="5" max="5" width="9.77734375" style="21" customWidth="1"/>
    <col min="6" max="6" width="11.77734375" style="21" customWidth="1"/>
    <col min="7" max="7" width="9.77734375" style="21" customWidth="1"/>
    <col min="8" max="8" width="11.77734375" style="21" customWidth="1"/>
    <col min="9" max="9" width="9.77734375" style="21" customWidth="1"/>
    <col min="10" max="10" width="11.77734375" style="21" customWidth="1"/>
    <col min="11" max="11" width="10.33203125" style="21" customWidth="1"/>
    <col min="12" max="12" width="12.33203125" style="21" customWidth="1"/>
    <col min="13" max="13" width="9.109375" style="22" customWidth="1"/>
    <col min="14" max="14" width="5.33203125" style="21" customWidth="1"/>
    <col min="15" max="15" width="13.33203125" style="21" bestFit="1" customWidth="1"/>
    <col min="16" max="17" width="8.5546875" style="21"/>
    <col min="18" max="18" width="11.33203125" style="21" customWidth="1"/>
    <col min="19" max="255" width="8.5546875" style="21"/>
    <col min="256" max="256" width="3.21875" style="21" customWidth="1"/>
    <col min="257" max="257" width="20.44140625" style="21" customWidth="1"/>
    <col min="258" max="258" width="17.21875" style="21" customWidth="1"/>
    <col min="259" max="259" width="6" style="21" customWidth="1"/>
    <col min="260" max="260" width="10.44140625" style="21" customWidth="1"/>
    <col min="261" max="261" width="10.77734375" style="21" customWidth="1"/>
    <col min="262" max="262" width="14.109375" style="21" customWidth="1"/>
    <col min="263" max="263" width="10.77734375" style="21" customWidth="1"/>
    <col min="264" max="264" width="14.109375" style="21" customWidth="1"/>
    <col min="265" max="265" width="10.6640625" style="21" customWidth="1"/>
    <col min="266" max="266" width="14.109375" style="21" customWidth="1"/>
    <col min="267" max="267" width="10.6640625" style="21" customWidth="1"/>
    <col min="268" max="268" width="14.109375" style="21" customWidth="1"/>
    <col min="269" max="269" width="8.33203125" style="21" customWidth="1"/>
    <col min="270" max="270" width="11.21875" style="21" bestFit="1" customWidth="1"/>
    <col min="271" max="271" width="13.33203125" style="21" bestFit="1" customWidth="1"/>
    <col min="272" max="273" width="8.5546875" style="21"/>
    <col min="274" max="274" width="11.33203125" style="21" customWidth="1"/>
    <col min="275" max="511" width="8.5546875" style="21"/>
    <col min="512" max="512" width="3.21875" style="21" customWidth="1"/>
    <col min="513" max="513" width="20.44140625" style="21" customWidth="1"/>
    <col min="514" max="514" width="17.21875" style="21" customWidth="1"/>
    <col min="515" max="515" width="6" style="21" customWidth="1"/>
    <col min="516" max="516" width="10.44140625" style="21" customWidth="1"/>
    <col min="517" max="517" width="10.77734375" style="21" customWidth="1"/>
    <col min="518" max="518" width="14.109375" style="21" customWidth="1"/>
    <col min="519" max="519" width="10.77734375" style="21" customWidth="1"/>
    <col min="520" max="520" width="14.109375" style="21" customWidth="1"/>
    <col min="521" max="521" width="10.6640625" style="21" customWidth="1"/>
    <col min="522" max="522" width="14.109375" style="21" customWidth="1"/>
    <col min="523" max="523" width="10.6640625" style="21" customWidth="1"/>
    <col min="524" max="524" width="14.109375" style="21" customWidth="1"/>
    <col min="525" max="525" width="8.33203125" style="21" customWidth="1"/>
    <col min="526" max="526" width="11.21875" style="21" bestFit="1" customWidth="1"/>
    <col min="527" max="527" width="13.33203125" style="21" bestFit="1" customWidth="1"/>
    <col min="528" max="529" width="8.5546875" style="21"/>
    <col min="530" max="530" width="11.33203125" style="21" customWidth="1"/>
    <col min="531" max="767" width="8.5546875" style="21"/>
    <col min="768" max="768" width="3.21875" style="21" customWidth="1"/>
    <col min="769" max="769" width="20.44140625" style="21" customWidth="1"/>
    <col min="770" max="770" width="17.21875" style="21" customWidth="1"/>
    <col min="771" max="771" width="6" style="21" customWidth="1"/>
    <col min="772" max="772" width="10.44140625" style="21" customWidth="1"/>
    <col min="773" max="773" width="10.77734375" style="21" customWidth="1"/>
    <col min="774" max="774" width="14.109375" style="21" customWidth="1"/>
    <col min="775" max="775" width="10.77734375" style="21" customWidth="1"/>
    <col min="776" max="776" width="14.109375" style="21" customWidth="1"/>
    <col min="777" max="777" width="10.6640625" style="21" customWidth="1"/>
    <col min="778" max="778" width="14.109375" style="21" customWidth="1"/>
    <col min="779" max="779" width="10.6640625" style="21" customWidth="1"/>
    <col min="780" max="780" width="14.109375" style="21" customWidth="1"/>
    <col min="781" max="781" width="8.33203125" style="21" customWidth="1"/>
    <col min="782" max="782" width="11.21875" style="21" bestFit="1" customWidth="1"/>
    <col min="783" max="783" width="13.33203125" style="21" bestFit="1" customWidth="1"/>
    <col min="784" max="785" width="8.5546875" style="21"/>
    <col min="786" max="786" width="11.33203125" style="21" customWidth="1"/>
    <col min="787" max="1023" width="8.5546875" style="21"/>
    <col min="1024" max="1024" width="3.21875" style="21" customWidth="1"/>
    <col min="1025" max="1025" width="20.44140625" style="21" customWidth="1"/>
    <col min="1026" max="1026" width="17.21875" style="21" customWidth="1"/>
    <col min="1027" max="1027" width="6" style="21" customWidth="1"/>
    <col min="1028" max="1028" width="10.44140625" style="21" customWidth="1"/>
    <col min="1029" max="1029" width="10.77734375" style="21" customWidth="1"/>
    <col min="1030" max="1030" width="14.109375" style="21" customWidth="1"/>
    <col min="1031" max="1031" width="10.77734375" style="21" customWidth="1"/>
    <col min="1032" max="1032" width="14.109375" style="21" customWidth="1"/>
    <col min="1033" max="1033" width="10.6640625" style="21" customWidth="1"/>
    <col min="1034" max="1034" width="14.109375" style="21" customWidth="1"/>
    <col min="1035" max="1035" width="10.6640625" style="21" customWidth="1"/>
    <col min="1036" max="1036" width="14.109375" style="21" customWidth="1"/>
    <col min="1037" max="1037" width="8.33203125" style="21" customWidth="1"/>
    <col min="1038" max="1038" width="11.21875" style="21" bestFit="1" customWidth="1"/>
    <col min="1039" max="1039" width="13.33203125" style="21" bestFit="1" customWidth="1"/>
    <col min="1040" max="1041" width="8.5546875" style="21"/>
    <col min="1042" max="1042" width="11.33203125" style="21" customWidth="1"/>
    <col min="1043" max="1279" width="8.5546875" style="21"/>
    <col min="1280" max="1280" width="3.21875" style="21" customWidth="1"/>
    <col min="1281" max="1281" width="20.44140625" style="21" customWidth="1"/>
    <col min="1282" max="1282" width="17.21875" style="21" customWidth="1"/>
    <col min="1283" max="1283" width="6" style="21" customWidth="1"/>
    <col min="1284" max="1284" width="10.44140625" style="21" customWidth="1"/>
    <col min="1285" max="1285" width="10.77734375" style="21" customWidth="1"/>
    <col min="1286" max="1286" width="14.109375" style="21" customWidth="1"/>
    <col min="1287" max="1287" width="10.77734375" style="21" customWidth="1"/>
    <col min="1288" max="1288" width="14.109375" style="21" customWidth="1"/>
    <col min="1289" max="1289" width="10.6640625" style="21" customWidth="1"/>
    <col min="1290" max="1290" width="14.109375" style="21" customWidth="1"/>
    <col min="1291" max="1291" width="10.6640625" style="21" customWidth="1"/>
    <col min="1292" max="1292" width="14.109375" style="21" customWidth="1"/>
    <col min="1293" max="1293" width="8.33203125" style="21" customWidth="1"/>
    <col min="1294" max="1294" width="11.21875" style="21" bestFit="1" customWidth="1"/>
    <col min="1295" max="1295" width="13.33203125" style="21" bestFit="1" customWidth="1"/>
    <col min="1296" max="1297" width="8.5546875" style="21"/>
    <col min="1298" max="1298" width="11.33203125" style="21" customWidth="1"/>
    <col min="1299" max="1535" width="8.5546875" style="21"/>
    <col min="1536" max="1536" width="3.21875" style="21" customWidth="1"/>
    <col min="1537" max="1537" width="20.44140625" style="21" customWidth="1"/>
    <col min="1538" max="1538" width="17.21875" style="21" customWidth="1"/>
    <col min="1539" max="1539" width="6" style="21" customWidth="1"/>
    <col min="1540" max="1540" width="10.44140625" style="21" customWidth="1"/>
    <col min="1541" max="1541" width="10.77734375" style="21" customWidth="1"/>
    <col min="1542" max="1542" width="14.109375" style="21" customWidth="1"/>
    <col min="1543" max="1543" width="10.77734375" style="21" customWidth="1"/>
    <col min="1544" max="1544" width="14.109375" style="21" customWidth="1"/>
    <col min="1545" max="1545" width="10.6640625" style="21" customWidth="1"/>
    <col min="1546" max="1546" width="14.109375" style="21" customWidth="1"/>
    <col min="1547" max="1547" width="10.6640625" style="21" customWidth="1"/>
    <col min="1548" max="1548" width="14.109375" style="21" customWidth="1"/>
    <col min="1549" max="1549" width="8.33203125" style="21" customWidth="1"/>
    <col min="1550" max="1550" width="11.21875" style="21" bestFit="1" customWidth="1"/>
    <col min="1551" max="1551" width="13.33203125" style="21" bestFit="1" customWidth="1"/>
    <col min="1552" max="1553" width="8.5546875" style="21"/>
    <col min="1554" max="1554" width="11.33203125" style="21" customWidth="1"/>
    <col min="1555" max="1791" width="8.5546875" style="21"/>
    <col min="1792" max="1792" width="3.21875" style="21" customWidth="1"/>
    <col min="1793" max="1793" width="20.44140625" style="21" customWidth="1"/>
    <col min="1794" max="1794" width="17.21875" style="21" customWidth="1"/>
    <col min="1795" max="1795" width="6" style="21" customWidth="1"/>
    <col min="1796" max="1796" width="10.44140625" style="21" customWidth="1"/>
    <col min="1797" max="1797" width="10.77734375" style="21" customWidth="1"/>
    <col min="1798" max="1798" width="14.109375" style="21" customWidth="1"/>
    <col min="1799" max="1799" width="10.77734375" style="21" customWidth="1"/>
    <col min="1800" max="1800" width="14.109375" style="21" customWidth="1"/>
    <col min="1801" max="1801" width="10.6640625" style="21" customWidth="1"/>
    <col min="1802" max="1802" width="14.109375" style="21" customWidth="1"/>
    <col min="1803" max="1803" width="10.6640625" style="21" customWidth="1"/>
    <col min="1804" max="1804" width="14.109375" style="21" customWidth="1"/>
    <col min="1805" max="1805" width="8.33203125" style="21" customWidth="1"/>
    <col min="1806" max="1806" width="11.21875" style="21" bestFit="1" customWidth="1"/>
    <col min="1807" max="1807" width="13.33203125" style="21" bestFit="1" customWidth="1"/>
    <col min="1808" max="1809" width="8.5546875" style="21"/>
    <col min="1810" max="1810" width="11.33203125" style="21" customWidth="1"/>
    <col min="1811" max="2047" width="8.5546875" style="21"/>
    <col min="2048" max="2048" width="3.21875" style="21" customWidth="1"/>
    <col min="2049" max="2049" width="20.44140625" style="21" customWidth="1"/>
    <col min="2050" max="2050" width="17.21875" style="21" customWidth="1"/>
    <col min="2051" max="2051" width="6" style="21" customWidth="1"/>
    <col min="2052" max="2052" width="10.44140625" style="21" customWidth="1"/>
    <col min="2053" max="2053" width="10.77734375" style="21" customWidth="1"/>
    <col min="2054" max="2054" width="14.109375" style="21" customWidth="1"/>
    <col min="2055" max="2055" width="10.77734375" style="21" customWidth="1"/>
    <col min="2056" max="2056" width="14.109375" style="21" customWidth="1"/>
    <col min="2057" max="2057" width="10.6640625" style="21" customWidth="1"/>
    <col min="2058" max="2058" width="14.109375" style="21" customWidth="1"/>
    <col min="2059" max="2059" width="10.6640625" style="21" customWidth="1"/>
    <col min="2060" max="2060" width="14.109375" style="21" customWidth="1"/>
    <col min="2061" max="2061" width="8.33203125" style="21" customWidth="1"/>
    <col min="2062" max="2062" width="11.21875" style="21" bestFit="1" customWidth="1"/>
    <col min="2063" max="2063" width="13.33203125" style="21" bestFit="1" customWidth="1"/>
    <col min="2064" max="2065" width="8.5546875" style="21"/>
    <col min="2066" max="2066" width="11.33203125" style="21" customWidth="1"/>
    <col min="2067" max="2303" width="8.5546875" style="21"/>
    <col min="2304" max="2304" width="3.21875" style="21" customWidth="1"/>
    <col min="2305" max="2305" width="20.44140625" style="21" customWidth="1"/>
    <col min="2306" max="2306" width="17.21875" style="21" customWidth="1"/>
    <col min="2307" max="2307" width="6" style="21" customWidth="1"/>
    <col min="2308" max="2308" width="10.44140625" style="21" customWidth="1"/>
    <col min="2309" max="2309" width="10.77734375" style="21" customWidth="1"/>
    <col min="2310" max="2310" width="14.109375" style="21" customWidth="1"/>
    <col min="2311" max="2311" width="10.77734375" style="21" customWidth="1"/>
    <col min="2312" max="2312" width="14.109375" style="21" customWidth="1"/>
    <col min="2313" max="2313" width="10.6640625" style="21" customWidth="1"/>
    <col min="2314" max="2314" width="14.109375" style="21" customWidth="1"/>
    <col min="2315" max="2315" width="10.6640625" style="21" customWidth="1"/>
    <col min="2316" max="2316" width="14.109375" style="21" customWidth="1"/>
    <col min="2317" max="2317" width="8.33203125" style="21" customWidth="1"/>
    <col min="2318" max="2318" width="11.21875" style="21" bestFit="1" customWidth="1"/>
    <col min="2319" max="2319" width="13.33203125" style="21" bestFit="1" customWidth="1"/>
    <col min="2320" max="2321" width="8.5546875" style="21"/>
    <col min="2322" max="2322" width="11.33203125" style="21" customWidth="1"/>
    <col min="2323" max="2559" width="8.5546875" style="21"/>
    <col min="2560" max="2560" width="3.21875" style="21" customWidth="1"/>
    <col min="2561" max="2561" width="20.44140625" style="21" customWidth="1"/>
    <col min="2562" max="2562" width="17.21875" style="21" customWidth="1"/>
    <col min="2563" max="2563" width="6" style="21" customWidth="1"/>
    <col min="2564" max="2564" width="10.44140625" style="21" customWidth="1"/>
    <col min="2565" max="2565" width="10.77734375" style="21" customWidth="1"/>
    <col min="2566" max="2566" width="14.109375" style="21" customWidth="1"/>
    <col min="2567" max="2567" width="10.77734375" style="21" customWidth="1"/>
    <col min="2568" max="2568" width="14.109375" style="21" customWidth="1"/>
    <col min="2569" max="2569" width="10.6640625" style="21" customWidth="1"/>
    <col min="2570" max="2570" width="14.109375" style="21" customWidth="1"/>
    <col min="2571" max="2571" width="10.6640625" style="21" customWidth="1"/>
    <col min="2572" max="2572" width="14.109375" style="21" customWidth="1"/>
    <col min="2573" max="2573" width="8.33203125" style="21" customWidth="1"/>
    <col min="2574" max="2574" width="11.21875" style="21" bestFit="1" customWidth="1"/>
    <col min="2575" max="2575" width="13.33203125" style="21" bestFit="1" customWidth="1"/>
    <col min="2576" max="2577" width="8.5546875" style="21"/>
    <col min="2578" max="2578" width="11.33203125" style="21" customWidth="1"/>
    <col min="2579" max="2815" width="8.5546875" style="21"/>
    <col min="2816" max="2816" width="3.21875" style="21" customWidth="1"/>
    <col min="2817" max="2817" width="20.44140625" style="21" customWidth="1"/>
    <col min="2818" max="2818" width="17.21875" style="21" customWidth="1"/>
    <col min="2819" max="2819" width="6" style="21" customWidth="1"/>
    <col min="2820" max="2820" width="10.44140625" style="21" customWidth="1"/>
    <col min="2821" max="2821" width="10.77734375" style="21" customWidth="1"/>
    <col min="2822" max="2822" width="14.109375" style="21" customWidth="1"/>
    <col min="2823" max="2823" width="10.77734375" style="21" customWidth="1"/>
    <col min="2824" max="2824" width="14.109375" style="21" customWidth="1"/>
    <col min="2825" max="2825" width="10.6640625" style="21" customWidth="1"/>
    <col min="2826" max="2826" width="14.109375" style="21" customWidth="1"/>
    <col min="2827" max="2827" width="10.6640625" style="21" customWidth="1"/>
    <col min="2828" max="2828" width="14.109375" style="21" customWidth="1"/>
    <col min="2829" max="2829" width="8.33203125" style="21" customWidth="1"/>
    <col min="2830" max="2830" width="11.21875" style="21" bestFit="1" customWidth="1"/>
    <col min="2831" max="2831" width="13.33203125" style="21" bestFit="1" customWidth="1"/>
    <col min="2832" max="2833" width="8.5546875" style="21"/>
    <col min="2834" max="2834" width="11.33203125" style="21" customWidth="1"/>
    <col min="2835" max="3071" width="8.5546875" style="21"/>
    <col min="3072" max="3072" width="3.21875" style="21" customWidth="1"/>
    <col min="3073" max="3073" width="20.44140625" style="21" customWidth="1"/>
    <col min="3074" max="3074" width="17.21875" style="21" customWidth="1"/>
    <col min="3075" max="3075" width="6" style="21" customWidth="1"/>
    <col min="3076" max="3076" width="10.44140625" style="21" customWidth="1"/>
    <col min="3077" max="3077" width="10.77734375" style="21" customWidth="1"/>
    <col min="3078" max="3078" width="14.109375" style="21" customWidth="1"/>
    <col min="3079" max="3079" width="10.77734375" style="21" customWidth="1"/>
    <col min="3080" max="3080" width="14.109375" style="21" customWidth="1"/>
    <col min="3081" max="3081" width="10.6640625" style="21" customWidth="1"/>
    <col min="3082" max="3082" width="14.109375" style="21" customWidth="1"/>
    <col min="3083" max="3083" width="10.6640625" style="21" customWidth="1"/>
    <col min="3084" max="3084" width="14.109375" style="21" customWidth="1"/>
    <col min="3085" max="3085" width="8.33203125" style="21" customWidth="1"/>
    <col min="3086" max="3086" width="11.21875" style="21" bestFit="1" customWidth="1"/>
    <col min="3087" max="3087" width="13.33203125" style="21" bestFit="1" customWidth="1"/>
    <col min="3088" max="3089" width="8.5546875" style="21"/>
    <col min="3090" max="3090" width="11.33203125" style="21" customWidth="1"/>
    <col min="3091" max="3327" width="8.5546875" style="21"/>
    <col min="3328" max="3328" width="3.21875" style="21" customWidth="1"/>
    <col min="3329" max="3329" width="20.44140625" style="21" customWidth="1"/>
    <col min="3330" max="3330" width="17.21875" style="21" customWidth="1"/>
    <col min="3331" max="3331" width="6" style="21" customWidth="1"/>
    <col min="3332" max="3332" width="10.44140625" style="21" customWidth="1"/>
    <col min="3333" max="3333" width="10.77734375" style="21" customWidth="1"/>
    <col min="3334" max="3334" width="14.109375" style="21" customWidth="1"/>
    <col min="3335" max="3335" width="10.77734375" style="21" customWidth="1"/>
    <col min="3336" max="3336" width="14.109375" style="21" customWidth="1"/>
    <col min="3337" max="3337" width="10.6640625" style="21" customWidth="1"/>
    <col min="3338" max="3338" width="14.109375" style="21" customWidth="1"/>
    <col min="3339" max="3339" width="10.6640625" style="21" customWidth="1"/>
    <col min="3340" max="3340" width="14.109375" style="21" customWidth="1"/>
    <col min="3341" max="3341" width="8.33203125" style="21" customWidth="1"/>
    <col min="3342" max="3342" width="11.21875" style="21" bestFit="1" customWidth="1"/>
    <col min="3343" max="3343" width="13.33203125" style="21" bestFit="1" customWidth="1"/>
    <col min="3344" max="3345" width="8.5546875" style="21"/>
    <col min="3346" max="3346" width="11.33203125" style="21" customWidth="1"/>
    <col min="3347" max="3583" width="8.5546875" style="21"/>
    <col min="3584" max="3584" width="3.21875" style="21" customWidth="1"/>
    <col min="3585" max="3585" width="20.44140625" style="21" customWidth="1"/>
    <col min="3586" max="3586" width="17.21875" style="21" customWidth="1"/>
    <col min="3587" max="3587" width="6" style="21" customWidth="1"/>
    <col min="3588" max="3588" width="10.44140625" style="21" customWidth="1"/>
    <col min="3589" max="3589" width="10.77734375" style="21" customWidth="1"/>
    <col min="3590" max="3590" width="14.109375" style="21" customWidth="1"/>
    <col min="3591" max="3591" width="10.77734375" style="21" customWidth="1"/>
    <col min="3592" max="3592" width="14.109375" style="21" customWidth="1"/>
    <col min="3593" max="3593" width="10.6640625" style="21" customWidth="1"/>
    <col min="3594" max="3594" width="14.109375" style="21" customWidth="1"/>
    <col min="3595" max="3595" width="10.6640625" style="21" customWidth="1"/>
    <col min="3596" max="3596" width="14.109375" style="21" customWidth="1"/>
    <col min="3597" max="3597" width="8.33203125" style="21" customWidth="1"/>
    <col min="3598" max="3598" width="11.21875" style="21" bestFit="1" customWidth="1"/>
    <col min="3599" max="3599" width="13.33203125" style="21" bestFit="1" customWidth="1"/>
    <col min="3600" max="3601" width="8.5546875" style="21"/>
    <col min="3602" max="3602" width="11.33203125" style="21" customWidth="1"/>
    <col min="3603" max="3839" width="8.5546875" style="21"/>
    <col min="3840" max="3840" width="3.21875" style="21" customWidth="1"/>
    <col min="3841" max="3841" width="20.44140625" style="21" customWidth="1"/>
    <col min="3842" max="3842" width="17.21875" style="21" customWidth="1"/>
    <col min="3843" max="3843" width="6" style="21" customWidth="1"/>
    <col min="3844" max="3844" width="10.44140625" style="21" customWidth="1"/>
    <col min="3845" max="3845" width="10.77734375" style="21" customWidth="1"/>
    <col min="3846" max="3846" width="14.109375" style="21" customWidth="1"/>
    <col min="3847" max="3847" width="10.77734375" style="21" customWidth="1"/>
    <col min="3848" max="3848" width="14.109375" style="21" customWidth="1"/>
    <col min="3849" max="3849" width="10.6640625" style="21" customWidth="1"/>
    <col min="3850" max="3850" width="14.109375" style="21" customWidth="1"/>
    <col min="3851" max="3851" width="10.6640625" style="21" customWidth="1"/>
    <col min="3852" max="3852" width="14.109375" style="21" customWidth="1"/>
    <col min="3853" max="3853" width="8.33203125" style="21" customWidth="1"/>
    <col min="3854" max="3854" width="11.21875" style="21" bestFit="1" customWidth="1"/>
    <col min="3855" max="3855" width="13.33203125" style="21" bestFit="1" customWidth="1"/>
    <col min="3856" max="3857" width="8.5546875" style="21"/>
    <col min="3858" max="3858" width="11.33203125" style="21" customWidth="1"/>
    <col min="3859" max="4095" width="8.5546875" style="21"/>
    <col min="4096" max="4096" width="3.21875" style="21" customWidth="1"/>
    <col min="4097" max="4097" width="20.44140625" style="21" customWidth="1"/>
    <col min="4098" max="4098" width="17.21875" style="21" customWidth="1"/>
    <col min="4099" max="4099" width="6" style="21" customWidth="1"/>
    <col min="4100" max="4100" width="10.44140625" style="21" customWidth="1"/>
    <col min="4101" max="4101" width="10.77734375" style="21" customWidth="1"/>
    <col min="4102" max="4102" width="14.109375" style="21" customWidth="1"/>
    <col min="4103" max="4103" width="10.77734375" style="21" customWidth="1"/>
    <col min="4104" max="4104" width="14.109375" style="21" customWidth="1"/>
    <col min="4105" max="4105" width="10.6640625" style="21" customWidth="1"/>
    <col min="4106" max="4106" width="14.109375" style="21" customWidth="1"/>
    <col min="4107" max="4107" width="10.6640625" style="21" customWidth="1"/>
    <col min="4108" max="4108" width="14.109375" style="21" customWidth="1"/>
    <col min="4109" max="4109" width="8.33203125" style="21" customWidth="1"/>
    <col min="4110" max="4110" width="11.21875" style="21" bestFit="1" customWidth="1"/>
    <col min="4111" max="4111" width="13.33203125" style="21" bestFit="1" customWidth="1"/>
    <col min="4112" max="4113" width="8.5546875" style="21"/>
    <col min="4114" max="4114" width="11.33203125" style="21" customWidth="1"/>
    <col min="4115" max="4351" width="8.5546875" style="21"/>
    <col min="4352" max="4352" width="3.21875" style="21" customWidth="1"/>
    <col min="4353" max="4353" width="20.44140625" style="21" customWidth="1"/>
    <col min="4354" max="4354" width="17.21875" style="21" customWidth="1"/>
    <col min="4355" max="4355" width="6" style="21" customWidth="1"/>
    <col min="4356" max="4356" width="10.44140625" style="21" customWidth="1"/>
    <col min="4357" max="4357" width="10.77734375" style="21" customWidth="1"/>
    <col min="4358" max="4358" width="14.109375" style="21" customWidth="1"/>
    <col min="4359" max="4359" width="10.77734375" style="21" customWidth="1"/>
    <col min="4360" max="4360" width="14.109375" style="21" customWidth="1"/>
    <col min="4361" max="4361" width="10.6640625" style="21" customWidth="1"/>
    <col min="4362" max="4362" width="14.109375" style="21" customWidth="1"/>
    <col min="4363" max="4363" width="10.6640625" style="21" customWidth="1"/>
    <col min="4364" max="4364" width="14.109375" style="21" customWidth="1"/>
    <col min="4365" max="4365" width="8.33203125" style="21" customWidth="1"/>
    <col min="4366" max="4366" width="11.21875" style="21" bestFit="1" customWidth="1"/>
    <col min="4367" max="4367" width="13.33203125" style="21" bestFit="1" customWidth="1"/>
    <col min="4368" max="4369" width="8.5546875" style="21"/>
    <col min="4370" max="4370" width="11.33203125" style="21" customWidth="1"/>
    <col min="4371" max="4607" width="8.5546875" style="21"/>
    <col min="4608" max="4608" width="3.21875" style="21" customWidth="1"/>
    <col min="4609" max="4609" width="20.44140625" style="21" customWidth="1"/>
    <col min="4610" max="4610" width="17.21875" style="21" customWidth="1"/>
    <col min="4611" max="4611" width="6" style="21" customWidth="1"/>
    <col min="4612" max="4612" width="10.44140625" style="21" customWidth="1"/>
    <col min="4613" max="4613" width="10.77734375" style="21" customWidth="1"/>
    <col min="4614" max="4614" width="14.109375" style="21" customWidth="1"/>
    <col min="4615" max="4615" width="10.77734375" style="21" customWidth="1"/>
    <col min="4616" max="4616" width="14.109375" style="21" customWidth="1"/>
    <col min="4617" max="4617" width="10.6640625" style="21" customWidth="1"/>
    <col min="4618" max="4618" width="14.109375" style="21" customWidth="1"/>
    <col min="4619" max="4619" width="10.6640625" style="21" customWidth="1"/>
    <col min="4620" max="4620" width="14.109375" style="21" customWidth="1"/>
    <col min="4621" max="4621" width="8.33203125" style="21" customWidth="1"/>
    <col min="4622" max="4622" width="11.21875" style="21" bestFit="1" customWidth="1"/>
    <col min="4623" max="4623" width="13.33203125" style="21" bestFit="1" customWidth="1"/>
    <col min="4624" max="4625" width="8.5546875" style="21"/>
    <col min="4626" max="4626" width="11.33203125" style="21" customWidth="1"/>
    <col min="4627" max="4863" width="8.5546875" style="21"/>
    <col min="4864" max="4864" width="3.21875" style="21" customWidth="1"/>
    <col min="4865" max="4865" width="20.44140625" style="21" customWidth="1"/>
    <col min="4866" max="4866" width="17.21875" style="21" customWidth="1"/>
    <col min="4867" max="4867" width="6" style="21" customWidth="1"/>
    <col min="4868" max="4868" width="10.44140625" style="21" customWidth="1"/>
    <col min="4869" max="4869" width="10.77734375" style="21" customWidth="1"/>
    <col min="4870" max="4870" width="14.109375" style="21" customWidth="1"/>
    <col min="4871" max="4871" width="10.77734375" style="21" customWidth="1"/>
    <col min="4872" max="4872" width="14.109375" style="21" customWidth="1"/>
    <col min="4873" max="4873" width="10.6640625" style="21" customWidth="1"/>
    <col min="4874" max="4874" width="14.109375" style="21" customWidth="1"/>
    <col min="4875" max="4875" width="10.6640625" style="21" customWidth="1"/>
    <col min="4876" max="4876" width="14.109375" style="21" customWidth="1"/>
    <col min="4877" max="4877" width="8.33203125" style="21" customWidth="1"/>
    <col min="4878" max="4878" width="11.21875" style="21" bestFit="1" customWidth="1"/>
    <col min="4879" max="4879" width="13.33203125" style="21" bestFit="1" customWidth="1"/>
    <col min="4880" max="4881" width="8.5546875" style="21"/>
    <col min="4882" max="4882" width="11.33203125" style="21" customWidth="1"/>
    <col min="4883" max="5119" width="8.5546875" style="21"/>
    <col min="5120" max="5120" width="3.21875" style="21" customWidth="1"/>
    <col min="5121" max="5121" width="20.44140625" style="21" customWidth="1"/>
    <col min="5122" max="5122" width="17.21875" style="21" customWidth="1"/>
    <col min="5123" max="5123" width="6" style="21" customWidth="1"/>
    <col min="5124" max="5124" width="10.44140625" style="21" customWidth="1"/>
    <col min="5125" max="5125" width="10.77734375" style="21" customWidth="1"/>
    <col min="5126" max="5126" width="14.109375" style="21" customWidth="1"/>
    <col min="5127" max="5127" width="10.77734375" style="21" customWidth="1"/>
    <col min="5128" max="5128" width="14.109375" style="21" customWidth="1"/>
    <col min="5129" max="5129" width="10.6640625" style="21" customWidth="1"/>
    <col min="5130" max="5130" width="14.109375" style="21" customWidth="1"/>
    <col min="5131" max="5131" width="10.6640625" style="21" customWidth="1"/>
    <col min="5132" max="5132" width="14.109375" style="21" customWidth="1"/>
    <col min="5133" max="5133" width="8.33203125" style="21" customWidth="1"/>
    <col min="5134" max="5134" width="11.21875" style="21" bestFit="1" customWidth="1"/>
    <col min="5135" max="5135" width="13.33203125" style="21" bestFit="1" customWidth="1"/>
    <col min="5136" max="5137" width="8.5546875" style="21"/>
    <col min="5138" max="5138" width="11.33203125" style="21" customWidth="1"/>
    <col min="5139" max="5375" width="8.5546875" style="21"/>
    <col min="5376" max="5376" width="3.21875" style="21" customWidth="1"/>
    <col min="5377" max="5377" width="20.44140625" style="21" customWidth="1"/>
    <col min="5378" max="5378" width="17.21875" style="21" customWidth="1"/>
    <col min="5379" max="5379" width="6" style="21" customWidth="1"/>
    <col min="5380" max="5380" width="10.44140625" style="21" customWidth="1"/>
    <col min="5381" max="5381" width="10.77734375" style="21" customWidth="1"/>
    <col min="5382" max="5382" width="14.109375" style="21" customWidth="1"/>
    <col min="5383" max="5383" width="10.77734375" style="21" customWidth="1"/>
    <col min="5384" max="5384" width="14.109375" style="21" customWidth="1"/>
    <col min="5385" max="5385" width="10.6640625" style="21" customWidth="1"/>
    <col min="5386" max="5386" width="14.109375" style="21" customWidth="1"/>
    <col min="5387" max="5387" width="10.6640625" style="21" customWidth="1"/>
    <col min="5388" max="5388" width="14.109375" style="21" customWidth="1"/>
    <col min="5389" max="5389" width="8.33203125" style="21" customWidth="1"/>
    <col min="5390" max="5390" width="11.21875" style="21" bestFit="1" customWidth="1"/>
    <col min="5391" max="5391" width="13.33203125" style="21" bestFit="1" customWidth="1"/>
    <col min="5392" max="5393" width="8.5546875" style="21"/>
    <col min="5394" max="5394" width="11.33203125" style="21" customWidth="1"/>
    <col min="5395" max="5631" width="8.5546875" style="21"/>
    <col min="5632" max="5632" width="3.21875" style="21" customWidth="1"/>
    <col min="5633" max="5633" width="20.44140625" style="21" customWidth="1"/>
    <col min="5634" max="5634" width="17.21875" style="21" customWidth="1"/>
    <col min="5635" max="5635" width="6" style="21" customWidth="1"/>
    <col min="5636" max="5636" width="10.44140625" style="21" customWidth="1"/>
    <col min="5637" max="5637" width="10.77734375" style="21" customWidth="1"/>
    <col min="5638" max="5638" width="14.109375" style="21" customWidth="1"/>
    <col min="5639" max="5639" width="10.77734375" style="21" customWidth="1"/>
    <col min="5640" max="5640" width="14.109375" style="21" customWidth="1"/>
    <col min="5641" max="5641" width="10.6640625" style="21" customWidth="1"/>
    <col min="5642" max="5642" width="14.109375" style="21" customWidth="1"/>
    <col min="5643" max="5643" width="10.6640625" style="21" customWidth="1"/>
    <col min="5644" max="5644" width="14.109375" style="21" customWidth="1"/>
    <col min="5645" max="5645" width="8.33203125" style="21" customWidth="1"/>
    <col min="5646" max="5646" width="11.21875" style="21" bestFit="1" customWidth="1"/>
    <col min="5647" max="5647" width="13.33203125" style="21" bestFit="1" customWidth="1"/>
    <col min="5648" max="5649" width="8.5546875" style="21"/>
    <col min="5650" max="5650" width="11.33203125" style="21" customWidth="1"/>
    <col min="5651" max="5887" width="8.5546875" style="21"/>
    <col min="5888" max="5888" width="3.21875" style="21" customWidth="1"/>
    <col min="5889" max="5889" width="20.44140625" style="21" customWidth="1"/>
    <col min="5890" max="5890" width="17.21875" style="21" customWidth="1"/>
    <col min="5891" max="5891" width="6" style="21" customWidth="1"/>
    <col min="5892" max="5892" width="10.44140625" style="21" customWidth="1"/>
    <col min="5893" max="5893" width="10.77734375" style="21" customWidth="1"/>
    <col min="5894" max="5894" width="14.109375" style="21" customWidth="1"/>
    <col min="5895" max="5895" width="10.77734375" style="21" customWidth="1"/>
    <col min="5896" max="5896" width="14.109375" style="21" customWidth="1"/>
    <col min="5897" max="5897" width="10.6640625" style="21" customWidth="1"/>
    <col min="5898" max="5898" width="14.109375" style="21" customWidth="1"/>
    <col min="5899" max="5899" width="10.6640625" style="21" customWidth="1"/>
    <col min="5900" max="5900" width="14.109375" style="21" customWidth="1"/>
    <col min="5901" max="5901" width="8.33203125" style="21" customWidth="1"/>
    <col min="5902" max="5902" width="11.21875" style="21" bestFit="1" customWidth="1"/>
    <col min="5903" max="5903" width="13.33203125" style="21" bestFit="1" customWidth="1"/>
    <col min="5904" max="5905" width="8.5546875" style="21"/>
    <col min="5906" max="5906" width="11.33203125" style="21" customWidth="1"/>
    <col min="5907" max="6143" width="8.5546875" style="21"/>
    <col min="6144" max="6144" width="3.21875" style="21" customWidth="1"/>
    <col min="6145" max="6145" width="20.44140625" style="21" customWidth="1"/>
    <col min="6146" max="6146" width="17.21875" style="21" customWidth="1"/>
    <col min="6147" max="6147" width="6" style="21" customWidth="1"/>
    <col min="6148" max="6148" width="10.44140625" style="21" customWidth="1"/>
    <col min="6149" max="6149" width="10.77734375" style="21" customWidth="1"/>
    <col min="6150" max="6150" width="14.109375" style="21" customWidth="1"/>
    <col min="6151" max="6151" width="10.77734375" style="21" customWidth="1"/>
    <col min="6152" max="6152" width="14.109375" style="21" customWidth="1"/>
    <col min="6153" max="6153" width="10.6640625" style="21" customWidth="1"/>
    <col min="6154" max="6154" width="14.109375" style="21" customWidth="1"/>
    <col min="6155" max="6155" width="10.6640625" style="21" customWidth="1"/>
    <col min="6156" max="6156" width="14.109375" style="21" customWidth="1"/>
    <col min="6157" max="6157" width="8.33203125" style="21" customWidth="1"/>
    <col min="6158" max="6158" width="11.21875" style="21" bestFit="1" customWidth="1"/>
    <col min="6159" max="6159" width="13.33203125" style="21" bestFit="1" customWidth="1"/>
    <col min="6160" max="6161" width="8.5546875" style="21"/>
    <col min="6162" max="6162" width="11.33203125" style="21" customWidth="1"/>
    <col min="6163" max="6399" width="8.5546875" style="21"/>
    <col min="6400" max="6400" width="3.21875" style="21" customWidth="1"/>
    <col min="6401" max="6401" width="20.44140625" style="21" customWidth="1"/>
    <col min="6402" max="6402" width="17.21875" style="21" customWidth="1"/>
    <col min="6403" max="6403" width="6" style="21" customWidth="1"/>
    <col min="6404" max="6404" width="10.44140625" style="21" customWidth="1"/>
    <col min="6405" max="6405" width="10.77734375" style="21" customWidth="1"/>
    <col min="6406" max="6406" width="14.109375" style="21" customWidth="1"/>
    <col min="6407" max="6407" width="10.77734375" style="21" customWidth="1"/>
    <col min="6408" max="6408" width="14.109375" style="21" customWidth="1"/>
    <col min="6409" max="6409" width="10.6640625" style="21" customWidth="1"/>
    <col min="6410" max="6410" width="14.109375" style="21" customWidth="1"/>
    <col min="6411" max="6411" width="10.6640625" style="21" customWidth="1"/>
    <col min="6412" max="6412" width="14.109375" style="21" customWidth="1"/>
    <col min="6413" max="6413" width="8.33203125" style="21" customWidth="1"/>
    <col min="6414" max="6414" width="11.21875" style="21" bestFit="1" customWidth="1"/>
    <col min="6415" max="6415" width="13.33203125" style="21" bestFit="1" customWidth="1"/>
    <col min="6416" max="6417" width="8.5546875" style="21"/>
    <col min="6418" max="6418" width="11.33203125" style="21" customWidth="1"/>
    <col min="6419" max="6655" width="8.5546875" style="21"/>
    <col min="6656" max="6656" width="3.21875" style="21" customWidth="1"/>
    <col min="6657" max="6657" width="20.44140625" style="21" customWidth="1"/>
    <col min="6658" max="6658" width="17.21875" style="21" customWidth="1"/>
    <col min="6659" max="6659" width="6" style="21" customWidth="1"/>
    <col min="6660" max="6660" width="10.44140625" style="21" customWidth="1"/>
    <col min="6661" max="6661" width="10.77734375" style="21" customWidth="1"/>
    <col min="6662" max="6662" width="14.109375" style="21" customWidth="1"/>
    <col min="6663" max="6663" width="10.77734375" style="21" customWidth="1"/>
    <col min="6664" max="6664" width="14.109375" style="21" customWidth="1"/>
    <col min="6665" max="6665" width="10.6640625" style="21" customWidth="1"/>
    <col min="6666" max="6666" width="14.109375" style="21" customWidth="1"/>
    <col min="6667" max="6667" width="10.6640625" style="21" customWidth="1"/>
    <col min="6668" max="6668" width="14.109375" style="21" customWidth="1"/>
    <col min="6669" max="6669" width="8.33203125" style="21" customWidth="1"/>
    <col min="6670" max="6670" width="11.21875" style="21" bestFit="1" customWidth="1"/>
    <col min="6671" max="6671" width="13.33203125" style="21" bestFit="1" customWidth="1"/>
    <col min="6672" max="6673" width="8.5546875" style="21"/>
    <col min="6674" max="6674" width="11.33203125" style="21" customWidth="1"/>
    <col min="6675" max="6911" width="8.5546875" style="21"/>
    <col min="6912" max="6912" width="3.21875" style="21" customWidth="1"/>
    <col min="6913" max="6913" width="20.44140625" style="21" customWidth="1"/>
    <col min="6914" max="6914" width="17.21875" style="21" customWidth="1"/>
    <col min="6915" max="6915" width="6" style="21" customWidth="1"/>
    <col min="6916" max="6916" width="10.44140625" style="21" customWidth="1"/>
    <col min="6917" max="6917" width="10.77734375" style="21" customWidth="1"/>
    <col min="6918" max="6918" width="14.109375" style="21" customWidth="1"/>
    <col min="6919" max="6919" width="10.77734375" style="21" customWidth="1"/>
    <col min="6920" max="6920" width="14.109375" style="21" customWidth="1"/>
    <col min="6921" max="6921" width="10.6640625" style="21" customWidth="1"/>
    <col min="6922" max="6922" width="14.109375" style="21" customWidth="1"/>
    <col min="6923" max="6923" width="10.6640625" style="21" customWidth="1"/>
    <col min="6924" max="6924" width="14.109375" style="21" customWidth="1"/>
    <col min="6925" max="6925" width="8.33203125" style="21" customWidth="1"/>
    <col min="6926" max="6926" width="11.21875" style="21" bestFit="1" customWidth="1"/>
    <col min="6927" max="6927" width="13.33203125" style="21" bestFit="1" customWidth="1"/>
    <col min="6928" max="6929" width="8.5546875" style="21"/>
    <col min="6930" max="6930" width="11.33203125" style="21" customWidth="1"/>
    <col min="6931" max="7167" width="8.5546875" style="21"/>
    <col min="7168" max="7168" width="3.21875" style="21" customWidth="1"/>
    <col min="7169" max="7169" width="20.44140625" style="21" customWidth="1"/>
    <col min="7170" max="7170" width="17.21875" style="21" customWidth="1"/>
    <col min="7171" max="7171" width="6" style="21" customWidth="1"/>
    <col min="7172" max="7172" width="10.44140625" style="21" customWidth="1"/>
    <col min="7173" max="7173" width="10.77734375" style="21" customWidth="1"/>
    <col min="7174" max="7174" width="14.109375" style="21" customWidth="1"/>
    <col min="7175" max="7175" width="10.77734375" style="21" customWidth="1"/>
    <col min="7176" max="7176" width="14.109375" style="21" customWidth="1"/>
    <col min="7177" max="7177" width="10.6640625" style="21" customWidth="1"/>
    <col min="7178" max="7178" width="14.109375" style="21" customWidth="1"/>
    <col min="7179" max="7179" width="10.6640625" style="21" customWidth="1"/>
    <col min="7180" max="7180" width="14.109375" style="21" customWidth="1"/>
    <col min="7181" max="7181" width="8.33203125" style="21" customWidth="1"/>
    <col min="7182" max="7182" width="11.21875" style="21" bestFit="1" customWidth="1"/>
    <col min="7183" max="7183" width="13.33203125" style="21" bestFit="1" customWidth="1"/>
    <col min="7184" max="7185" width="8.5546875" style="21"/>
    <col min="7186" max="7186" width="11.33203125" style="21" customWidth="1"/>
    <col min="7187" max="7423" width="8.5546875" style="21"/>
    <col min="7424" max="7424" width="3.21875" style="21" customWidth="1"/>
    <col min="7425" max="7425" width="20.44140625" style="21" customWidth="1"/>
    <col min="7426" max="7426" width="17.21875" style="21" customWidth="1"/>
    <col min="7427" max="7427" width="6" style="21" customWidth="1"/>
    <col min="7428" max="7428" width="10.44140625" style="21" customWidth="1"/>
    <col min="7429" max="7429" width="10.77734375" style="21" customWidth="1"/>
    <col min="7430" max="7430" width="14.109375" style="21" customWidth="1"/>
    <col min="7431" max="7431" width="10.77734375" style="21" customWidth="1"/>
    <col min="7432" max="7432" width="14.109375" style="21" customWidth="1"/>
    <col min="7433" max="7433" width="10.6640625" style="21" customWidth="1"/>
    <col min="7434" max="7434" width="14.109375" style="21" customWidth="1"/>
    <col min="7435" max="7435" width="10.6640625" style="21" customWidth="1"/>
    <col min="7436" max="7436" width="14.109375" style="21" customWidth="1"/>
    <col min="7437" max="7437" width="8.33203125" style="21" customWidth="1"/>
    <col min="7438" max="7438" width="11.21875" style="21" bestFit="1" customWidth="1"/>
    <col min="7439" max="7439" width="13.33203125" style="21" bestFit="1" customWidth="1"/>
    <col min="7440" max="7441" width="8.5546875" style="21"/>
    <col min="7442" max="7442" width="11.33203125" style="21" customWidth="1"/>
    <col min="7443" max="7679" width="8.5546875" style="21"/>
    <col min="7680" max="7680" width="3.21875" style="21" customWidth="1"/>
    <col min="7681" max="7681" width="20.44140625" style="21" customWidth="1"/>
    <col min="7682" max="7682" width="17.21875" style="21" customWidth="1"/>
    <col min="7683" max="7683" width="6" style="21" customWidth="1"/>
    <col min="7684" max="7684" width="10.44140625" style="21" customWidth="1"/>
    <col min="7685" max="7685" width="10.77734375" style="21" customWidth="1"/>
    <col min="7686" max="7686" width="14.109375" style="21" customWidth="1"/>
    <col min="7687" max="7687" width="10.77734375" style="21" customWidth="1"/>
    <col min="7688" max="7688" width="14.109375" style="21" customWidth="1"/>
    <col min="7689" max="7689" width="10.6640625" style="21" customWidth="1"/>
    <col min="7690" max="7690" width="14.109375" style="21" customWidth="1"/>
    <col min="7691" max="7691" width="10.6640625" style="21" customWidth="1"/>
    <col min="7692" max="7692" width="14.109375" style="21" customWidth="1"/>
    <col min="7693" max="7693" width="8.33203125" style="21" customWidth="1"/>
    <col min="7694" max="7694" width="11.21875" style="21" bestFit="1" customWidth="1"/>
    <col min="7695" max="7695" width="13.33203125" style="21" bestFit="1" customWidth="1"/>
    <col min="7696" max="7697" width="8.5546875" style="21"/>
    <col min="7698" max="7698" width="11.33203125" style="21" customWidth="1"/>
    <col min="7699" max="7935" width="8.5546875" style="21"/>
    <col min="7936" max="7936" width="3.21875" style="21" customWidth="1"/>
    <col min="7937" max="7937" width="20.44140625" style="21" customWidth="1"/>
    <col min="7938" max="7938" width="17.21875" style="21" customWidth="1"/>
    <col min="7939" max="7939" width="6" style="21" customWidth="1"/>
    <col min="7940" max="7940" width="10.44140625" style="21" customWidth="1"/>
    <col min="7941" max="7941" width="10.77734375" style="21" customWidth="1"/>
    <col min="7942" max="7942" width="14.109375" style="21" customWidth="1"/>
    <col min="7943" max="7943" width="10.77734375" style="21" customWidth="1"/>
    <col min="7944" max="7944" width="14.109375" style="21" customWidth="1"/>
    <col min="7945" max="7945" width="10.6640625" style="21" customWidth="1"/>
    <col min="7946" max="7946" width="14.109375" style="21" customWidth="1"/>
    <col min="7947" max="7947" width="10.6640625" style="21" customWidth="1"/>
    <col min="7948" max="7948" width="14.109375" style="21" customWidth="1"/>
    <col min="7949" max="7949" width="8.33203125" style="21" customWidth="1"/>
    <col min="7950" max="7950" width="11.21875" style="21" bestFit="1" customWidth="1"/>
    <col min="7951" max="7951" width="13.33203125" style="21" bestFit="1" customWidth="1"/>
    <col min="7952" max="7953" width="8.5546875" style="21"/>
    <col min="7954" max="7954" width="11.33203125" style="21" customWidth="1"/>
    <col min="7955" max="8191" width="8.5546875" style="21"/>
    <col min="8192" max="8192" width="3.21875" style="21" customWidth="1"/>
    <col min="8193" max="8193" width="20.44140625" style="21" customWidth="1"/>
    <col min="8194" max="8194" width="17.21875" style="21" customWidth="1"/>
    <col min="8195" max="8195" width="6" style="21" customWidth="1"/>
    <col min="8196" max="8196" width="10.44140625" style="21" customWidth="1"/>
    <col min="8197" max="8197" width="10.77734375" style="21" customWidth="1"/>
    <col min="8198" max="8198" width="14.109375" style="21" customWidth="1"/>
    <col min="8199" max="8199" width="10.77734375" style="21" customWidth="1"/>
    <col min="8200" max="8200" width="14.109375" style="21" customWidth="1"/>
    <col min="8201" max="8201" width="10.6640625" style="21" customWidth="1"/>
    <col min="8202" max="8202" width="14.109375" style="21" customWidth="1"/>
    <col min="8203" max="8203" width="10.6640625" style="21" customWidth="1"/>
    <col min="8204" max="8204" width="14.109375" style="21" customWidth="1"/>
    <col min="8205" max="8205" width="8.33203125" style="21" customWidth="1"/>
    <col min="8206" max="8206" width="11.21875" style="21" bestFit="1" customWidth="1"/>
    <col min="8207" max="8207" width="13.33203125" style="21" bestFit="1" customWidth="1"/>
    <col min="8208" max="8209" width="8.5546875" style="21"/>
    <col min="8210" max="8210" width="11.33203125" style="21" customWidth="1"/>
    <col min="8211" max="8447" width="8.5546875" style="21"/>
    <col min="8448" max="8448" width="3.21875" style="21" customWidth="1"/>
    <col min="8449" max="8449" width="20.44140625" style="21" customWidth="1"/>
    <col min="8450" max="8450" width="17.21875" style="21" customWidth="1"/>
    <col min="8451" max="8451" width="6" style="21" customWidth="1"/>
    <col min="8452" max="8452" width="10.44140625" style="21" customWidth="1"/>
    <col min="8453" max="8453" width="10.77734375" style="21" customWidth="1"/>
    <col min="8454" max="8454" width="14.109375" style="21" customWidth="1"/>
    <col min="8455" max="8455" width="10.77734375" style="21" customWidth="1"/>
    <col min="8456" max="8456" width="14.109375" style="21" customWidth="1"/>
    <col min="8457" max="8457" width="10.6640625" style="21" customWidth="1"/>
    <col min="8458" max="8458" width="14.109375" style="21" customWidth="1"/>
    <col min="8459" max="8459" width="10.6640625" style="21" customWidth="1"/>
    <col min="8460" max="8460" width="14.109375" style="21" customWidth="1"/>
    <col min="8461" max="8461" width="8.33203125" style="21" customWidth="1"/>
    <col min="8462" max="8462" width="11.21875" style="21" bestFit="1" customWidth="1"/>
    <col min="8463" max="8463" width="13.33203125" style="21" bestFit="1" customWidth="1"/>
    <col min="8464" max="8465" width="8.5546875" style="21"/>
    <col min="8466" max="8466" width="11.33203125" style="21" customWidth="1"/>
    <col min="8467" max="8703" width="8.5546875" style="21"/>
    <col min="8704" max="8704" width="3.21875" style="21" customWidth="1"/>
    <col min="8705" max="8705" width="20.44140625" style="21" customWidth="1"/>
    <col min="8706" max="8706" width="17.21875" style="21" customWidth="1"/>
    <col min="8707" max="8707" width="6" style="21" customWidth="1"/>
    <col min="8708" max="8708" width="10.44140625" style="21" customWidth="1"/>
    <col min="8709" max="8709" width="10.77734375" style="21" customWidth="1"/>
    <col min="8710" max="8710" width="14.109375" style="21" customWidth="1"/>
    <col min="8711" max="8711" width="10.77734375" style="21" customWidth="1"/>
    <col min="8712" max="8712" width="14.109375" style="21" customWidth="1"/>
    <col min="8713" max="8713" width="10.6640625" style="21" customWidth="1"/>
    <col min="8714" max="8714" width="14.109375" style="21" customWidth="1"/>
    <col min="8715" max="8715" width="10.6640625" style="21" customWidth="1"/>
    <col min="8716" max="8716" width="14.109375" style="21" customWidth="1"/>
    <col min="8717" max="8717" width="8.33203125" style="21" customWidth="1"/>
    <col min="8718" max="8718" width="11.21875" style="21" bestFit="1" customWidth="1"/>
    <col min="8719" max="8719" width="13.33203125" style="21" bestFit="1" customWidth="1"/>
    <col min="8720" max="8721" width="8.5546875" style="21"/>
    <col min="8722" max="8722" width="11.33203125" style="21" customWidth="1"/>
    <col min="8723" max="8959" width="8.5546875" style="21"/>
    <col min="8960" max="8960" width="3.21875" style="21" customWidth="1"/>
    <col min="8961" max="8961" width="20.44140625" style="21" customWidth="1"/>
    <col min="8962" max="8962" width="17.21875" style="21" customWidth="1"/>
    <col min="8963" max="8963" width="6" style="21" customWidth="1"/>
    <col min="8964" max="8964" width="10.44140625" style="21" customWidth="1"/>
    <col min="8965" max="8965" width="10.77734375" style="21" customWidth="1"/>
    <col min="8966" max="8966" width="14.109375" style="21" customWidth="1"/>
    <col min="8967" max="8967" width="10.77734375" style="21" customWidth="1"/>
    <col min="8968" max="8968" width="14.109375" style="21" customWidth="1"/>
    <col min="8969" max="8969" width="10.6640625" style="21" customWidth="1"/>
    <col min="8970" max="8970" width="14.109375" style="21" customWidth="1"/>
    <col min="8971" max="8971" width="10.6640625" style="21" customWidth="1"/>
    <col min="8972" max="8972" width="14.109375" style="21" customWidth="1"/>
    <col min="8973" max="8973" width="8.33203125" style="21" customWidth="1"/>
    <col min="8974" max="8974" width="11.21875" style="21" bestFit="1" customWidth="1"/>
    <col min="8975" max="8975" width="13.33203125" style="21" bestFit="1" customWidth="1"/>
    <col min="8976" max="8977" width="8.5546875" style="21"/>
    <col min="8978" max="8978" width="11.33203125" style="21" customWidth="1"/>
    <col min="8979" max="9215" width="8.5546875" style="21"/>
    <col min="9216" max="9216" width="3.21875" style="21" customWidth="1"/>
    <col min="9217" max="9217" width="20.44140625" style="21" customWidth="1"/>
    <col min="9218" max="9218" width="17.21875" style="21" customWidth="1"/>
    <col min="9219" max="9219" width="6" style="21" customWidth="1"/>
    <col min="9220" max="9220" width="10.44140625" style="21" customWidth="1"/>
    <col min="9221" max="9221" width="10.77734375" style="21" customWidth="1"/>
    <col min="9222" max="9222" width="14.109375" style="21" customWidth="1"/>
    <col min="9223" max="9223" width="10.77734375" style="21" customWidth="1"/>
    <col min="9224" max="9224" width="14.109375" style="21" customWidth="1"/>
    <col min="9225" max="9225" width="10.6640625" style="21" customWidth="1"/>
    <col min="9226" max="9226" width="14.109375" style="21" customWidth="1"/>
    <col min="9227" max="9227" width="10.6640625" style="21" customWidth="1"/>
    <col min="9228" max="9228" width="14.109375" style="21" customWidth="1"/>
    <col min="9229" max="9229" width="8.33203125" style="21" customWidth="1"/>
    <col min="9230" max="9230" width="11.21875" style="21" bestFit="1" customWidth="1"/>
    <col min="9231" max="9231" width="13.33203125" style="21" bestFit="1" customWidth="1"/>
    <col min="9232" max="9233" width="8.5546875" style="21"/>
    <col min="9234" max="9234" width="11.33203125" style="21" customWidth="1"/>
    <col min="9235" max="9471" width="8.5546875" style="21"/>
    <col min="9472" max="9472" width="3.21875" style="21" customWidth="1"/>
    <col min="9473" max="9473" width="20.44140625" style="21" customWidth="1"/>
    <col min="9474" max="9474" width="17.21875" style="21" customWidth="1"/>
    <col min="9475" max="9475" width="6" style="21" customWidth="1"/>
    <col min="9476" max="9476" width="10.44140625" style="21" customWidth="1"/>
    <col min="9477" max="9477" width="10.77734375" style="21" customWidth="1"/>
    <col min="9478" max="9478" width="14.109375" style="21" customWidth="1"/>
    <col min="9479" max="9479" width="10.77734375" style="21" customWidth="1"/>
    <col min="9480" max="9480" width="14.109375" style="21" customWidth="1"/>
    <col min="9481" max="9481" width="10.6640625" style="21" customWidth="1"/>
    <col min="9482" max="9482" width="14.109375" style="21" customWidth="1"/>
    <col min="9483" max="9483" width="10.6640625" style="21" customWidth="1"/>
    <col min="9484" max="9484" width="14.109375" style="21" customWidth="1"/>
    <col min="9485" max="9485" width="8.33203125" style="21" customWidth="1"/>
    <col min="9486" max="9486" width="11.21875" style="21" bestFit="1" customWidth="1"/>
    <col min="9487" max="9487" width="13.33203125" style="21" bestFit="1" customWidth="1"/>
    <col min="9488" max="9489" width="8.5546875" style="21"/>
    <col min="9490" max="9490" width="11.33203125" style="21" customWidth="1"/>
    <col min="9491" max="9727" width="8.5546875" style="21"/>
    <col min="9728" max="9728" width="3.21875" style="21" customWidth="1"/>
    <col min="9729" max="9729" width="20.44140625" style="21" customWidth="1"/>
    <col min="9730" max="9730" width="17.21875" style="21" customWidth="1"/>
    <col min="9731" max="9731" width="6" style="21" customWidth="1"/>
    <col min="9732" max="9732" width="10.44140625" style="21" customWidth="1"/>
    <col min="9733" max="9733" width="10.77734375" style="21" customWidth="1"/>
    <col min="9734" max="9734" width="14.109375" style="21" customWidth="1"/>
    <col min="9735" max="9735" width="10.77734375" style="21" customWidth="1"/>
    <col min="9736" max="9736" width="14.109375" style="21" customWidth="1"/>
    <col min="9737" max="9737" width="10.6640625" style="21" customWidth="1"/>
    <col min="9738" max="9738" width="14.109375" style="21" customWidth="1"/>
    <col min="9739" max="9739" width="10.6640625" style="21" customWidth="1"/>
    <col min="9740" max="9740" width="14.109375" style="21" customWidth="1"/>
    <col min="9741" max="9741" width="8.33203125" style="21" customWidth="1"/>
    <col min="9742" max="9742" width="11.21875" style="21" bestFit="1" customWidth="1"/>
    <col min="9743" max="9743" width="13.33203125" style="21" bestFit="1" customWidth="1"/>
    <col min="9744" max="9745" width="8.5546875" style="21"/>
    <col min="9746" max="9746" width="11.33203125" style="21" customWidth="1"/>
    <col min="9747" max="9983" width="8.5546875" style="21"/>
    <col min="9984" max="9984" width="3.21875" style="21" customWidth="1"/>
    <col min="9985" max="9985" width="20.44140625" style="21" customWidth="1"/>
    <col min="9986" max="9986" width="17.21875" style="21" customWidth="1"/>
    <col min="9987" max="9987" width="6" style="21" customWidth="1"/>
    <col min="9988" max="9988" width="10.44140625" style="21" customWidth="1"/>
    <col min="9989" max="9989" width="10.77734375" style="21" customWidth="1"/>
    <col min="9990" max="9990" width="14.109375" style="21" customWidth="1"/>
    <col min="9991" max="9991" width="10.77734375" style="21" customWidth="1"/>
    <col min="9992" max="9992" width="14.109375" style="21" customWidth="1"/>
    <col min="9993" max="9993" width="10.6640625" style="21" customWidth="1"/>
    <col min="9994" max="9994" width="14.109375" style="21" customWidth="1"/>
    <col min="9995" max="9995" width="10.6640625" style="21" customWidth="1"/>
    <col min="9996" max="9996" width="14.109375" style="21" customWidth="1"/>
    <col min="9997" max="9997" width="8.33203125" style="21" customWidth="1"/>
    <col min="9998" max="9998" width="11.21875" style="21" bestFit="1" customWidth="1"/>
    <col min="9999" max="9999" width="13.33203125" style="21" bestFit="1" customWidth="1"/>
    <col min="10000" max="10001" width="8.5546875" style="21"/>
    <col min="10002" max="10002" width="11.33203125" style="21" customWidth="1"/>
    <col min="10003" max="10239" width="8.5546875" style="21"/>
    <col min="10240" max="10240" width="3.21875" style="21" customWidth="1"/>
    <col min="10241" max="10241" width="20.44140625" style="21" customWidth="1"/>
    <col min="10242" max="10242" width="17.21875" style="21" customWidth="1"/>
    <col min="10243" max="10243" width="6" style="21" customWidth="1"/>
    <col min="10244" max="10244" width="10.44140625" style="21" customWidth="1"/>
    <col min="10245" max="10245" width="10.77734375" style="21" customWidth="1"/>
    <col min="10246" max="10246" width="14.109375" style="21" customWidth="1"/>
    <col min="10247" max="10247" width="10.77734375" style="21" customWidth="1"/>
    <col min="10248" max="10248" width="14.109375" style="21" customWidth="1"/>
    <col min="10249" max="10249" width="10.6640625" style="21" customWidth="1"/>
    <col min="10250" max="10250" width="14.109375" style="21" customWidth="1"/>
    <col min="10251" max="10251" width="10.6640625" style="21" customWidth="1"/>
    <col min="10252" max="10252" width="14.109375" style="21" customWidth="1"/>
    <col min="10253" max="10253" width="8.33203125" style="21" customWidth="1"/>
    <col min="10254" max="10254" width="11.21875" style="21" bestFit="1" customWidth="1"/>
    <col min="10255" max="10255" width="13.33203125" style="21" bestFit="1" customWidth="1"/>
    <col min="10256" max="10257" width="8.5546875" style="21"/>
    <col min="10258" max="10258" width="11.33203125" style="21" customWidth="1"/>
    <col min="10259" max="10495" width="8.5546875" style="21"/>
    <col min="10496" max="10496" width="3.21875" style="21" customWidth="1"/>
    <col min="10497" max="10497" width="20.44140625" style="21" customWidth="1"/>
    <col min="10498" max="10498" width="17.21875" style="21" customWidth="1"/>
    <col min="10499" max="10499" width="6" style="21" customWidth="1"/>
    <col min="10500" max="10500" width="10.44140625" style="21" customWidth="1"/>
    <col min="10501" max="10501" width="10.77734375" style="21" customWidth="1"/>
    <col min="10502" max="10502" width="14.109375" style="21" customWidth="1"/>
    <col min="10503" max="10503" width="10.77734375" style="21" customWidth="1"/>
    <col min="10504" max="10504" width="14.109375" style="21" customWidth="1"/>
    <col min="10505" max="10505" width="10.6640625" style="21" customWidth="1"/>
    <col min="10506" max="10506" width="14.109375" style="21" customWidth="1"/>
    <col min="10507" max="10507" width="10.6640625" style="21" customWidth="1"/>
    <col min="10508" max="10508" width="14.109375" style="21" customWidth="1"/>
    <col min="10509" max="10509" width="8.33203125" style="21" customWidth="1"/>
    <col min="10510" max="10510" width="11.21875" style="21" bestFit="1" customWidth="1"/>
    <col min="10511" max="10511" width="13.33203125" style="21" bestFit="1" customWidth="1"/>
    <col min="10512" max="10513" width="8.5546875" style="21"/>
    <col min="10514" max="10514" width="11.33203125" style="21" customWidth="1"/>
    <col min="10515" max="10751" width="8.5546875" style="21"/>
    <col min="10752" max="10752" width="3.21875" style="21" customWidth="1"/>
    <col min="10753" max="10753" width="20.44140625" style="21" customWidth="1"/>
    <col min="10754" max="10754" width="17.21875" style="21" customWidth="1"/>
    <col min="10755" max="10755" width="6" style="21" customWidth="1"/>
    <col min="10756" max="10756" width="10.44140625" style="21" customWidth="1"/>
    <col min="10757" max="10757" width="10.77734375" style="21" customWidth="1"/>
    <col min="10758" max="10758" width="14.109375" style="21" customWidth="1"/>
    <col min="10759" max="10759" width="10.77734375" style="21" customWidth="1"/>
    <col min="10760" max="10760" width="14.109375" style="21" customWidth="1"/>
    <col min="10761" max="10761" width="10.6640625" style="21" customWidth="1"/>
    <col min="10762" max="10762" width="14.109375" style="21" customWidth="1"/>
    <col min="10763" max="10763" width="10.6640625" style="21" customWidth="1"/>
    <col min="10764" max="10764" width="14.109375" style="21" customWidth="1"/>
    <col min="10765" max="10765" width="8.33203125" style="21" customWidth="1"/>
    <col min="10766" max="10766" width="11.21875" style="21" bestFit="1" customWidth="1"/>
    <col min="10767" max="10767" width="13.33203125" style="21" bestFit="1" customWidth="1"/>
    <col min="10768" max="10769" width="8.5546875" style="21"/>
    <col min="10770" max="10770" width="11.33203125" style="21" customWidth="1"/>
    <col min="10771" max="11007" width="8.5546875" style="21"/>
    <col min="11008" max="11008" width="3.21875" style="21" customWidth="1"/>
    <col min="11009" max="11009" width="20.44140625" style="21" customWidth="1"/>
    <col min="11010" max="11010" width="17.21875" style="21" customWidth="1"/>
    <col min="11011" max="11011" width="6" style="21" customWidth="1"/>
    <col min="11012" max="11012" width="10.44140625" style="21" customWidth="1"/>
    <col min="11013" max="11013" width="10.77734375" style="21" customWidth="1"/>
    <col min="11014" max="11014" width="14.109375" style="21" customWidth="1"/>
    <col min="11015" max="11015" width="10.77734375" style="21" customWidth="1"/>
    <col min="11016" max="11016" width="14.109375" style="21" customWidth="1"/>
    <col min="11017" max="11017" width="10.6640625" style="21" customWidth="1"/>
    <col min="11018" max="11018" width="14.109375" style="21" customWidth="1"/>
    <col min="11019" max="11019" width="10.6640625" style="21" customWidth="1"/>
    <col min="11020" max="11020" width="14.109375" style="21" customWidth="1"/>
    <col min="11021" max="11021" width="8.33203125" style="21" customWidth="1"/>
    <col min="11022" max="11022" width="11.21875" style="21" bestFit="1" customWidth="1"/>
    <col min="11023" max="11023" width="13.33203125" style="21" bestFit="1" customWidth="1"/>
    <col min="11024" max="11025" width="8.5546875" style="21"/>
    <col min="11026" max="11026" width="11.33203125" style="21" customWidth="1"/>
    <col min="11027" max="11263" width="8.5546875" style="21"/>
    <col min="11264" max="11264" width="3.21875" style="21" customWidth="1"/>
    <col min="11265" max="11265" width="20.44140625" style="21" customWidth="1"/>
    <col min="11266" max="11266" width="17.21875" style="21" customWidth="1"/>
    <col min="11267" max="11267" width="6" style="21" customWidth="1"/>
    <col min="11268" max="11268" width="10.44140625" style="21" customWidth="1"/>
    <col min="11269" max="11269" width="10.77734375" style="21" customWidth="1"/>
    <col min="11270" max="11270" width="14.109375" style="21" customWidth="1"/>
    <col min="11271" max="11271" width="10.77734375" style="21" customWidth="1"/>
    <col min="11272" max="11272" width="14.109375" style="21" customWidth="1"/>
    <col min="11273" max="11273" width="10.6640625" style="21" customWidth="1"/>
    <col min="11274" max="11274" width="14.109375" style="21" customWidth="1"/>
    <col min="11275" max="11275" width="10.6640625" style="21" customWidth="1"/>
    <col min="11276" max="11276" width="14.109375" style="21" customWidth="1"/>
    <col min="11277" max="11277" width="8.33203125" style="21" customWidth="1"/>
    <col min="11278" max="11278" width="11.21875" style="21" bestFit="1" customWidth="1"/>
    <col min="11279" max="11279" width="13.33203125" style="21" bestFit="1" customWidth="1"/>
    <col min="11280" max="11281" width="8.5546875" style="21"/>
    <col min="11282" max="11282" width="11.33203125" style="21" customWidth="1"/>
    <col min="11283" max="11519" width="8.5546875" style="21"/>
    <col min="11520" max="11520" width="3.21875" style="21" customWidth="1"/>
    <col min="11521" max="11521" width="20.44140625" style="21" customWidth="1"/>
    <col min="11522" max="11522" width="17.21875" style="21" customWidth="1"/>
    <col min="11523" max="11523" width="6" style="21" customWidth="1"/>
    <col min="11524" max="11524" width="10.44140625" style="21" customWidth="1"/>
    <col min="11525" max="11525" width="10.77734375" style="21" customWidth="1"/>
    <col min="11526" max="11526" width="14.109375" style="21" customWidth="1"/>
    <col min="11527" max="11527" width="10.77734375" style="21" customWidth="1"/>
    <col min="11528" max="11528" width="14.109375" style="21" customWidth="1"/>
    <col min="11529" max="11529" width="10.6640625" style="21" customWidth="1"/>
    <col min="11530" max="11530" width="14.109375" style="21" customWidth="1"/>
    <col min="11531" max="11531" width="10.6640625" style="21" customWidth="1"/>
    <col min="11532" max="11532" width="14.109375" style="21" customWidth="1"/>
    <col min="11533" max="11533" width="8.33203125" style="21" customWidth="1"/>
    <col min="11534" max="11534" width="11.21875" style="21" bestFit="1" customWidth="1"/>
    <col min="11535" max="11535" width="13.33203125" style="21" bestFit="1" customWidth="1"/>
    <col min="11536" max="11537" width="8.5546875" style="21"/>
    <col min="11538" max="11538" width="11.33203125" style="21" customWidth="1"/>
    <col min="11539" max="11775" width="8.5546875" style="21"/>
    <col min="11776" max="11776" width="3.21875" style="21" customWidth="1"/>
    <col min="11777" max="11777" width="20.44140625" style="21" customWidth="1"/>
    <col min="11778" max="11778" width="17.21875" style="21" customWidth="1"/>
    <col min="11779" max="11779" width="6" style="21" customWidth="1"/>
    <col min="11780" max="11780" width="10.44140625" style="21" customWidth="1"/>
    <col min="11781" max="11781" width="10.77734375" style="21" customWidth="1"/>
    <col min="11782" max="11782" width="14.109375" style="21" customWidth="1"/>
    <col min="11783" max="11783" width="10.77734375" style="21" customWidth="1"/>
    <col min="11784" max="11784" width="14.109375" style="21" customWidth="1"/>
    <col min="11785" max="11785" width="10.6640625" style="21" customWidth="1"/>
    <col min="11786" max="11786" width="14.109375" style="21" customWidth="1"/>
    <col min="11787" max="11787" width="10.6640625" style="21" customWidth="1"/>
    <col min="11788" max="11788" width="14.109375" style="21" customWidth="1"/>
    <col min="11789" max="11789" width="8.33203125" style="21" customWidth="1"/>
    <col min="11790" max="11790" width="11.21875" style="21" bestFit="1" customWidth="1"/>
    <col min="11791" max="11791" width="13.33203125" style="21" bestFit="1" customWidth="1"/>
    <col min="11792" max="11793" width="8.5546875" style="21"/>
    <col min="11794" max="11794" width="11.33203125" style="21" customWidth="1"/>
    <col min="11795" max="12031" width="8.5546875" style="21"/>
    <col min="12032" max="12032" width="3.21875" style="21" customWidth="1"/>
    <col min="12033" max="12033" width="20.44140625" style="21" customWidth="1"/>
    <col min="12034" max="12034" width="17.21875" style="21" customWidth="1"/>
    <col min="12035" max="12035" width="6" style="21" customWidth="1"/>
    <col min="12036" max="12036" width="10.44140625" style="21" customWidth="1"/>
    <col min="12037" max="12037" width="10.77734375" style="21" customWidth="1"/>
    <col min="12038" max="12038" width="14.109375" style="21" customWidth="1"/>
    <col min="12039" max="12039" width="10.77734375" style="21" customWidth="1"/>
    <col min="12040" max="12040" width="14.109375" style="21" customWidth="1"/>
    <col min="12041" max="12041" width="10.6640625" style="21" customWidth="1"/>
    <col min="12042" max="12042" width="14.109375" style="21" customWidth="1"/>
    <col min="12043" max="12043" width="10.6640625" style="21" customWidth="1"/>
    <col min="12044" max="12044" width="14.109375" style="21" customWidth="1"/>
    <col min="12045" max="12045" width="8.33203125" style="21" customWidth="1"/>
    <col min="12046" max="12046" width="11.21875" style="21" bestFit="1" customWidth="1"/>
    <col min="12047" max="12047" width="13.33203125" style="21" bestFit="1" customWidth="1"/>
    <col min="12048" max="12049" width="8.5546875" style="21"/>
    <col min="12050" max="12050" width="11.33203125" style="21" customWidth="1"/>
    <col min="12051" max="12287" width="8.5546875" style="21"/>
    <col min="12288" max="12288" width="3.21875" style="21" customWidth="1"/>
    <col min="12289" max="12289" width="20.44140625" style="21" customWidth="1"/>
    <col min="12290" max="12290" width="17.21875" style="21" customWidth="1"/>
    <col min="12291" max="12291" width="6" style="21" customWidth="1"/>
    <col min="12292" max="12292" width="10.44140625" style="21" customWidth="1"/>
    <col min="12293" max="12293" width="10.77734375" style="21" customWidth="1"/>
    <col min="12294" max="12294" width="14.109375" style="21" customWidth="1"/>
    <col min="12295" max="12295" width="10.77734375" style="21" customWidth="1"/>
    <col min="12296" max="12296" width="14.109375" style="21" customWidth="1"/>
    <col min="12297" max="12297" width="10.6640625" style="21" customWidth="1"/>
    <col min="12298" max="12298" width="14.109375" style="21" customWidth="1"/>
    <col min="12299" max="12299" width="10.6640625" style="21" customWidth="1"/>
    <col min="12300" max="12300" width="14.109375" style="21" customWidth="1"/>
    <col min="12301" max="12301" width="8.33203125" style="21" customWidth="1"/>
    <col min="12302" max="12302" width="11.21875" style="21" bestFit="1" customWidth="1"/>
    <col min="12303" max="12303" width="13.33203125" style="21" bestFit="1" customWidth="1"/>
    <col min="12304" max="12305" width="8.5546875" style="21"/>
    <col min="12306" max="12306" width="11.33203125" style="21" customWidth="1"/>
    <col min="12307" max="12543" width="8.5546875" style="21"/>
    <col min="12544" max="12544" width="3.21875" style="21" customWidth="1"/>
    <col min="12545" max="12545" width="20.44140625" style="21" customWidth="1"/>
    <col min="12546" max="12546" width="17.21875" style="21" customWidth="1"/>
    <col min="12547" max="12547" width="6" style="21" customWidth="1"/>
    <col min="12548" max="12548" width="10.44140625" style="21" customWidth="1"/>
    <col min="12549" max="12549" width="10.77734375" style="21" customWidth="1"/>
    <col min="12550" max="12550" width="14.109375" style="21" customWidth="1"/>
    <col min="12551" max="12551" width="10.77734375" style="21" customWidth="1"/>
    <col min="12552" max="12552" width="14.109375" style="21" customWidth="1"/>
    <col min="12553" max="12553" width="10.6640625" style="21" customWidth="1"/>
    <col min="12554" max="12554" width="14.109375" style="21" customWidth="1"/>
    <col min="12555" max="12555" width="10.6640625" style="21" customWidth="1"/>
    <col min="12556" max="12556" width="14.109375" style="21" customWidth="1"/>
    <col min="12557" max="12557" width="8.33203125" style="21" customWidth="1"/>
    <col min="12558" max="12558" width="11.21875" style="21" bestFit="1" customWidth="1"/>
    <col min="12559" max="12559" width="13.33203125" style="21" bestFit="1" customWidth="1"/>
    <col min="12560" max="12561" width="8.5546875" style="21"/>
    <col min="12562" max="12562" width="11.33203125" style="21" customWidth="1"/>
    <col min="12563" max="12799" width="8.5546875" style="21"/>
    <col min="12800" max="12800" width="3.21875" style="21" customWidth="1"/>
    <col min="12801" max="12801" width="20.44140625" style="21" customWidth="1"/>
    <col min="12802" max="12802" width="17.21875" style="21" customWidth="1"/>
    <col min="12803" max="12803" width="6" style="21" customWidth="1"/>
    <col min="12804" max="12804" width="10.44140625" style="21" customWidth="1"/>
    <col min="12805" max="12805" width="10.77734375" style="21" customWidth="1"/>
    <col min="12806" max="12806" width="14.109375" style="21" customWidth="1"/>
    <col min="12807" max="12807" width="10.77734375" style="21" customWidth="1"/>
    <col min="12808" max="12808" width="14.109375" style="21" customWidth="1"/>
    <col min="12809" max="12809" width="10.6640625" style="21" customWidth="1"/>
    <col min="12810" max="12810" width="14.109375" style="21" customWidth="1"/>
    <col min="12811" max="12811" width="10.6640625" style="21" customWidth="1"/>
    <col min="12812" max="12812" width="14.109375" style="21" customWidth="1"/>
    <col min="12813" max="12813" width="8.33203125" style="21" customWidth="1"/>
    <col min="12814" max="12814" width="11.21875" style="21" bestFit="1" customWidth="1"/>
    <col min="12815" max="12815" width="13.33203125" style="21" bestFit="1" customWidth="1"/>
    <col min="12816" max="12817" width="8.5546875" style="21"/>
    <col min="12818" max="12818" width="11.33203125" style="21" customWidth="1"/>
    <col min="12819" max="13055" width="8.5546875" style="21"/>
    <col min="13056" max="13056" width="3.21875" style="21" customWidth="1"/>
    <col min="13057" max="13057" width="20.44140625" style="21" customWidth="1"/>
    <col min="13058" max="13058" width="17.21875" style="21" customWidth="1"/>
    <col min="13059" max="13059" width="6" style="21" customWidth="1"/>
    <col min="13060" max="13060" width="10.44140625" style="21" customWidth="1"/>
    <col min="13061" max="13061" width="10.77734375" style="21" customWidth="1"/>
    <col min="13062" max="13062" width="14.109375" style="21" customWidth="1"/>
    <col min="13063" max="13063" width="10.77734375" style="21" customWidth="1"/>
    <col min="13064" max="13064" width="14.109375" style="21" customWidth="1"/>
    <col min="13065" max="13065" width="10.6640625" style="21" customWidth="1"/>
    <col min="13066" max="13066" width="14.109375" style="21" customWidth="1"/>
    <col min="13067" max="13067" width="10.6640625" style="21" customWidth="1"/>
    <col min="13068" max="13068" width="14.109375" style="21" customWidth="1"/>
    <col min="13069" max="13069" width="8.33203125" style="21" customWidth="1"/>
    <col min="13070" max="13070" width="11.21875" style="21" bestFit="1" customWidth="1"/>
    <col min="13071" max="13071" width="13.33203125" style="21" bestFit="1" customWidth="1"/>
    <col min="13072" max="13073" width="8.5546875" style="21"/>
    <col min="13074" max="13074" width="11.33203125" style="21" customWidth="1"/>
    <col min="13075" max="13311" width="8.5546875" style="21"/>
    <col min="13312" max="13312" width="3.21875" style="21" customWidth="1"/>
    <col min="13313" max="13313" width="20.44140625" style="21" customWidth="1"/>
    <col min="13314" max="13314" width="17.21875" style="21" customWidth="1"/>
    <col min="13315" max="13315" width="6" style="21" customWidth="1"/>
    <col min="13316" max="13316" width="10.44140625" style="21" customWidth="1"/>
    <col min="13317" max="13317" width="10.77734375" style="21" customWidth="1"/>
    <col min="13318" max="13318" width="14.109375" style="21" customWidth="1"/>
    <col min="13319" max="13319" width="10.77734375" style="21" customWidth="1"/>
    <col min="13320" max="13320" width="14.109375" style="21" customWidth="1"/>
    <col min="13321" max="13321" width="10.6640625" style="21" customWidth="1"/>
    <col min="13322" max="13322" width="14.109375" style="21" customWidth="1"/>
    <col min="13323" max="13323" width="10.6640625" style="21" customWidth="1"/>
    <col min="13324" max="13324" width="14.109375" style="21" customWidth="1"/>
    <col min="13325" max="13325" width="8.33203125" style="21" customWidth="1"/>
    <col min="13326" max="13326" width="11.21875" style="21" bestFit="1" customWidth="1"/>
    <col min="13327" max="13327" width="13.33203125" style="21" bestFit="1" customWidth="1"/>
    <col min="13328" max="13329" width="8.5546875" style="21"/>
    <col min="13330" max="13330" width="11.33203125" style="21" customWidth="1"/>
    <col min="13331" max="13567" width="8.5546875" style="21"/>
    <col min="13568" max="13568" width="3.21875" style="21" customWidth="1"/>
    <col min="13569" max="13569" width="20.44140625" style="21" customWidth="1"/>
    <col min="13570" max="13570" width="17.21875" style="21" customWidth="1"/>
    <col min="13571" max="13571" width="6" style="21" customWidth="1"/>
    <col min="13572" max="13572" width="10.44140625" style="21" customWidth="1"/>
    <col min="13573" max="13573" width="10.77734375" style="21" customWidth="1"/>
    <col min="13574" max="13574" width="14.109375" style="21" customWidth="1"/>
    <col min="13575" max="13575" width="10.77734375" style="21" customWidth="1"/>
    <col min="13576" max="13576" width="14.109375" style="21" customWidth="1"/>
    <col min="13577" max="13577" width="10.6640625" style="21" customWidth="1"/>
    <col min="13578" max="13578" width="14.109375" style="21" customWidth="1"/>
    <col min="13579" max="13579" width="10.6640625" style="21" customWidth="1"/>
    <col min="13580" max="13580" width="14.109375" style="21" customWidth="1"/>
    <col min="13581" max="13581" width="8.33203125" style="21" customWidth="1"/>
    <col min="13582" max="13582" width="11.21875" style="21" bestFit="1" customWidth="1"/>
    <col min="13583" max="13583" width="13.33203125" style="21" bestFit="1" customWidth="1"/>
    <col min="13584" max="13585" width="8.5546875" style="21"/>
    <col min="13586" max="13586" width="11.33203125" style="21" customWidth="1"/>
    <col min="13587" max="13823" width="8.5546875" style="21"/>
    <col min="13824" max="13824" width="3.21875" style="21" customWidth="1"/>
    <col min="13825" max="13825" width="20.44140625" style="21" customWidth="1"/>
    <col min="13826" max="13826" width="17.21875" style="21" customWidth="1"/>
    <col min="13827" max="13827" width="6" style="21" customWidth="1"/>
    <col min="13828" max="13828" width="10.44140625" style="21" customWidth="1"/>
    <col min="13829" max="13829" width="10.77734375" style="21" customWidth="1"/>
    <col min="13830" max="13830" width="14.109375" style="21" customWidth="1"/>
    <col min="13831" max="13831" width="10.77734375" style="21" customWidth="1"/>
    <col min="13832" max="13832" width="14.109375" style="21" customWidth="1"/>
    <col min="13833" max="13833" width="10.6640625" style="21" customWidth="1"/>
    <col min="13834" max="13834" width="14.109375" style="21" customWidth="1"/>
    <col min="13835" max="13835" width="10.6640625" style="21" customWidth="1"/>
    <col min="13836" max="13836" width="14.109375" style="21" customWidth="1"/>
    <col min="13837" max="13837" width="8.33203125" style="21" customWidth="1"/>
    <col min="13838" max="13838" width="11.21875" style="21" bestFit="1" customWidth="1"/>
    <col min="13839" max="13839" width="13.33203125" style="21" bestFit="1" customWidth="1"/>
    <col min="13840" max="13841" width="8.5546875" style="21"/>
    <col min="13842" max="13842" width="11.33203125" style="21" customWidth="1"/>
    <col min="13843" max="14079" width="8.5546875" style="21"/>
    <col min="14080" max="14080" width="3.21875" style="21" customWidth="1"/>
    <col min="14081" max="14081" width="20.44140625" style="21" customWidth="1"/>
    <col min="14082" max="14082" width="17.21875" style="21" customWidth="1"/>
    <col min="14083" max="14083" width="6" style="21" customWidth="1"/>
    <col min="14084" max="14084" width="10.44140625" style="21" customWidth="1"/>
    <col min="14085" max="14085" width="10.77734375" style="21" customWidth="1"/>
    <col min="14086" max="14086" width="14.109375" style="21" customWidth="1"/>
    <col min="14087" max="14087" width="10.77734375" style="21" customWidth="1"/>
    <col min="14088" max="14088" width="14.109375" style="21" customWidth="1"/>
    <col min="14089" max="14089" width="10.6640625" style="21" customWidth="1"/>
    <col min="14090" max="14090" width="14.109375" style="21" customWidth="1"/>
    <col min="14091" max="14091" width="10.6640625" style="21" customWidth="1"/>
    <col min="14092" max="14092" width="14.109375" style="21" customWidth="1"/>
    <col min="14093" max="14093" width="8.33203125" style="21" customWidth="1"/>
    <col min="14094" max="14094" width="11.21875" style="21" bestFit="1" customWidth="1"/>
    <col min="14095" max="14095" width="13.33203125" style="21" bestFit="1" customWidth="1"/>
    <col min="14096" max="14097" width="8.5546875" style="21"/>
    <col min="14098" max="14098" width="11.33203125" style="21" customWidth="1"/>
    <col min="14099" max="14335" width="8.5546875" style="21"/>
    <col min="14336" max="14336" width="3.21875" style="21" customWidth="1"/>
    <col min="14337" max="14337" width="20.44140625" style="21" customWidth="1"/>
    <col min="14338" max="14338" width="17.21875" style="21" customWidth="1"/>
    <col min="14339" max="14339" width="6" style="21" customWidth="1"/>
    <col min="14340" max="14340" width="10.44140625" style="21" customWidth="1"/>
    <col min="14341" max="14341" width="10.77734375" style="21" customWidth="1"/>
    <col min="14342" max="14342" width="14.109375" style="21" customWidth="1"/>
    <col min="14343" max="14343" width="10.77734375" style="21" customWidth="1"/>
    <col min="14344" max="14344" width="14.109375" style="21" customWidth="1"/>
    <col min="14345" max="14345" width="10.6640625" style="21" customWidth="1"/>
    <col min="14346" max="14346" width="14.109375" style="21" customWidth="1"/>
    <col min="14347" max="14347" width="10.6640625" style="21" customWidth="1"/>
    <col min="14348" max="14348" width="14.109375" style="21" customWidth="1"/>
    <col min="14349" max="14349" width="8.33203125" style="21" customWidth="1"/>
    <col min="14350" max="14350" width="11.21875" style="21" bestFit="1" customWidth="1"/>
    <col min="14351" max="14351" width="13.33203125" style="21" bestFit="1" customWidth="1"/>
    <col min="14352" max="14353" width="8.5546875" style="21"/>
    <col min="14354" max="14354" width="11.33203125" style="21" customWidth="1"/>
    <col min="14355" max="14591" width="8.5546875" style="21"/>
    <col min="14592" max="14592" width="3.21875" style="21" customWidth="1"/>
    <col min="14593" max="14593" width="20.44140625" style="21" customWidth="1"/>
    <col min="14594" max="14594" width="17.21875" style="21" customWidth="1"/>
    <col min="14595" max="14595" width="6" style="21" customWidth="1"/>
    <col min="14596" max="14596" width="10.44140625" style="21" customWidth="1"/>
    <col min="14597" max="14597" width="10.77734375" style="21" customWidth="1"/>
    <col min="14598" max="14598" width="14.109375" style="21" customWidth="1"/>
    <col min="14599" max="14599" width="10.77734375" style="21" customWidth="1"/>
    <col min="14600" max="14600" width="14.109375" style="21" customWidth="1"/>
    <col min="14601" max="14601" width="10.6640625" style="21" customWidth="1"/>
    <col min="14602" max="14602" width="14.109375" style="21" customWidth="1"/>
    <col min="14603" max="14603" width="10.6640625" style="21" customWidth="1"/>
    <col min="14604" max="14604" width="14.109375" style="21" customWidth="1"/>
    <col min="14605" max="14605" width="8.33203125" style="21" customWidth="1"/>
    <col min="14606" max="14606" width="11.21875" style="21" bestFit="1" customWidth="1"/>
    <col min="14607" max="14607" width="13.33203125" style="21" bestFit="1" customWidth="1"/>
    <col min="14608" max="14609" width="8.5546875" style="21"/>
    <col min="14610" max="14610" width="11.33203125" style="21" customWidth="1"/>
    <col min="14611" max="14847" width="8.5546875" style="21"/>
    <col min="14848" max="14848" width="3.21875" style="21" customWidth="1"/>
    <col min="14849" max="14849" width="20.44140625" style="21" customWidth="1"/>
    <col min="14850" max="14850" width="17.21875" style="21" customWidth="1"/>
    <col min="14851" max="14851" width="6" style="21" customWidth="1"/>
    <col min="14852" max="14852" width="10.44140625" style="21" customWidth="1"/>
    <col min="14853" max="14853" width="10.77734375" style="21" customWidth="1"/>
    <col min="14854" max="14854" width="14.109375" style="21" customWidth="1"/>
    <col min="14855" max="14855" width="10.77734375" style="21" customWidth="1"/>
    <col min="14856" max="14856" width="14.109375" style="21" customWidth="1"/>
    <col min="14857" max="14857" width="10.6640625" style="21" customWidth="1"/>
    <col min="14858" max="14858" width="14.109375" style="21" customWidth="1"/>
    <col min="14859" max="14859" width="10.6640625" style="21" customWidth="1"/>
    <col min="14860" max="14860" width="14.109375" style="21" customWidth="1"/>
    <col min="14861" max="14861" width="8.33203125" style="21" customWidth="1"/>
    <col min="14862" max="14862" width="11.21875" style="21" bestFit="1" customWidth="1"/>
    <col min="14863" max="14863" width="13.33203125" style="21" bestFit="1" customWidth="1"/>
    <col min="14864" max="14865" width="8.5546875" style="21"/>
    <col min="14866" max="14866" width="11.33203125" style="21" customWidth="1"/>
    <col min="14867" max="15103" width="8.5546875" style="21"/>
    <col min="15104" max="15104" width="3.21875" style="21" customWidth="1"/>
    <col min="15105" max="15105" width="20.44140625" style="21" customWidth="1"/>
    <col min="15106" max="15106" width="17.21875" style="21" customWidth="1"/>
    <col min="15107" max="15107" width="6" style="21" customWidth="1"/>
    <col min="15108" max="15108" width="10.44140625" style="21" customWidth="1"/>
    <col min="15109" max="15109" width="10.77734375" style="21" customWidth="1"/>
    <col min="15110" max="15110" width="14.109375" style="21" customWidth="1"/>
    <col min="15111" max="15111" width="10.77734375" style="21" customWidth="1"/>
    <col min="15112" max="15112" width="14.109375" style="21" customWidth="1"/>
    <col min="15113" max="15113" width="10.6640625" style="21" customWidth="1"/>
    <col min="15114" max="15114" width="14.109375" style="21" customWidth="1"/>
    <col min="15115" max="15115" width="10.6640625" style="21" customWidth="1"/>
    <col min="15116" max="15116" width="14.109375" style="21" customWidth="1"/>
    <col min="15117" max="15117" width="8.33203125" style="21" customWidth="1"/>
    <col min="15118" max="15118" width="11.21875" style="21" bestFit="1" customWidth="1"/>
    <col min="15119" max="15119" width="13.33203125" style="21" bestFit="1" customWidth="1"/>
    <col min="15120" max="15121" width="8.5546875" style="21"/>
    <col min="15122" max="15122" width="11.33203125" style="21" customWidth="1"/>
    <col min="15123" max="15359" width="8.5546875" style="21"/>
    <col min="15360" max="15360" width="3.21875" style="21" customWidth="1"/>
    <col min="15361" max="15361" width="20.44140625" style="21" customWidth="1"/>
    <col min="15362" max="15362" width="17.21875" style="21" customWidth="1"/>
    <col min="15363" max="15363" width="6" style="21" customWidth="1"/>
    <col min="15364" max="15364" width="10.44140625" style="21" customWidth="1"/>
    <col min="15365" max="15365" width="10.77734375" style="21" customWidth="1"/>
    <col min="15366" max="15366" width="14.109375" style="21" customWidth="1"/>
    <col min="15367" max="15367" width="10.77734375" style="21" customWidth="1"/>
    <col min="15368" max="15368" width="14.109375" style="21" customWidth="1"/>
    <col min="15369" max="15369" width="10.6640625" style="21" customWidth="1"/>
    <col min="15370" max="15370" width="14.109375" style="21" customWidth="1"/>
    <col min="15371" max="15371" width="10.6640625" style="21" customWidth="1"/>
    <col min="15372" max="15372" width="14.109375" style="21" customWidth="1"/>
    <col min="15373" max="15373" width="8.33203125" style="21" customWidth="1"/>
    <col min="15374" max="15374" width="11.21875" style="21" bestFit="1" customWidth="1"/>
    <col min="15375" max="15375" width="13.33203125" style="21" bestFit="1" customWidth="1"/>
    <col min="15376" max="15377" width="8.5546875" style="21"/>
    <col min="15378" max="15378" width="11.33203125" style="21" customWidth="1"/>
    <col min="15379" max="15615" width="8.5546875" style="21"/>
    <col min="15616" max="15616" width="3.21875" style="21" customWidth="1"/>
    <col min="15617" max="15617" width="20.44140625" style="21" customWidth="1"/>
    <col min="15618" max="15618" width="17.21875" style="21" customWidth="1"/>
    <col min="15619" max="15619" width="6" style="21" customWidth="1"/>
    <col min="15620" max="15620" width="10.44140625" style="21" customWidth="1"/>
    <col min="15621" max="15621" width="10.77734375" style="21" customWidth="1"/>
    <col min="15622" max="15622" width="14.109375" style="21" customWidth="1"/>
    <col min="15623" max="15623" width="10.77734375" style="21" customWidth="1"/>
    <col min="15624" max="15624" width="14.109375" style="21" customWidth="1"/>
    <col min="15625" max="15625" width="10.6640625" style="21" customWidth="1"/>
    <col min="15626" max="15626" width="14.109375" style="21" customWidth="1"/>
    <col min="15627" max="15627" width="10.6640625" style="21" customWidth="1"/>
    <col min="15628" max="15628" width="14.109375" style="21" customWidth="1"/>
    <col min="15629" max="15629" width="8.33203125" style="21" customWidth="1"/>
    <col min="15630" max="15630" width="11.21875" style="21" bestFit="1" customWidth="1"/>
    <col min="15631" max="15631" width="13.33203125" style="21" bestFit="1" customWidth="1"/>
    <col min="15632" max="15633" width="8.5546875" style="21"/>
    <col min="15634" max="15634" width="11.33203125" style="21" customWidth="1"/>
    <col min="15635" max="15871" width="8.5546875" style="21"/>
    <col min="15872" max="15872" width="3.21875" style="21" customWidth="1"/>
    <col min="15873" max="15873" width="20.44140625" style="21" customWidth="1"/>
    <col min="15874" max="15874" width="17.21875" style="21" customWidth="1"/>
    <col min="15875" max="15875" width="6" style="21" customWidth="1"/>
    <col min="15876" max="15876" width="10.44140625" style="21" customWidth="1"/>
    <col min="15877" max="15877" width="10.77734375" style="21" customWidth="1"/>
    <col min="15878" max="15878" width="14.109375" style="21" customWidth="1"/>
    <col min="15879" max="15879" width="10.77734375" style="21" customWidth="1"/>
    <col min="15880" max="15880" width="14.109375" style="21" customWidth="1"/>
    <col min="15881" max="15881" width="10.6640625" style="21" customWidth="1"/>
    <col min="15882" max="15882" width="14.109375" style="21" customWidth="1"/>
    <col min="15883" max="15883" width="10.6640625" style="21" customWidth="1"/>
    <col min="15884" max="15884" width="14.109375" style="21" customWidth="1"/>
    <col min="15885" max="15885" width="8.33203125" style="21" customWidth="1"/>
    <col min="15886" max="15886" width="11.21875" style="21" bestFit="1" customWidth="1"/>
    <col min="15887" max="15887" width="13.33203125" style="21" bestFit="1" customWidth="1"/>
    <col min="15888" max="15889" width="8.5546875" style="21"/>
    <col min="15890" max="15890" width="11.33203125" style="21" customWidth="1"/>
    <col min="15891" max="16127" width="8.5546875" style="21"/>
    <col min="16128" max="16128" width="3.21875" style="21" customWidth="1"/>
    <col min="16129" max="16129" width="20.44140625" style="21" customWidth="1"/>
    <col min="16130" max="16130" width="17.21875" style="21" customWidth="1"/>
    <col min="16131" max="16131" width="6" style="21" customWidth="1"/>
    <col min="16132" max="16132" width="10.44140625" style="21" customWidth="1"/>
    <col min="16133" max="16133" width="10.77734375" style="21" customWidth="1"/>
    <col min="16134" max="16134" width="14.109375" style="21" customWidth="1"/>
    <col min="16135" max="16135" width="10.77734375" style="21" customWidth="1"/>
    <col min="16136" max="16136" width="14.109375" style="21" customWidth="1"/>
    <col min="16137" max="16137" width="10.6640625" style="21" customWidth="1"/>
    <col min="16138" max="16138" width="14.109375" style="21" customWidth="1"/>
    <col min="16139" max="16139" width="10.6640625" style="21" customWidth="1"/>
    <col min="16140" max="16140" width="14.109375" style="21" customWidth="1"/>
    <col min="16141" max="16141" width="8.33203125" style="21" customWidth="1"/>
    <col min="16142" max="16142" width="11.21875" style="21" bestFit="1" customWidth="1"/>
    <col min="16143" max="16143" width="13.33203125" style="21" bestFit="1" customWidth="1"/>
    <col min="16144" max="16145" width="8.5546875" style="21"/>
    <col min="16146" max="16146" width="11.33203125" style="21" customWidth="1"/>
    <col min="16147" max="16384" width="8.5546875" style="21"/>
  </cols>
  <sheetData>
    <row r="1" spans="1:13" ht="24" customHeight="1">
      <c r="A1" s="360" t="s">
        <v>860</v>
      </c>
    </row>
    <row r="2" spans="1:13" s="233" customFormat="1" ht="20.100000000000001" customHeight="1">
      <c r="A2" s="461" t="s">
        <v>786</v>
      </c>
      <c r="B2" s="461" t="s">
        <v>128</v>
      </c>
      <c r="C2" s="462" t="s">
        <v>787</v>
      </c>
      <c r="D2" s="1" t="s">
        <v>9</v>
      </c>
      <c r="E2" s="231" t="s">
        <v>1</v>
      </c>
      <c r="F2" s="232"/>
      <c r="G2" s="231" t="s">
        <v>2</v>
      </c>
      <c r="H2" s="232"/>
      <c r="I2" s="463" t="s">
        <v>132</v>
      </c>
      <c r="J2" s="463"/>
      <c r="K2" s="463" t="s">
        <v>131</v>
      </c>
      <c r="L2" s="463"/>
      <c r="M2" s="1" t="s">
        <v>28</v>
      </c>
    </row>
    <row r="3" spans="1:13" s="233" customFormat="1" ht="20.100000000000001" customHeight="1">
      <c r="A3" s="461"/>
      <c r="B3" s="461"/>
      <c r="C3" s="462"/>
      <c r="D3" s="1"/>
      <c r="E3" s="231" t="s">
        <v>3</v>
      </c>
      <c r="F3" s="232" t="s">
        <v>4</v>
      </c>
      <c r="G3" s="231" t="s">
        <v>3</v>
      </c>
      <c r="H3" s="232" t="s">
        <v>4</v>
      </c>
      <c r="I3" s="231" t="s">
        <v>3</v>
      </c>
      <c r="J3" s="232" t="s">
        <v>4</v>
      </c>
      <c r="K3" s="231" t="s">
        <v>788</v>
      </c>
      <c r="L3" s="232" t="s">
        <v>4</v>
      </c>
      <c r="M3" s="1"/>
    </row>
    <row r="4" spans="1:13" s="233" customFormat="1" ht="18.95" customHeight="1">
      <c r="A4" s="237" t="s">
        <v>789</v>
      </c>
      <c r="B4" s="238"/>
      <c r="C4" s="240"/>
      <c r="D4" s="239"/>
      <c r="E4" s="241"/>
      <c r="F4" s="241"/>
      <c r="G4" s="241"/>
      <c r="H4" s="241"/>
      <c r="I4" s="241"/>
      <c r="J4" s="241"/>
      <c r="K4" s="241"/>
      <c r="L4" s="241"/>
      <c r="M4" s="242"/>
    </row>
    <row r="5" spans="1:13" s="233" customFormat="1" ht="18.95" customHeight="1">
      <c r="A5" s="237"/>
      <c r="B5" s="238"/>
      <c r="C5" s="240"/>
      <c r="D5" s="239"/>
      <c r="E5" s="241"/>
      <c r="F5" s="241"/>
      <c r="G5" s="241"/>
      <c r="H5" s="241"/>
      <c r="I5" s="241"/>
      <c r="J5" s="241"/>
      <c r="K5" s="241"/>
      <c r="L5" s="241"/>
      <c r="M5" s="242"/>
    </row>
    <row r="6" spans="1:13" s="233" customFormat="1" ht="18.95" customHeight="1">
      <c r="A6" s="237"/>
      <c r="B6" s="238"/>
      <c r="C6" s="240"/>
      <c r="D6" s="239"/>
      <c r="E6" s="241"/>
      <c r="F6" s="241"/>
      <c r="G6" s="241"/>
      <c r="H6" s="241"/>
      <c r="I6" s="241"/>
      <c r="J6" s="241"/>
      <c r="K6" s="241"/>
      <c r="L6" s="241"/>
      <c r="M6" s="242"/>
    </row>
    <row r="7" spans="1:13" s="233" customFormat="1" ht="18.95" customHeight="1">
      <c r="A7" s="237" t="s">
        <v>22</v>
      </c>
      <c r="B7" s="238"/>
      <c r="C7" s="240"/>
      <c r="D7" s="239"/>
      <c r="E7" s="241"/>
      <c r="F7" s="241"/>
      <c r="G7" s="241"/>
      <c r="H7" s="241"/>
      <c r="I7" s="241"/>
      <c r="J7" s="241"/>
      <c r="K7" s="241"/>
      <c r="L7" s="241"/>
      <c r="M7" s="242"/>
    </row>
    <row r="8" spans="1:13" s="233" customFormat="1" ht="18.95" customHeight="1">
      <c r="A8" s="243" t="e">
        <f>#REF!</f>
        <v>#REF!</v>
      </c>
      <c r="B8" s="244" t="e">
        <f>#REF!</f>
        <v>#REF!</v>
      </c>
      <c r="C8" s="246" t="e">
        <f>#REF!</f>
        <v>#REF!</v>
      </c>
      <c r="D8" s="245" t="e">
        <f>#REF!</f>
        <v>#REF!</v>
      </c>
      <c r="E8" s="241" t="e">
        <f>#REF!</f>
        <v>#REF!</v>
      </c>
      <c r="F8" s="247" t="e">
        <f t="shared" ref="F8:F16" si="0">INT($C8*E8)</f>
        <v>#REF!</v>
      </c>
      <c r="G8" s="241"/>
      <c r="H8" s="247" t="e">
        <f t="shared" ref="H8:H16" si="1">INT($C8*G8)</f>
        <v>#REF!</v>
      </c>
      <c r="I8" s="241"/>
      <c r="J8" s="247" t="e">
        <f t="shared" ref="J8:J16" si="2">INT($C8*I8)</f>
        <v>#REF!</v>
      </c>
      <c r="K8" s="241" t="e">
        <f t="shared" ref="K8:L16" si="3">E8+G8+I8</f>
        <v>#REF!</v>
      </c>
      <c r="L8" s="241" t="e">
        <f t="shared" si="3"/>
        <v>#REF!</v>
      </c>
      <c r="M8" s="241" t="e">
        <f>#REF!</f>
        <v>#REF!</v>
      </c>
    </row>
    <row r="9" spans="1:13" s="233" customFormat="1" ht="18.95" customHeight="1">
      <c r="A9" s="243" t="e">
        <f>#REF!</f>
        <v>#REF!</v>
      </c>
      <c r="B9" s="244" t="e">
        <f>#REF!</f>
        <v>#REF!</v>
      </c>
      <c r="C9" s="246" t="e">
        <f>#REF!</f>
        <v>#REF!</v>
      </c>
      <c r="D9" s="245" t="e">
        <f>#REF!</f>
        <v>#REF!</v>
      </c>
      <c r="E9" s="241" t="e">
        <f>#REF!</f>
        <v>#REF!</v>
      </c>
      <c r="F9" s="247" t="e">
        <f t="shared" si="0"/>
        <v>#REF!</v>
      </c>
      <c r="G9" s="241"/>
      <c r="H9" s="247" t="e">
        <f t="shared" si="1"/>
        <v>#REF!</v>
      </c>
      <c r="I9" s="241"/>
      <c r="J9" s="247" t="e">
        <f t="shared" si="2"/>
        <v>#REF!</v>
      </c>
      <c r="K9" s="241" t="e">
        <f t="shared" si="3"/>
        <v>#REF!</v>
      </c>
      <c r="L9" s="241" t="e">
        <f t="shared" si="3"/>
        <v>#REF!</v>
      </c>
      <c r="M9" s="241" t="e">
        <f>#REF!</f>
        <v>#REF!</v>
      </c>
    </row>
    <row r="10" spans="1:13" s="233" customFormat="1" ht="18.95" customHeight="1">
      <c r="A10" s="243" t="e">
        <f>#REF!</f>
        <v>#REF!</v>
      </c>
      <c r="B10" s="244" t="e">
        <f>#REF!</f>
        <v>#REF!</v>
      </c>
      <c r="C10" s="248" t="e">
        <f>#REF!</f>
        <v>#REF!</v>
      </c>
      <c r="D10" s="245" t="e">
        <f>#REF!</f>
        <v>#REF!</v>
      </c>
      <c r="E10" s="243" t="e">
        <f>#REF!</f>
        <v>#REF!</v>
      </c>
      <c r="F10" s="247" t="e">
        <f t="shared" si="0"/>
        <v>#REF!</v>
      </c>
      <c r="G10" s="249"/>
      <c r="H10" s="247" t="e">
        <f t="shared" si="1"/>
        <v>#REF!</v>
      </c>
      <c r="I10" s="249"/>
      <c r="J10" s="247" t="e">
        <f t="shared" si="2"/>
        <v>#REF!</v>
      </c>
      <c r="K10" s="249" t="e">
        <f t="shared" si="3"/>
        <v>#REF!</v>
      </c>
      <c r="L10" s="241" t="e">
        <f t="shared" si="3"/>
        <v>#REF!</v>
      </c>
      <c r="M10" s="243" t="e">
        <f>#REF!</f>
        <v>#REF!</v>
      </c>
    </row>
    <row r="11" spans="1:13" s="233" customFormat="1" ht="18.95" customHeight="1">
      <c r="A11" s="243" t="e">
        <f>#REF!</f>
        <v>#REF!</v>
      </c>
      <c r="B11" s="244" t="e">
        <f>#REF!</f>
        <v>#REF!</v>
      </c>
      <c r="C11" s="248" t="e">
        <f>#REF!</f>
        <v>#REF!</v>
      </c>
      <c r="D11" s="245" t="e">
        <f>#REF!</f>
        <v>#REF!</v>
      </c>
      <c r="E11" s="243" t="e">
        <f>#REF!</f>
        <v>#REF!</v>
      </c>
      <c r="F11" s="247" t="e">
        <f t="shared" si="0"/>
        <v>#REF!</v>
      </c>
      <c r="G11" s="249"/>
      <c r="H11" s="247" t="e">
        <f t="shared" si="1"/>
        <v>#REF!</v>
      </c>
      <c r="I11" s="249"/>
      <c r="J11" s="247" t="e">
        <f t="shared" si="2"/>
        <v>#REF!</v>
      </c>
      <c r="K11" s="249" t="e">
        <f t="shared" si="3"/>
        <v>#REF!</v>
      </c>
      <c r="L11" s="241" t="e">
        <f t="shared" si="3"/>
        <v>#REF!</v>
      </c>
      <c r="M11" s="243" t="e">
        <f>#REF!</f>
        <v>#REF!</v>
      </c>
    </row>
    <row r="12" spans="1:13" s="233" customFormat="1" ht="18.95" customHeight="1">
      <c r="A12" s="243" t="e">
        <f>#REF!</f>
        <v>#REF!</v>
      </c>
      <c r="B12" s="244" t="e">
        <f>#REF!</f>
        <v>#REF!</v>
      </c>
      <c r="C12" s="248" t="e">
        <f>#REF!</f>
        <v>#REF!</v>
      </c>
      <c r="D12" s="245" t="e">
        <f>#REF!</f>
        <v>#REF!</v>
      </c>
      <c r="E12" s="243" t="e">
        <f>#REF!</f>
        <v>#REF!</v>
      </c>
      <c r="F12" s="247" t="e">
        <f t="shared" si="0"/>
        <v>#REF!</v>
      </c>
      <c r="G12" s="249"/>
      <c r="H12" s="247" t="e">
        <f t="shared" si="1"/>
        <v>#REF!</v>
      </c>
      <c r="I12" s="249"/>
      <c r="J12" s="247" t="e">
        <f t="shared" si="2"/>
        <v>#REF!</v>
      </c>
      <c r="K12" s="249" t="e">
        <f t="shared" si="3"/>
        <v>#REF!</v>
      </c>
      <c r="L12" s="241" t="e">
        <f t="shared" si="3"/>
        <v>#REF!</v>
      </c>
      <c r="M12" s="243" t="e">
        <f>#REF!</f>
        <v>#REF!</v>
      </c>
    </row>
    <row r="13" spans="1:13" s="233" customFormat="1" ht="18.95" customHeight="1">
      <c r="A13" s="243" t="e">
        <f>#REF!</f>
        <v>#REF!</v>
      </c>
      <c r="B13" s="244" t="e">
        <f>#REF!</f>
        <v>#REF!</v>
      </c>
      <c r="C13" s="248" t="e">
        <f>#REF!</f>
        <v>#REF!</v>
      </c>
      <c r="D13" s="245" t="e">
        <f>#REF!</f>
        <v>#REF!</v>
      </c>
      <c r="E13" s="243" t="e">
        <f>#REF!</f>
        <v>#REF!</v>
      </c>
      <c r="F13" s="247" t="e">
        <f t="shared" si="0"/>
        <v>#REF!</v>
      </c>
      <c r="G13" s="249"/>
      <c r="H13" s="247" t="e">
        <f t="shared" si="1"/>
        <v>#REF!</v>
      </c>
      <c r="I13" s="249"/>
      <c r="J13" s="247" t="e">
        <f t="shared" si="2"/>
        <v>#REF!</v>
      </c>
      <c r="K13" s="249" t="e">
        <f t="shared" si="3"/>
        <v>#REF!</v>
      </c>
      <c r="L13" s="241" t="e">
        <f t="shared" si="3"/>
        <v>#REF!</v>
      </c>
      <c r="M13" s="243" t="e">
        <f>#REF!</f>
        <v>#REF!</v>
      </c>
    </row>
    <row r="14" spans="1:13" s="233" customFormat="1" ht="18.95" customHeight="1">
      <c r="A14" s="243" t="e">
        <f>#REF!</f>
        <v>#REF!</v>
      </c>
      <c r="B14" s="244" t="e">
        <f>#REF!</f>
        <v>#REF!</v>
      </c>
      <c r="C14" s="248" t="e">
        <f>#REF!</f>
        <v>#REF!</v>
      </c>
      <c r="D14" s="245" t="e">
        <f>#REF!</f>
        <v>#REF!</v>
      </c>
      <c r="E14" s="243" t="e">
        <f>#REF!</f>
        <v>#REF!</v>
      </c>
      <c r="F14" s="247" t="e">
        <f t="shared" si="0"/>
        <v>#REF!</v>
      </c>
      <c r="G14" s="249"/>
      <c r="H14" s="247" t="e">
        <f t="shared" si="1"/>
        <v>#REF!</v>
      </c>
      <c r="I14" s="249"/>
      <c r="J14" s="247" t="e">
        <f t="shared" si="2"/>
        <v>#REF!</v>
      </c>
      <c r="K14" s="249" t="e">
        <f t="shared" si="3"/>
        <v>#REF!</v>
      </c>
      <c r="L14" s="241" t="e">
        <f t="shared" si="3"/>
        <v>#REF!</v>
      </c>
      <c r="M14" s="243" t="e">
        <f>#REF!</f>
        <v>#REF!</v>
      </c>
    </row>
    <row r="15" spans="1:13" s="233" customFormat="1" ht="18.95" customHeight="1">
      <c r="A15" s="243" t="e">
        <f>#REF!</f>
        <v>#REF!</v>
      </c>
      <c r="B15" s="244" t="e">
        <f>#REF!</f>
        <v>#REF!</v>
      </c>
      <c r="C15" s="248" t="e">
        <f>#REF!</f>
        <v>#REF!</v>
      </c>
      <c r="D15" s="245" t="e">
        <f>#REF!</f>
        <v>#REF!</v>
      </c>
      <c r="E15" s="243" t="e">
        <f>#REF!</f>
        <v>#REF!</v>
      </c>
      <c r="F15" s="247" t="e">
        <f t="shared" si="0"/>
        <v>#REF!</v>
      </c>
      <c r="G15" s="250"/>
      <c r="H15" s="247" t="e">
        <f t="shared" si="1"/>
        <v>#REF!</v>
      </c>
      <c r="I15" s="250"/>
      <c r="J15" s="247" t="e">
        <f t="shared" si="2"/>
        <v>#REF!</v>
      </c>
      <c r="K15" s="249" t="e">
        <f t="shared" si="3"/>
        <v>#REF!</v>
      </c>
      <c r="L15" s="241" t="e">
        <f t="shared" si="3"/>
        <v>#REF!</v>
      </c>
      <c r="M15" s="243" t="e">
        <f>#REF!</f>
        <v>#REF!</v>
      </c>
    </row>
    <row r="16" spans="1:13" s="233" customFormat="1" ht="18.95" customHeight="1">
      <c r="A16" s="243" t="e">
        <f>#REF!</f>
        <v>#REF!</v>
      </c>
      <c r="B16" s="244" t="e">
        <f>#REF!</f>
        <v>#REF!</v>
      </c>
      <c r="C16" s="248" t="e">
        <f>#REF!</f>
        <v>#REF!</v>
      </c>
      <c r="D16" s="245" t="e">
        <f>#REF!</f>
        <v>#REF!</v>
      </c>
      <c r="E16" s="243" t="e">
        <f>#REF!</f>
        <v>#REF!</v>
      </c>
      <c r="F16" s="247" t="e">
        <f t="shared" si="0"/>
        <v>#REF!</v>
      </c>
      <c r="G16" s="250"/>
      <c r="H16" s="247" t="e">
        <f t="shared" si="1"/>
        <v>#REF!</v>
      </c>
      <c r="I16" s="250"/>
      <c r="J16" s="247" t="e">
        <f t="shared" si="2"/>
        <v>#REF!</v>
      </c>
      <c r="K16" s="249" t="e">
        <f t="shared" si="3"/>
        <v>#REF!</v>
      </c>
      <c r="L16" s="241" t="e">
        <f t="shared" si="3"/>
        <v>#REF!</v>
      </c>
      <c r="M16" s="243" t="e">
        <f>#REF!</f>
        <v>#REF!</v>
      </c>
    </row>
    <row r="17" spans="1:17" s="233" customFormat="1" ht="18.95" customHeight="1">
      <c r="A17" s="251" t="s">
        <v>790</v>
      </c>
      <c r="B17" s="238"/>
      <c r="C17" s="252"/>
      <c r="D17" s="239"/>
      <c r="E17" s="241"/>
      <c r="F17" s="242" t="e">
        <f>SUM(F8:F16)</f>
        <v>#REF!</v>
      </c>
      <c r="G17" s="242"/>
      <c r="H17" s="242" t="e">
        <f>SUM(H8:H16)</f>
        <v>#REF!</v>
      </c>
      <c r="I17" s="242"/>
      <c r="J17" s="242" t="e">
        <f>SUM(J8:J16)</f>
        <v>#REF!</v>
      </c>
      <c r="K17" s="249"/>
      <c r="L17" s="241" t="e">
        <f>F17+H17+J17-M17</f>
        <v>#REF!</v>
      </c>
      <c r="M17" s="253">
        <v>19</v>
      </c>
      <c r="N17" s="254"/>
    </row>
    <row r="18" spans="1:17" s="233" customFormat="1" ht="18.95" customHeight="1">
      <c r="A18" s="237"/>
      <c r="B18" s="238"/>
      <c r="C18" s="252"/>
      <c r="D18" s="239"/>
      <c r="E18" s="241"/>
      <c r="F18" s="242"/>
      <c r="G18" s="242"/>
      <c r="H18" s="242"/>
      <c r="I18" s="242"/>
      <c r="J18" s="242"/>
      <c r="K18" s="242"/>
      <c r="L18" s="242"/>
      <c r="M18" s="241"/>
      <c r="N18" s="255"/>
    </row>
    <row r="19" spans="1:17" s="262" customFormat="1" ht="18.95" customHeight="1">
      <c r="A19" s="256" t="s">
        <v>791</v>
      </c>
      <c r="B19" s="257"/>
      <c r="C19" s="252"/>
      <c r="D19" s="258"/>
      <c r="E19" s="256"/>
      <c r="F19" s="256" t="e">
        <f>L17</f>
        <v>#REF!</v>
      </c>
      <c r="G19" s="256"/>
      <c r="H19" s="256"/>
      <c r="I19" s="256"/>
      <c r="J19" s="256"/>
      <c r="K19" s="256"/>
      <c r="L19" s="259" t="e">
        <f>F19+H19+J19</f>
        <v>#REF!</v>
      </c>
      <c r="M19" s="260"/>
      <c r="N19" s="261"/>
    </row>
    <row r="20" spans="1:17" s="233" customFormat="1" ht="18.95" customHeight="1">
      <c r="A20" s="263"/>
      <c r="B20" s="264"/>
      <c r="C20" s="252"/>
      <c r="D20" s="265"/>
      <c r="E20" s="263"/>
      <c r="F20" s="256"/>
      <c r="G20" s="256"/>
      <c r="H20" s="256"/>
      <c r="I20" s="256"/>
      <c r="J20" s="256"/>
      <c r="K20" s="256"/>
      <c r="L20" s="259"/>
      <c r="M20" s="266"/>
      <c r="N20" s="255"/>
    </row>
    <row r="21" spans="1:17" s="233" customFormat="1" ht="18.95" customHeight="1">
      <c r="A21" s="237" t="s">
        <v>792</v>
      </c>
      <c r="B21" s="264"/>
      <c r="C21" s="252"/>
      <c r="D21" s="265"/>
      <c r="E21" s="263"/>
      <c r="F21" s="256"/>
      <c r="G21" s="256"/>
      <c r="H21" s="256"/>
      <c r="I21" s="256"/>
      <c r="J21" s="256"/>
      <c r="K21" s="256"/>
      <c r="L21" s="259"/>
      <c r="M21" s="266"/>
      <c r="N21" s="255"/>
    </row>
    <row r="22" spans="1:17" s="233" customFormat="1" ht="18.95" customHeight="1">
      <c r="A22" s="263" t="s">
        <v>793</v>
      </c>
      <c r="B22" s="264"/>
      <c r="C22" s="252"/>
      <c r="D22" s="267" t="s">
        <v>794</v>
      </c>
      <c r="E22" s="263"/>
      <c r="F22" s="256"/>
      <c r="G22" s="256"/>
      <c r="H22" s="256"/>
      <c r="I22" s="256"/>
      <c r="J22" s="268" t="e">
        <f>INT((F19+L189)*4%)</f>
        <v>#REF!</v>
      </c>
      <c r="K22" s="268"/>
      <c r="L22" s="269" t="e">
        <f>+F22+H22+J22</f>
        <v>#REF!</v>
      </c>
      <c r="M22" s="266"/>
      <c r="N22" s="255"/>
    </row>
    <row r="23" spans="1:17" s="233" customFormat="1" ht="18.95" customHeight="1">
      <c r="A23" s="263" t="s">
        <v>795</v>
      </c>
      <c r="B23" s="264"/>
      <c r="C23" s="252"/>
      <c r="D23" s="267" t="s">
        <v>796</v>
      </c>
      <c r="E23" s="263"/>
      <c r="F23" s="256"/>
      <c r="G23" s="256"/>
      <c r="H23" s="256"/>
      <c r="I23" s="256"/>
      <c r="J23" s="268" t="e">
        <f>INT(F19*0.5%)</f>
        <v>#REF!</v>
      </c>
      <c r="K23" s="268"/>
      <c r="L23" s="269" t="e">
        <f>+F23+H23+J23</f>
        <v>#REF!</v>
      </c>
      <c r="M23" s="266"/>
      <c r="N23" s="255"/>
    </row>
    <row r="24" spans="1:17" s="233" customFormat="1" ht="18.95" customHeight="1">
      <c r="A24" s="263"/>
      <c r="B24" s="264"/>
      <c r="C24" s="252"/>
      <c r="D24" s="265"/>
      <c r="E24" s="263"/>
      <c r="F24" s="256"/>
      <c r="G24" s="256"/>
      <c r="H24" s="256"/>
      <c r="I24" s="256"/>
      <c r="J24" s="256"/>
      <c r="K24" s="256"/>
      <c r="L24" s="259"/>
      <c r="M24" s="266"/>
      <c r="N24" s="255"/>
    </row>
    <row r="25" spans="1:17" s="233" customFormat="1" ht="18.95" customHeight="1">
      <c r="A25" s="251" t="s">
        <v>797</v>
      </c>
      <c r="B25" s="264"/>
      <c r="C25" s="252"/>
      <c r="D25" s="265"/>
      <c r="E25" s="263"/>
      <c r="F25" s="256"/>
      <c r="G25" s="256"/>
      <c r="H25" s="256"/>
      <c r="I25" s="256"/>
      <c r="J25" s="256" t="e">
        <f>SUM(J22:J23)</f>
        <v>#REF!</v>
      </c>
      <c r="K25" s="256"/>
      <c r="L25" s="269" t="e">
        <f>+F25+H25+J25</f>
        <v>#REF!</v>
      </c>
      <c r="M25" s="253"/>
      <c r="N25" s="255"/>
    </row>
    <row r="26" spans="1:17" s="276" customFormat="1" ht="18.95" customHeight="1">
      <c r="A26" s="251" t="s">
        <v>798</v>
      </c>
      <c r="B26" s="270"/>
      <c r="C26" s="252"/>
      <c r="D26" s="271"/>
      <c r="E26" s="259"/>
      <c r="F26" s="259" t="e">
        <f>F19</f>
        <v>#REF!</v>
      </c>
      <c r="G26" s="259"/>
      <c r="H26" s="272"/>
      <c r="I26" s="259"/>
      <c r="J26" s="259" t="e">
        <f>J25-M26</f>
        <v>#REF!</v>
      </c>
      <c r="K26" s="259"/>
      <c r="L26" s="269" t="e">
        <f>+F26+H26+J26</f>
        <v>#REF!</v>
      </c>
      <c r="M26" s="253">
        <v>130</v>
      </c>
      <c r="N26" s="273"/>
      <c r="O26" s="274"/>
      <c r="P26" s="275"/>
      <c r="Q26" s="275"/>
    </row>
    <row r="27" spans="1:17" s="276" customFormat="1" ht="18.95" customHeight="1">
      <c r="A27" s="251"/>
      <c r="B27" s="270"/>
      <c r="C27" s="252"/>
      <c r="D27" s="271"/>
      <c r="E27" s="259"/>
      <c r="F27" s="259"/>
      <c r="G27" s="259"/>
      <c r="H27" s="272"/>
      <c r="I27" s="259"/>
      <c r="J27" s="277"/>
      <c r="K27" s="259"/>
      <c r="L27" s="259"/>
      <c r="M27" s="234"/>
      <c r="N27" s="278"/>
      <c r="O27" s="254"/>
      <c r="P27" s="275"/>
      <c r="Q27" s="275"/>
    </row>
    <row r="28" spans="1:17" s="276" customFormat="1" ht="18.95" customHeight="1">
      <c r="A28" s="251"/>
      <c r="B28" s="270"/>
      <c r="C28" s="252"/>
      <c r="D28" s="271"/>
      <c r="E28" s="259"/>
      <c r="F28" s="259"/>
      <c r="G28" s="259"/>
      <c r="H28" s="272"/>
      <c r="I28" s="259"/>
      <c r="J28" s="259"/>
      <c r="K28" s="259"/>
      <c r="L28" s="259"/>
      <c r="M28" s="234"/>
      <c r="N28" s="273"/>
      <c r="O28" s="274"/>
      <c r="P28" s="275"/>
      <c r="Q28" s="275"/>
    </row>
    <row r="29" spans="1:17" s="233" customFormat="1" ht="18.95" customHeight="1">
      <c r="A29" s="249" t="s">
        <v>799</v>
      </c>
      <c r="B29" s="264"/>
      <c r="C29" s="252"/>
      <c r="D29" s="265"/>
      <c r="E29" s="263"/>
      <c r="F29" s="263"/>
      <c r="G29" s="263"/>
      <c r="H29" s="263"/>
      <c r="I29" s="263"/>
      <c r="J29" s="263"/>
      <c r="K29" s="263"/>
      <c r="L29" s="263"/>
      <c r="M29" s="256"/>
    </row>
    <row r="30" spans="1:17" s="233" customFormat="1" ht="18.95" customHeight="1">
      <c r="A30" s="249"/>
      <c r="B30" s="279"/>
      <c r="C30" s="252"/>
      <c r="D30" s="280"/>
      <c r="E30" s="250"/>
      <c r="F30" s="250"/>
      <c r="G30" s="250"/>
      <c r="H30" s="250"/>
      <c r="I30" s="250"/>
      <c r="J30" s="241"/>
      <c r="K30" s="241"/>
      <c r="L30" s="241"/>
      <c r="M30" s="242"/>
    </row>
    <row r="31" spans="1:17" s="233" customFormat="1" ht="18.95" customHeight="1">
      <c r="A31" s="281" t="s">
        <v>800</v>
      </c>
      <c r="B31" s="279"/>
      <c r="C31" s="252"/>
      <c r="D31" s="280"/>
      <c r="E31" s="250"/>
      <c r="F31" s="250"/>
      <c r="G31" s="250"/>
      <c r="H31" s="250"/>
      <c r="I31" s="250"/>
      <c r="J31" s="241"/>
      <c r="K31" s="241"/>
      <c r="L31" s="241"/>
      <c r="M31" s="242"/>
    </row>
    <row r="32" spans="1:17" s="233" customFormat="1" ht="18.95" customHeight="1">
      <c r="A32" s="243" t="e">
        <f>#REF!</f>
        <v>#REF!</v>
      </c>
      <c r="B32" s="282" t="e">
        <f>#REF!</f>
        <v>#REF!</v>
      </c>
      <c r="C32" s="283" t="e">
        <f>#REF!</f>
        <v>#REF!</v>
      </c>
      <c r="D32" s="282" t="e">
        <f>#REF!</f>
        <v>#REF!</v>
      </c>
      <c r="E32" s="247" t="e">
        <f>#REF!</f>
        <v>#REF!</v>
      </c>
      <c r="F32" s="247" t="e">
        <f t="shared" ref="F32:F73" si="4">INT($C32*E32)</f>
        <v>#REF!</v>
      </c>
      <c r="G32" s="249"/>
      <c r="H32" s="247" t="e">
        <f t="shared" ref="H32:H73" si="5">INT($C32*G32)</f>
        <v>#REF!</v>
      </c>
      <c r="I32" s="249"/>
      <c r="J32" s="247" t="e">
        <f t="shared" ref="J32:J73" si="6">INT($C32*I32)</f>
        <v>#REF!</v>
      </c>
      <c r="K32" s="249" t="e">
        <f t="shared" ref="K32:L47" si="7">E32+G32+I32</f>
        <v>#REF!</v>
      </c>
      <c r="L32" s="241" t="e">
        <f t="shared" si="7"/>
        <v>#REF!</v>
      </c>
      <c r="M32" s="284" t="e">
        <f>#REF!</f>
        <v>#REF!</v>
      </c>
    </row>
    <row r="33" spans="1:13" s="233" customFormat="1" ht="18.95" customHeight="1">
      <c r="A33" s="243" t="e">
        <f>#REF!</f>
        <v>#REF!</v>
      </c>
      <c r="B33" s="282" t="e">
        <f>#REF!</f>
        <v>#REF!</v>
      </c>
      <c r="C33" s="283" t="e">
        <f>#REF!</f>
        <v>#REF!</v>
      </c>
      <c r="D33" s="282" t="e">
        <f>#REF!</f>
        <v>#REF!</v>
      </c>
      <c r="E33" s="247" t="e">
        <f>#REF!</f>
        <v>#REF!</v>
      </c>
      <c r="F33" s="247" t="e">
        <f t="shared" si="4"/>
        <v>#REF!</v>
      </c>
      <c r="G33" s="249"/>
      <c r="H33" s="247" t="e">
        <f t="shared" si="5"/>
        <v>#REF!</v>
      </c>
      <c r="I33" s="249"/>
      <c r="J33" s="247" t="e">
        <f t="shared" si="6"/>
        <v>#REF!</v>
      </c>
      <c r="K33" s="249" t="e">
        <f t="shared" si="7"/>
        <v>#REF!</v>
      </c>
      <c r="L33" s="241" t="e">
        <f t="shared" si="7"/>
        <v>#REF!</v>
      </c>
      <c r="M33" s="284" t="e">
        <f>#REF!</f>
        <v>#REF!</v>
      </c>
    </row>
    <row r="34" spans="1:13" s="233" customFormat="1" ht="18.95" customHeight="1">
      <c r="A34" s="243" t="e">
        <f>#REF!</f>
        <v>#REF!</v>
      </c>
      <c r="B34" s="282" t="e">
        <f>#REF!</f>
        <v>#REF!</v>
      </c>
      <c r="C34" s="283" t="e">
        <f>#REF!</f>
        <v>#REF!</v>
      </c>
      <c r="D34" s="282" t="e">
        <f>#REF!</f>
        <v>#REF!</v>
      </c>
      <c r="E34" s="247" t="e">
        <f>#REF!</f>
        <v>#REF!</v>
      </c>
      <c r="F34" s="247" t="e">
        <f t="shared" si="4"/>
        <v>#REF!</v>
      </c>
      <c r="G34" s="249"/>
      <c r="H34" s="247" t="e">
        <f t="shared" si="5"/>
        <v>#REF!</v>
      </c>
      <c r="I34" s="249"/>
      <c r="J34" s="247" t="e">
        <f t="shared" si="6"/>
        <v>#REF!</v>
      </c>
      <c r="K34" s="249" t="e">
        <f t="shared" si="7"/>
        <v>#REF!</v>
      </c>
      <c r="L34" s="241" t="e">
        <f t="shared" si="7"/>
        <v>#REF!</v>
      </c>
      <c r="M34" s="284" t="e">
        <f>#REF!</f>
        <v>#REF!</v>
      </c>
    </row>
    <row r="35" spans="1:13" s="233" customFormat="1" ht="18.95" customHeight="1">
      <c r="A35" s="243" t="e">
        <f>#REF!</f>
        <v>#REF!</v>
      </c>
      <c r="B35" s="282" t="e">
        <f>#REF!</f>
        <v>#REF!</v>
      </c>
      <c r="C35" s="283" t="e">
        <f>#REF!</f>
        <v>#REF!</v>
      </c>
      <c r="D35" s="282" t="e">
        <f>#REF!</f>
        <v>#REF!</v>
      </c>
      <c r="E35" s="247" t="e">
        <f>#REF!</f>
        <v>#REF!</v>
      </c>
      <c r="F35" s="247" t="e">
        <f t="shared" si="4"/>
        <v>#REF!</v>
      </c>
      <c r="G35" s="249"/>
      <c r="H35" s="247" t="e">
        <f t="shared" si="5"/>
        <v>#REF!</v>
      </c>
      <c r="I35" s="249"/>
      <c r="J35" s="247" t="e">
        <f t="shared" si="6"/>
        <v>#REF!</v>
      </c>
      <c r="K35" s="249" t="e">
        <f t="shared" si="7"/>
        <v>#REF!</v>
      </c>
      <c r="L35" s="241" t="e">
        <f t="shared" si="7"/>
        <v>#REF!</v>
      </c>
      <c r="M35" s="284" t="e">
        <f>#REF!</f>
        <v>#REF!</v>
      </c>
    </row>
    <row r="36" spans="1:13" s="233" customFormat="1" ht="18.95" customHeight="1">
      <c r="A36" s="243" t="e">
        <f>#REF!</f>
        <v>#REF!</v>
      </c>
      <c r="B36" s="282" t="e">
        <f>#REF!</f>
        <v>#REF!</v>
      </c>
      <c r="C36" s="283" t="e">
        <f>#REF!</f>
        <v>#REF!</v>
      </c>
      <c r="D36" s="282" t="e">
        <f>#REF!</f>
        <v>#REF!</v>
      </c>
      <c r="E36" s="247" t="e">
        <f>#REF!</f>
        <v>#REF!</v>
      </c>
      <c r="F36" s="247" t="e">
        <f t="shared" si="4"/>
        <v>#REF!</v>
      </c>
      <c r="G36" s="249"/>
      <c r="H36" s="247" t="e">
        <f t="shared" si="5"/>
        <v>#REF!</v>
      </c>
      <c r="I36" s="249"/>
      <c r="J36" s="247" t="e">
        <f t="shared" si="6"/>
        <v>#REF!</v>
      </c>
      <c r="K36" s="249" t="e">
        <f t="shared" si="7"/>
        <v>#REF!</v>
      </c>
      <c r="L36" s="241" t="e">
        <f t="shared" si="7"/>
        <v>#REF!</v>
      </c>
      <c r="M36" s="284" t="e">
        <f>#REF!</f>
        <v>#REF!</v>
      </c>
    </row>
    <row r="37" spans="1:13" s="233" customFormat="1" ht="18.95" customHeight="1">
      <c r="A37" s="243" t="e">
        <f>#REF!</f>
        <v>#REF!</v>
      </c>
      <c r="B37" s="282" t="e">
        <f>#REF!</f>
        <v>#REF!</v>
      </c>
      <c r="C37" s="283" t="e">
        <f>#REF!</f>
        <v>#REF!</v>
      </c>
      <c r="D37" s="282" t="e">
        <f>#REF!</f>
        <v>#REF!</v>
      </c>
      <c r="E37" s="247" t="e">
        <f>#REF!</f>
        <v>#REF!</v>
      </c>
      <c r="F37" s="247" t="e">
        <f t="shared" si="4"/>
        <v>#REF!</v>
      </c>
      <c r="G37" s="249"/>
      <c r="H37" s="247" t="e">
        <f t="shared" si="5"/>
        <v>#REF!</v>
      </c>
      <c r="I37" s="249"/>
      <c r="J37" s="247" t="e">
        <f t="shared" si="6"/>
        <v>#REF!</v>
      </c>
      <c r="K37" s="249" t="e">
        <f t="shared" si="7"/>
        <v>#REF!</v>
      </c>
      <c r="L37" s="241" t="e">
        <f t="shared" si="7"/>
        <v>#REF!</v>
      </c>
      <c r="M37" s="284" t="e">
        <f>#REF!</f>
        <v>#REF!</v>
      </c>
    </row>
    <row r="38" spans="1:13" s="233" customFormat="1" ht="18.95" customHeight="1">
      <c r="A38" s="243" t="e">
        <f>#REF!</f>
        <v>#REF!</v>
      </c>
      <c r="B38" s="282" t="e">
        <f>#REF!</f>
        <v>#REF!</v>
      </c>
      <c r="C38" s="283" t="e">
        <f>#REF!</f>
        <v>#REF!</v>
      </c>
      <c r="D38" s="282" t="e">
        <f>#REF!</f>
        <v>#REF!</v>
      </c>
      <c r="E38" s="247" t="e">
        <f>#REF!</f>
        <v>#REF!</v>
      </c>
      <c r="F38" s="247" t="e">
        <f t="shared" si="4"/>
        <v>#REF!</v>
      </c>
      <c r="G38" s="249"/>
      <c r="H38" s="247" t="e">
        <f t="shared" si="5"/>
        <v>#REF!</v>
      </c>
      <c r="I38" s="249"/>
      <c r="J38" s="247" t="e">
        <f t="shared" si="6"/>
        <v>#REF!</v>
      </c>
      <c r="K38" s="249" t="e">
        <f t="shared" si="7"/>
        <v>#REF!</v>
      </c>
      <c r="L38" s="241" t="e">
        <f t="shared" si="7"/>
        <v>#REF!</v>
      </c>
      <c r="M38" s="284" t="e">
        <f>#REF!</f>
        <v>#REF!</v>
      </c>
    </row>
    <row r="39" spans="1:13" s="233" customFormat="1" ht="18.95" customHeight="1">
      <c r="A39" s="243" t="e">
        <f>#REF!</f>
        <v>#REF!</v>
      </c>
      <c r="B39" s="282" t="e">
        <f>#REF!</f>
        <v>#REF!</v>
      </c>
      <c r="C39" s="283" t="e">
        <f>#REF!</f>
        <v>#REF!</v>
      </c>
      <c r="D39" s="282" t="e">
        <f>#REF!</f>
        <v>#REF!</v>
      </c>
      <c r="E39" s="247" t="e">
        <f>#REF!</f>
        <v>#REF!</v>
      </c>
      <c r="F39" s="247" t="e">
        <f t="shared" si="4"/>
        <v>#REF!</v>
      </c>
      <c r="G39" s="249"/>
      <c r="H39" s="247" t="e">
        <f t="shared" si="5"/>
        <v>#REF!</v>
      </c>
      <c r="I39" s="249"/>
      <c r="J39" s="247" t="e">
        <f t="shared" si="6"/>
        <v>#REF!</v>
      </c>
      <c r="K39" s="249" t="e">
        <f t="shared" si="7"/>
        <v>#REF!</v>
      </c>
      <c r="L39" s="241" t="e">
        <f t="shared" si="7"/>
        <v>#REF!</v>
      </c>
      <c r="M39" s="284" t="e">
        <f>#REF!</f>
        <v>#REF!</v>
      </c>
    </row>
    <row r="40" spans="1:13" s="233" customFormat="1" ht="18.95" customHeight="1">
      <c r="A40" s="243" t="e">
        <f>#REF!</f>
        <v>#REF!</v>
      </c>
      <c r="B40" s="282" t="e">
        <f>#REF!</f>
        <v>#REF!</v>
      </c>
      <c r="C40" s="283" t="e">
        <f>#REF!</f>
        <v>#REF!</v>
      </c>
      <c r="D40" s="282" t="e">
        <f>#REF!</f>
        <v>#REF!</v>
      </c>
      <c r="E40" s="247" t="e">
        <f>#REF!</f>
        <v>#REF!</v>
      </c>
      <c r="F40" s="247" t="e">
        <f t="shared" si="4"/>
        <v>#REF!</v>
      </c>
      <c r="G40" s="249"/>
      <c r="H40" s="247" t="e">
        <f t="shared" si="5"/>
        <v>#REF!</v>
      </c>
      <c r="I40" s="249"/>
      <c r="J40" s="247" t="e">
        <f t="shared" si="6"/>
        <v>#REF!</v>
      </c>
      <c r="K40" s="249" t="e">
        <f t="shared" si="7"/>
        <v>#REF!</v>
      </c>
      <c r="L40" s="241" t="e">
        <f t="shared" si="7"/>
        <v>#REF!</v>
      </c>
      <c r="M40" s="284" t="e">
        <f>#REF!</f>
        <v>#REF!</v>
      </c>
    </row>
    <row r="41" spans="1:13" s="233" customFormat="1" ht="18.95" customHeight="1">
      <c r="A41" s="243" t="e">
        <f>#REF!</f>
        <v>#REF!</v>
      </c>
      <c r="B41" s="282" t="e">
        <f>#REF!</f>
        <v>#REF!</v>
      </c>
      <c r="C41" s="286" t="e">
        <f>#REF!</f>
        <v>#REF!</v>
      </c>
      <c r="D41" s="285" t="e">
        <f>#REF!</f>
        <v>#REF!</v>
      </c>
      <c r="E41" s="247" t="e">
        <f>#REF!</f>
        <v>#REF!</v>
      </c>
      <c r="F41" s="247" t="e">
        <f t="shared" si="4"/>
        <v>#REF!</v>
      </c>
      <c r="G41" s="249"/>
      <c r="H41" s="247" t="e">
        <f t="shared" si="5"/>
        <v>#REF!</v>
      </c>
      <c r="I41" s="249"/>
      <c r="J41" s="247" t="e">
        <f t="shared" si="6"/>
        <v>#REF!</v>
      </c>
      <c r="K41" s="249" t="e">
        <f t="shared" si="7"/>
        <v>#REF!</v>
      </c>
      <c r="L41" s="241" t="e">
        <f t="shared" si="7"/>
        <v>#REF!</v>
      </c>
      <c r="M41" s="247" t="e">
        <f>#REF!</f>
        <v>#REF!</v>
      </c>
    </row>
    <row r="42" spans="1:13" s="233" customFormat="1" ht="18.95" customHeight="1">
      <c r="A42" s="243" t="e">
        <f>#REF!</f>
        <v>#REF!</v>
      </c>
      <c r="B42" s="282" t="e">
        <f>#REF!</f>
        <v>#REF!</v>
      </c>
      <c r="C42" s="286" t="e">
        <f>#REF!</f>
        <v>#REF!</v>
      </c>
      <c r="D42" s="285" t="e">
        <f>#REF!</f>
        <v>#REF!</v>
      </c>
      <c r="E42" s="247" t="e">
        <f>#REF!</f>
        <v>#REF!</v>
      </c>
      <c r="F42" s="247" t="e">
        <f t="shared" si="4"/>
        <v>#REF!</v>
      </c>
      <c r="G42" s="249"/>
      <c r="H42" s="247" t="e">
        <f t="shared" si="5"/>
        <v>#REF!</v>
      </c>
      <c r="I42" s="249"/>
      <c r="J42" s="247" t="e">
        <f t="shared" si="6"/>
        <v>#REF!</v>
      </c>
      <c r="K42" s="249" t="e">
        <f t="shared" si="7"/>
        <v>#REF!</v>
      </c>
      <c r="L42" s="241" t="e">
        <f t="shared" si="7"/>
        <v>#REF!</v>
      </c>
      <c r="M42" s="247" t="e">
        <f>#REF!</f>
        <v>#REF!</v>
      </c>
    </row>
    <row r="43" spans="1:13" s="233" customFormat="1" ht="18.95" customHeight="1">
      <c r="A43" s="243" t="e">
        <f>#REF!</f>
        <v>#REF!</v>
      </c>
      <c r="B43" s="282" t="e">
        <f>#REF!</f>
        <v>#REF!</v>
      </c>
      <c r="C43" s="286" t="e">
        <f>#REF!</f>
        <v>#REF!</v>
      </c>
      <c r="D43" s="285" t="e">
        <f>#REF!</f>
        <v>#REF!</v>
      </c>
      <c r="E43" s="247" t="e">
        <f>#REF!</f>
        <v>#REF!</v>
      </c>
      <c r="F43" s="247" t="e">
        <f t="shared" si="4"/>
        <v>#REF!</v>
      </c>
      <c r="G43" s="249"/>
      <c r="H43" s="247" t="e">
        <f t="shared" si="5"/>
        <v>#REF!</v>
      </c>
      <c r="I43" s="249"/>
      <c r="J43" s="247" t="e">
        <f t="shared" si="6"/>
        <v>#REF!</v>
      </c>
      <c r="K43" s="249" t="e">
        <f t="shared" si="7"/>
        <v>#REF!</v>
      </c>
      <c r="L43" s="241" t="e">
        <f t="shared" si="7"/>
        <v>#REF!</v>
      </c>
      <c r="M43" s="247" t="e">
        <f>#REF!</f>
        <v>#REF!</v>
      </c>
    </row>
    <row r="44" spans="1:13" s="233" customFormat="1" ht="18.95" customHeight="1">
      <c r="A44" s="243" t="e">
        <f>#REF!</f>
        <v>#REF!</v>
      </c>
      <c r="B44" s="282" t="e">
        <f>#REF!</f>
        <v>#REF!</v>
      </c>
      <c r="C44" s="286" t="e">
        <f>#REF!</f>
        <v>#REF!</v>
      </c>
      <c r="D44" s="285" t="e">
        <f>#REF!</f>
        <v>#REF!</v>
      </c>
      <c r="E44" s="247" t="e">
        <f>#REF!</f>
        <v>#REF!</v>
      </c>
      <c r="F44" s="247" t="e">
        <f t="shared" si="4"/>
        <v>#REF!</v>
      </c>
      <c r="G44" s="249"/>
      <c r="H44" s="247" t="e">
        <f t="shared" si="5"/>
        <v>#REF!</v>
      </c>
      <c r="I44" s="249"/>
      <c r="J44" s="247" t="e">
        <f t="shared" si="6"/>
        <v>#REF!</v>
      </c>
      <c r="K44" s="249" t="e">
        <f t="shared" si="7"/>
        <v>#REF!</v>
      </c>
      <c r="L44" s="241" t="e">
        <f t="shared" si="7"/>
        <v>#REF!</v>
      </c>
      <c r="M44" s="247" t="e">
        <f>#REF!</f>
        <v>#REF!</v>
      </c>
    </row>
    <row r="45" spans="1:13" s="233" customFormat="1" ht="18.95" customHeight="1">
      <c r="A45" s="243" t="e">
        <f>#REF!</f>
        <v>#REF!</v>
      </c>
      <c r="B45" s="282" t="e">
        <f>#REF!</f>
        <v>#REF!</v>
      </c>
      <c r="C45" s="286" t="e">
        <f>#REF!</f>
        <v>#REF!</v>
      </c>
      <c r="D45" s="285" t="e">
        <f>#REF!</f>
        <v>#REF!</v>
      </c>
      <c r="E45" s="247" t="e">
        <f>#REF!</f>
        <v>#REF!</v>
      </c>
      <c r="F45" s="247" t="e">
        <f t="shared" si="4"/>
        <v>#REF!</v>
      </c>
      <c r="G45" s="249"/>
      <c r="H45" s="247" t="e">
        <f t="shared" si="5"/>
        <v>#REF!</v>
      </c>
      <c r="I45" s="249"/>
      <c r="J45" s="247" t="e">
        <f t="shared" si="6"/>
        <v>#REF!</v>
      </c>
      <c r="K45" s="249" t="e">
        <f t="shared" si="7"/>
        <v>#REF!</v>
      </c>
      <c r="L45" s="241" t="e">
        <f t="shared" si="7"/>
        <v>#REF!</v>
      </c>
      <c r="M45" s="247" t="e">
        <f>#REF!</f>
        <v>#REF!</v>
      </c>
    </row>
    <row r="46" spans="1:13" s="233" customFormat="1" ht="18.95" customHeight="1">
      <c r="A46" s="243" t="e">
        <f>#REF!</f>
        <v>#REF!</v>
      </c>
      <c r="B46" s="282" t="e">
        <f>#REF!</f>
        <v>#REF!</v>
      </c>
      <c r="C46" s="286" t="e">
        <f>#REF!</f>
        <v>#REF!</v>
      </c>
      <c r="D46" s="285" t="e">
        <f>#REF!</f>
        <v>#REF!</v>
      </c>
      <c r="E46" s="247" t="e">
        <f>#REF!</f>
        <v>#REF!</v>
      </c>
      <c r="F46" s="247" t="e">
        <f t="shared" si="4"/>
        <v>#REF!</v>
      </c>
      <c r="G46" s="249"/>
      <c r="H46" s="247" t="e">
        <f t="shared" si="5"/>
        <v>#REF!</v>
      </c>
      <c r="I46" s="249"/>
      <c r="J46" s="247" t="e">
        <f t="shared" si="6"/>
        <v>#REF!</v>
      </c>
      <c r="K46" s="249" t="e">
        <f t="shared" si="7"/>
        <v>#REF!</v>
      </c>
      <c r="L46" s="241" t="e">
        <f t="shared" si="7"/>
        <v>#REF!</v>
      </c>
      <c r="M46" s="284" t="e">
        <f>#REF!</f>
        <v>#REF!</v>
      </c>
    </row>
    <row r="47" spans="1:13" s="233" customFormat="1" ht="18.95" customHeight="1">
      <c r="A47" s="243" t="e">
        <f>#REF!</f>
        <v>#REF!</v>
      </c>
      <c r="B47" s="282" t="e">
        <f>#REF!</f>
        <v>#REF!</v>
      </c>
      <c r="C47" s="286" t="e">
        <f>#REF!</f>
        <v>#REF!</v>
      </c>
      <c r="D47" s="285" t="e">
        <f>#REF!</f>
        <v>#REF!</v>
      </c>
      <c r="E47" s="247" t="e">
        <f>#REF!</f>
        <v>#REF!</v>
      </c>
      <c r="F47" s="247" t="e">
        <f t="shared" si="4"/>
        <v>#REF!</v>
      </c>
      <c r="G47" s="249"/>
      <c r="H47" s="247" t="e">
        <f t="shared" si="5"/>
        <v>#REF!</v>
      </c>
      <c r="I47" s="249"/>
      <c r="J47" s="247" t="e">
        <f t="shared" si="6"/>
        <v>#REF!</v>
      </c>
      <c r="K47" s="249" t="e">
        <f t="shared" si="7"/>
        <v>#REF!</v>
      </c>
      <c r="L47" s="241" t="e">
        <f t="shared" si="7"/>
        <v>#REF!</v>
      </c>
      <c r="M47" s="284" t="e">
        <f>#REF!</f>
        <v>#REF!</v>
      </c>
    </row>
    <row r="48" spans="1:13" s="233" customFormat="1" ht="18.95" customHeight="1">
      <c r="A48" s="243" t="e">
        <f>#REF!</f>
        <v>#REF!</v>
      </c>
      <c r="B48" s="282" t="e">
        <f>#REF!</f>
        <v>#REF!</v>
      </c>
      <c r="C48" s="286" t="e">
        <f>#REF!</f>
        <v>#REF!</v>
      </c>
      <c r="D48" s="285" t="e">
        <f>#REF!</f>
        <v>#REF!</v>
      </c>
      <c r="E48" s="247" t="e">
        <f>#REF!</f>
        <v>#REF!</v>
      </c>
      <c r="F48" s="247" t="e">
        <f t="shared" si="4"/>
        <v>#REF!</v>
      </c>
      <c r="G48" s="249"/>
      <c r="H48" s="247" t="e">
        <f t="shared" si="5"/>
        <v>#REF!</v>
      </c>
      <c r="I48" s="249"/>
      <c r="J48" s="247" t="e">
        <f t="shared" si="6"/>
        <v>#REF!</v>
      </c>
      <c r="K48" s="249" t="e">
        <f t="shared" ref="K48:L67" si="8">E48+G48+I48</f>
        <v>#REF!</v>
      </c>
      <c r="L48" s="241" t="e">
        <f t="shared" si="8"/>
        <v>#REF!</v>
      </c>
      <c r="M48" s="284" t="e">
        <f>#REF!</f>
        <v>#REF!</v>
      </c>
    </row>
    <row r="49" spans="1:13" s="233" customFormat="1" ht="18.95" customHeight="1">
      <c r="A49" s="243" t="e">
        <f>#REF!</f>
        <v>#REF!</v>
      </c>
      <c r="B49" s="282" t="e">
        <f>#REF!</f>
        <v>#REF!</v>
      </c>
      <c r="C49" s="286" t="e">
        <f>#REF!</f>
        <v>#REF!</v>
      </c>
      <c r="D49" s="285" t="e">
        <f>#REF!</f>
        <v>#REF!</v>
      </c>
      <c r="E49" s="247" t="e">
        <f>#REF!</f>
        <v>#REF!</v>
      </c>
      <c r="F49" s="247" t="e">
        <f t="shared" si="4"/>
        <v>#REF!</v>
      </c>
      <c r="G49" s="249"/>
      <c r="H49" s="247" t="e">
        <f t="shared" si="5"/>
        <v>#REF!</v>
      </c>
      <c r="I49" s="249"/>
      <c r="J49" s="247" t="e">
        <f t="shared" si="6"/>
        <v>#REF!</v>
      </c>
      <c r="K49" s="249" t="e">
        <f t="shared" si="8"/>
        <v>#REF!</v>
      </c>
      <c r="L49" s="241" t="e">
        <f t="shared" si="8"/>
        <v>#REF!</v>
      </c>
      <c r="M49" s="284" t="e">
        <f>#REF!</f>
        <v>#REF!</v>
      </c>
    </row>
    <row r="50" spans="1:13" s="233" customFormat="1" ht="18.95" customHeight="1">
      <c r="A50" s="243" t="e">
        <f>#REF!</f>
        <v>#REF!</v>
      </c>
      <c r="B50" s="282" t="e">
        <f>#REF!</f>
        <v>#REF!</v>
      </c>
      <c r="C50" s="286" t="e">
        <f>#REF!</f>
        <v>#REF!</v>
      </c>
      <c r="D50" s="285" t="e">
        <f>#REF!</f>
        <v>#REF!</v>
      </c>
      <c r="E50" s="247" t="e">
        <f>#REF!</f>
        <v>#REF!</v>
      </c>
      <c r="F50" s="247" t="e">
        <f t="shared" si="4"/>
        <v>#REF!</v>
      </c>
      <c r="G50" s="249"/>
      <c r="H50" s="247" t="e">
        <f t="shared" si="5"/>
        <v>#REF!</v>
      </c>
      <c r="I50" s="249"/>
      <c r="J50" s="247" t="e">
        <f t="shared" si="6"/>
        <v>#REF!</v>
      </c>
      <c r="K50" s="249" t="e">
        <f t="shared" si="8"/>
        <v>#REF!</v>
      </c>
      <c r="L50" s="241" t="e">
        <f t="shared" si="8"/>
        <v>#REF!</v>
      </c>
      <c r="M50" s="284" t="e">
        <f>#REF!</f>
        <v>#REF!</v>
      </c>
    </row>
    <row r="51" spans="1:13" s="233" customFormat="1" ht="18.95" customHeight="1">
      <c r="A51" s="243" t="e">
        <f>#REF!</f>
        <v>#REF!</v>
      </c>
      <c r="B51" s="282" t="e">
        <f>#REF!</f>
        <v>#REF!</v>
      </c>
      <c r="C51" s="286" t="e">
        <f>#REF!</f>
        <v>#REF!</v>
      </c>
      <c r="D51" s="285" t="e">
        <f>#REF!</f>
        <v>#REF!</v>
      </c>
      <c r="E51" s="247" t="e">
        <f>#REF!</f>
        <v>#REF!</v>
      </c>
      <c r="F51" s="247" t="e">
        <f t="shared" si="4"/>
        <v>#REF!</v>
      </c>
      <c r="G51" s="249"/>
      <c r="H51" s="247" t="e">
        <f t="shared" si="5"/>
        <v>#REF!</v>
      </c>
      <c r="I51" s="249"/>
      <c r="J51" s="247" t="e">
        <f t="shared" si="6"/>
        <v>#REF!</v>
      </c>
      <c r="K51" s="249" t="e">
        <f t="shared" si="8"/>
        <v>#REF!</v>
      </c>
      <c r="L51" s="241" t="e">
        <f t="shared" si="8"/>
        <v>#REF!</v>
      </c>
      <c r="M51" s="284" t="e">
        <f>#REF!</f>
        <v>#REF!</v>
      </c>
    </row>
    <row r="52" spans="1:13" s="233" customFormat="1" ht="18.95" customHeight="1">
      <c r="A52" s="243" t="e">
        <f>#REF!</f>
        <v>#REF!</v>
      </c>
      <c r="B52" s="282" t="e">
        <f>#REF!</f>
        <v>#REF!</v>
      </c>
      <c r="C52" s="283" t="e">
        <f>#REF!</f>
        <v>#REF!</v>
      </c>
      <c r="D52" s="285" t="e">
        <f>#REF!</f>
        <v>#REF!</v>
      </c>
      <c r="E52" s="247" t="e">
        <f>#REF!</f>
        <v>#REF!</v>
      </c>
      <c r="F52" s="247" t="e">
        <f t="shared" si="4"/>
        <v>#REF!</v>
      </c>
      <c r="G52" s="249"/>
      <c r="H52" s="247" t="e">
        <f t="shared" si="5"/>
        <v>#REF!</v>
      </c>
      <c r="I52" s="249"/>
      <c r="J52" s="247" t="e">
        <f t="shared" si="6"/>
        <v>#REF!</v>
      </c>
      <c r="K52" s="249" t="e">
        <f t="shared" si="8"/>
        <v>#REF!</v>
      </c>
      <c r="L52" s="241" t="e">
        <f t="shared" si="8"/>
        <v>#REF!</v>
      </c>
      <c r="M52" s="247" t="e">
        <f>#REF!</f>
        <v>#REF!</v>
      </c>
    </row>
    <row r="53" spans="1:13" s="233" customFormat="1" ht="18.95" customHeight="1">
      <c r="A53" s="243" t="e">
        <f>#REF!</f>
        <v>#REF!</v>
      </c>
      <c r="B53" s="282" t="e">
        <f>#REF!</f>
        <v>#REF!</v>
      </c>
      <c r="C53" s="283" t="e">
        <f>#REF!</f>
        <v>#REF!</v>
      </c>
      <c r="D53" s="285" t="e">
        <f>#REF!</f>
        <v>#REF!</v>
      </c>
      <c r="E53" s="247" t="e">
        <f>#REF!</f>
        <v>#REF!</v>
      </c>
      <c r="F53" s="247" t="e">
        <f t="shared" si="4"/>
        <v>#REF!</v>
      </c>
      <c r="G53" s="249"/>
      <c r="H53" s="247" t="e">
        <f t="shared" si="5"/>
        <v>#REF!</v>
      </c>
      <c r="I53" s="249"/>
      <c r="J53" s="247" t="e">
        <f t="shared" si="6"/>
        <v>#REF!</v>
      </c>
      <c r="K53" s="249" t="e">
        <f t="shared" si="8"/>
        <v>#REF!</v>
      </c>
      <c r="L53" s="241" t="e">
        <f t="shared" si="8"/>
        <v>#REF!</v>
      </c>
      <c r="M53" s="247" t="e">
        <f>#REF!</f>
        <v>#REF!</v>
      </c>
    </row>
    <row r="54" spans="1:13" s="233" customFormat="1" ht="18.95" customHeight="1">
      <c r="A54" s="243" t="e">
        <f>#REF!</f>
        <v>#REF!</v>
      </c>
      <c r="B54" s="282" t="e">
        <f>#REF!</f>
        <v>#REF!</v>
      </c>
      <c r="C54" s="283" t="e">
        <f>#REF!</f>
        <v>#REF!</v>
      </c>
      <c r="D54" s="285" t="e">
        <f>#REF!</f>
        <v>#REF!</v>
      </c>
      <c r="E54" s="247" t="e">
        <f>#REF!</f>
        <v>#REF!</v>
      </c>
      <c r="F54" s="247" t="e">
        <f t="shared" si="4"/>
        <v>#REF!</v>
      </c>
      <c r="G54" s="249"/>
      <c r="H54" s="247" t="e">
        <f t="shared" si="5"/>
        <v>#REF!</v>
      </c>
      <c r="I54" s="249"/>
      <c r="J54" s="247" t="e">
        <f t="shared" si="6"/>
        <v>#REF!</v>
      </c>
      <c r="K54" s="249" t="e">
        <f t="shared" si="8"/>
        <v>#REF!</v>
      </c>
      <c r="L54" s="241" t="e">
        <f t="shared" si="8"/>
        <v>#REF!</v>
      </c>
      <c r="M54" s="247" t="e">
        <f>#REF!</f>
        <v>#REF!</v>
      </c>
    </row>
    <row r="55" spans="1:13" s="233" customFormat="1" ht="18.95" customHeight="1">
      <c r="A55" s="243" t="e">
        <f>#REF!</f>
        <v>#REF!</v>
      </c>
      <c r="B55" s="282" t="e">
        <f>#REF!</f>
        <v>#REF!</v>
      </c>
      <c r="C55" s="283" t="e">
        <f>#REF!</f>
        <v>#REF!</v>
      </c>
      <c r="D55" s="285" t="e">
        <f>#REF!</f>
        <v>#REF!</v>
      </c>
      <c r="E55" s="247" t="e">
        <f>#REF!</f>
        <v>#REF!</v>
      </c>
      <c r="F55" s="247" t="e">
        <f t="shared" si="4"/>
        <v>#REF!</v>
      </c>
      <c r="G55" s="249"/>
      <c r="H55" s="247" t="e">
        <f t="shared" si="5"/>
        <v>#REF!</v>
      </c>
      <c r="I55" s="249"/>
      <c r="J55" s="247" t="e">
        <f t="shared" si="6"/>
        <v>#REF!</v>
      </c>
      <c r="K55" s="249" t="e">
        <f t="shared" si="8"/>
        <v>#REF!</v>
      </c>
      <c r="L55" s="241" t="e">
        <f t="shared" si="8"/>
        <v>#REF!</v>
      </c>
      <c r="M55" s="247" t="e">
        <f>#REF!</f>
        <v>#REF!</v>
      </c>
    </row>
    <row r="56" spans="1:13" s="233" customFormat="1" ht="18.95" customHeight="1">
      <c r="A56" s="243" t="e">
        <f>#REF!</f>
        <v>#REF!</v>
      </c>
      <c r="B56" s="282" t="e">
        <f>#REF!</f>
        <v>#REF!</v>
      </c>
      <c r="C56" s="283" t="e">
        <f>#REF!</f>
        <v>#REF!</v>
      </c>
      <c r="D56" s="285" t="e">
        <f>#REF!</f>
        <v>#REF!</v>
      </c>
      <c r="E56" s="247" t="e">
        <f>#REF!</f>
        <v>#REF!</v>
      </c>
      <c r="F56" s="247" t="e">
        <f t="shared" si="4"/>
        <v>#REF!</v>
      </c>
      <c r="G56" s="249"/>
      <c r="H56" s="247" t="e">
        <f t="shared" si="5"/>
        <v>#REF!</v>
      </c>
      <c r="I56" s="249"/>
      <c r="J56" s="247" t="e">
        <f t="shared" si="6"/>
        <v>#REF!</v>
      </c>
      <c r="K56" s="249" t="e">
        <f t="shared" si="8"/>
        <v>#REF!</v>
      </c>
      <c r="L56" s="241" t="e">
        <f t="shared" si="8"/>
        <v>#REF!</v>
      </c>
      <c r="M56" s="247" t="e">
        <f>#REF!</f>
        <v>#REF!</v>
      </c>
    </row>
    <row r="57" spans="1:13" s="233" customFormat="1" ht="18.95" customHeight="1">
      <c r="A57" s="243" t="e">
        <f>#REF!</f>
        <v>#REF!</v>
      </c>
      <c r="B57" s="282" t="e">
        <f>#REF!</f>
        <v>#REF!</v>
      </c>
      <c r="C57" s="283" t="e">
        <f>#REF!</f>
        <v>#REF!</v>
      </c>
      <c r="D57" s="285" t="e">
        <f>#REF!</f>
        <v>#REF!</v>
      </c>
      <c r="E57" s="247" t="e">
        <f>#REF!</f>
        <v>#REF!</v>
      </c>
      <c r="F57" s="247" t="e">
        <f t="shared" si="4"/>
        <v>#REF!</v>
      </c>
      <c r="G57" s="249"/>
      <c r="H57" s="247" t="e">
        <f t="shared" si="5"/>
        <v>#REF!</v>
      </c>
      <c r="I57" s="249"/>
      <c r="J57" s="247" t="e">
        <f t="shared" si="6"/>
        <v>#REF!</v>
      </c>
      <c r="K57" s="249" t="e">
        <f t="shared" si="8"/>
        <v>#REF!</v>
      </c>
      <c r="L57" s="241" t="e">
        <f t="shared" si="8"/>
        <v>#REF!</v>
      </c>
      <c r="M57" s="247" t="e">
        <f>#REF!</f>
        <v>#REF!</v>
      </c>
    </row>
    <row r="58" spans="1:13" s="233" customFormat="1" ht="18.95" customHeight="1">
      <c r="A58" s="243" t="e">
        <f>#REF!</f>
        <v>#REF!</v>
      </c>
      <c r="B58" s="282" t="e">
        <f>#REF!</f>
        <v>#REF!</v>
      </c>
      <c r="C58" s="283" t="e">
        <f>#REF!</f>
        <v>#REF!</v>
      </c>
      <c r="D58" s="285" t="e">
        <f>#REF!</f>
        <v>#REF!</v>
      </c>
      <c r="E58" s="247" t="e">
        <f>#REF!</f>
        <v>#REF!</v>
      </c>
      <c r="F58" s="247" t="e">
        <f t="shared" si="4"/>
        <v>#REF!</v>
      </c>
      <c r="G58" s="249"/>
      <c r="H58" s="247" t="e">
        <f t="shared" si="5"/>
        <v>#REF!</v>
      </c>
      <c r="I58" s="249"/>
      <c r="J58" s="247" t="e">
        <f t="shared" si="6"/>
        <v>#REF!</v>
      </c>
      <c r="K58" s="249" t="e">
        <f t="shared" si="8"/>
        <v>#REF!</v>
      </c>
      <c r="L58" s="241" t="e">
        <f t="shared" si="8"/>
        <v>#REF!</v>
      </c>
      <c r="M58" s="247" t="e">
        <f>#REF!</f>
        <v>#REF!</v>
      </c>
    </row>
    <row r="59" spans="1:13" s="233" customFormat="1" ht="18.95" customHeight="1">
      <c r="A59" s="243" t="e">
        <f>#REF!</f>
        <v>#REF!</v>
      </c>
      <c r="B59" s="282" t="e">
        <f>#REF!</f>
        <v>#REF!</v>
      </c>
      <c r="C59" s="283" t="e">
        <f>#REF!</f>
        <v>#REF!</v>
      </c>
      <c r="D59" s="285" t="e">
        <f>#REF!</f>
        <v>#REF!</v>
      </c>
      <c r="E59" s="247" t="e">
        <f>#REF!</f>
        <v>#REF!</v>
      </c>
      <c r="F59" s="247" t="e">
        <f t="shared" si="4"/>
        <v>#REF!</v>
      </c>
      <c r="G59" s="249"/>
      <c r="H59" s="247" t="e">
        <f t="shared" si="5"/>
        <v>#REF!</v>
      </c>
      <c r="I59" s="249"/>
      <c r="J59" s="247" t="e">
        <f t="shared" si="6"/>
        <v>#REF!</v>
      </c>
      <c r="K59" s="249" t="e">
        <f t="shared" si="8"/>
        <v>#REF!</v>
      </c>
      <c r="L59" s="241" t="e">
        <f t="shared" si="8"/>
        <v>#REF!</v>
      </c>
      <c r="M59" s="247" t="e">
        <f>#REF!</f>
        <v>#REF!</v>
      </c>
    </row>
    <row r="60" spans="1:13" s="233" customFormat="1" ht="18.95" customHeight="1">
      <c r="A60" s="243" t="e">
        <f>#REF!</f>
        <v>#REF!</v>
      </c>
      <c r="B60" s="282" t="e">
        <f>#REF!</f>
        <v>#REF!</v>
      </c>
      <c r="C60" s="286" t="e">
        <f>#REF!</f>
        <v>#REF!</v>
      </c>
      <c r="D60" s="285" t="e">
        <f>#REF!</f>
        <v>#REF!</v>
      </c>
      <c r="E60" s="247" t="e">
        <f>#REF!</f>
        <v>#REF!</v>
      </c>
      <c r="F60" s="247" t="e">
        <f t="shared" si="4"/>
        <v>#REF!</v>
      </c>
      <c r="G60" s="249"/>
      <c r="H60" s="247" t="e">
        <f t="shared" si="5"/>
        <v>#REF!</v>
      </c>
      <c r="I60" s="249"/>
      <c r="J60" s="247" t="e">
        <f t="shared" si="6"/>
        <v>#REF!</v>
      </c>
      <c r="K60" s="249" t="e">
        <f t="shared" si="8"/>
        <v>#REF!</v>
      </c>
      <c r="L60" s="241" t="e">
        <f t="shared" si="8"/>
        <v>#REF!</v>
      </c>
      <c r="M60" s="247" t="e">
        <f>#REF!</f>
        <v>#REF!</v>
      </c>
    </row>
    <row r="61" spans="1:13" s="233" customFormat="1" ht="18.95" customHeight="1">
      <c r="A61" s="243" t="e">
        <f>#REF!</f>
        <v>#REF!</v>
      </c>
      <c r="B61" s="282" t="e">
        <f>#REF!</f>
        <v>#REF!</v>
      </c>
      <c r="C61" s="286" t="e">
        <f>#REF!</f>
        <v>#REF!</v>
      </c>
      <c r="D61" s="285" t="e">
        <f>#REF!</f>
        <v>#REF!</v>
      </c>
      <c r="E61" s="247" t="e">
        <f>#REF!</f>
        <v>#REF!</v>
      </c>
      <c r="F61" s="247" t="e">
        <f t="shared" si="4"/>
        <v>#REF!</v>
      </c>
      <c r="G61" s="249"/>
      <c r="H61" s="247" t="e">
        <f t="shared" si="5"/>
        <v>#REF!</v>
      </c>
      <c r="I61" s="249"/>
      <c r="J61" s="247" t="e">
        <f t="shared" si="6"/>
        <v>#REF!</v>
      </c>
      <c r="K61" s="249" t="e">
        <f t="shared" si="8"/>
        <v>#REF!</v>
      </c>
      <c r="L61" s="241" t="e">
        <f t="shared" si="8"/>
        <v>#REF!</v>
      </c>
      <c r="M61" s="247" t="e">
        <f>#REF!</f>
        <v>#REF!</v>
      </c>
    </row>
    <row r="62" spans="1:13" s="233" customFormat="1" ht="18.95" customHeight="1">
      <c r="A62" s="243" t="e">
        <f>#REF!</f>
        <v>#REF!</v>
      </c>
      <c r="B62" s="282" t="e">
        <f>#REF!</f>
        <v>#REF!</v>
      </c>
      <c r="C62" s="286" t="e">
        <f>#REF!</f>
        <v>#REF!</v>
      </c>
      <c r="D62" s="285" t="e">
        <f>#REF!</f>
        <v>#REF!</v>
      </c>
      <c r="E62" s="247" t="e">
        <f>#REF!</f>
        <v>#REF!</v>
      </c>
      <c r="F62" s="247" t="e">
        <f t="shared" si="4"/>
        <v>#REF!</v>
      </c>
      <c r="G62" s="249"/>
      <c r="H62" s="247" t="e">
        <f t="shared" si="5"/>
        <v>#REF!</v>
      </c>
      <c r="I62" s="249"/>
      <c r="J62" s="247" t="e">
        <f t="shared" si="6"/>
        <v>#REF!</v>
      </c>
      <c r="K62" s="249" t="e">
        <f t="shared" si="8"/>
        <v>#REF!</v>
      </c>
      <c r="L62" s="241" t="e">
        <f t="shared" si="8"/>
        <v>#REF!</v>
      </c>
      <c r="M62" s="247" t="e">
        <f>#REF!</f>
        <v>#REF!</v>
      </c>
    </row>
    <row r="63" spans="1:13" s="233" customFormat="1" ht="18.95" customHeight="1">
      <c r="A63" s="243" t="e">
        <f>#REF!</f>
        <v>#REF!</v>
      </c>
      <c r="B63" s="282" t="e">
        <f>#REF!</f>
        <v>#REF!</v>
      </c>
      <c r="C63" s="286" t="e">
        <f>#REF!</f>
        <v>#REF!</v>
      </c>
      <c r="D63" s="285" t="e">
        <f>#REF!</f>
        <v>#REF!</v>
      </c>
      <c r="E63" s="247" t="e">
        <f>#REF!</f>
        <v>#REF!</v>
      </c>
      <c r="F63" s="247" t="e">
        <f t="shared" si="4"/>
        <v>#REF!</v>
      </c>
      <c r="G63" s="249"/>
      <c r="H63" s="247" t="e">
        <f t="shared" si="5"/>
        <v>#REF!</v>
      </c>
      <c r="I63" s="249"/>
      <c r="J63" s="247" t="e">
        <f t="shared" si="6"/>
        <v>#REF!</v>
      </c>
      <c r="K63" s="249" t="e">
        <f t="shared" si="8"/>
        <v>#REF!</v>
      </c>
      <c r="L63" s="241" t="e">
        <f t="shared" si="8"/>
        <v>#REF!</v>
      </c>
      <c r="M63" s="247" t="e">
        <f>#REF!</f>
        <v>#REF!</v>
      </c>
    </row>
    <row r="64" spans="1:13" s="233" customFormat="1" ht="18.95" customHeight="1">
      <c r="A64" s="243" t="e">
        <f>#REF!</f>
        <v>#REF!</v>
      </c>
      <c r="B64" s="282" t="e">
        <f>#REF!</f>
        <v>#REF!</v>
      </c>
      <c r="C64" s="286" t="e">
        <f>#REF!</f>
        <v>#REF!</v>
      </c>
      <c r="D64" s="285" t="e">
        <f>#REF!</f>
        <v>#REF!</v>
      </c>
      <c r="E64" s="247" t="e">
        <f>#REF!*1000</f>
        <v>#REF!</v>
      </c>
      <c r="F64" s="247" t="e">
        <f t="shared" si="4"/>
        <v>#REF!</v>
      </c>
      <c r="G64" s="249"/>
      <c r="H64" s="247" t="e">
        <f t="shared" si="5"/>
        <v>#REF!</v>
      </c>
      <c r="I64" s="249"/>
      <c r="J64" s="247" t="e">
        <f t="shared" si="6"/>
        <v>#REF!</v>
      </c>
      <c r="K64" s="249" t="e">
        <f t="shared" si="8"/>
        <v>#REF!</v>
      </c>
      <c r="L64" s="241" t="e">
        <f t="shared" si="8"/>
        <v>#REF!</v>
      </c>
      <c r="M64" s="247" t="e">
        <f>#REF!</f>
        <v>#REF!</v>
      </c>
    </row>
    <row r="65" spans="1:13" s="233" customFormat="1" ht="18.95" customHeight="1">
      <c r="A65" s="243" t="e">
        <f>#REF!</f>
        <v>#REF!</v>
      </c>
      <c r="B65" s="282" t="e">
        <f>#REF!</f>
        <v>#REF!</v>
      </c>
      <c r="C65" s="286" t="e">
        <f>#REF!</f>
        <v>#REF!</v>
      </c>
      <c r="D65" s="285" t="e">
        <f>#REF!</f>
        <v>#REF!</v>
      </c>
      <c r="E65" s="247" t="e">
        <f>#REF!</f>
        <v>#REF!</v>
      </c>
      <c r="F65" s="247" t="e">
        <f t="shared" si="4"/>
        <v>#REF!</v>
      </c>
      <c r="G65" s="249"/>
      <c r="H65" s="247" t="e">
        <f t="shared" si="5"/>
        <v>#REF!</v>
      </c>
      <c r="I65" s="249"/>
      <c r="J65" s="247" t="e">
        <f t="shared" si="6"/>
        <v>#REF!</v>
      </c>
      <c r="K65" s="249" t="e">
        <f t="shared" si="8"/>
        <v>#REF!</v>
      </c>
      <c r="L65" s="241" t="e">
        <f t="shared" si="8"/>
        <v>#REF!</v>
      </c>
      <c r="M65" s="247" t="e">
        <f>#REF!</f>
        <v>#REF!</v>
      </c>
    </row>
    <row r="66" spans="1:13" s="233" customFormat="1" ht="18.95" customHeight="1">
      <c r="A66" s="243" t="e">
        <f>#REF!</f>
        <v>#REF!</v>
      </c>
      <c r="B66" s="282" t="e">
        <f>#REF!</f>
        <v>#REF!</v>
      </c>
      <c r="C66" s="286" t="e">
        <f>#REF!</f>
        <v>#REF!</v>
      </c>
      <c r="D66" s="285" t="e">
        <f>#REF!</f>
        <v>#REF!</v>
      </c>
      <c r="E66" s="247" t="e">
        <f>#REF!</f>
        <v>#REF!</v>
      </c>
      <c r="F66" s="247" t="e">
        <f t="shared" si="4"/>
        <v>#REF!</v>
      </c>
      <c r="G66" s="249"/>
      <c r="H66" s="247" t="e">
        <f t="shared" si="5"/>
        <v>#REF!</v>
      </c>
      <c r="I66" s="249"/>
      <c r="J66" s="247" t="e">
        <f t="shared" si="6"/>
        <v>#REF!</v>
      </c>
      <c r="K66" s="249" t="e">
        <f t="shared" si="8"/>
        <v>#REF!</v>
      </c>
      <c r="L66" s="241" t="e">
        <f t="shared" si="8"/>
        <v>#REF!</v>
      </c>
      <c r="M66" s="247" t="e">
        <f>#REF!</f>
        <v>#REF!</v>
      </c>
    </row>
    <row r="67" spans="1:13" s="233" customFormat="1" ht="18.95" customHeight="1">
      <c r="A67" s="243" t="e">
        <f>#REF!</f>
        <v>#REF!</v>
      </c>
      <c r="B67" s="282" t="e">
        <f>#REF!</f>
        <v>#REF!</v>
      </c>
      <c r="C67" s="286" t="e">
        <f>#REF!</f>
        <v>#REF!</v>
      </c>
      <c r="D67" s="285" t="e">
        <f>#REF!</f>
        <v>#REF!</v>
      </c>
      <c r="E67" s="247" t="e">
        <f>#REF!</f>
        <v>#REF!</v>
      </c>
      <c r="F67" s="247" t="e">
        <f t="shared" si="4"/>
        <v>#REF!</v>
      </c>
      <c r="G67" s="249"/>
      <c r="H67" s="247" t="e">
        <f t="shared" si="5"/>
        <v>#REF!</v>
      </c>
      <c r="I67" s="249"/>
      <c r="J67" s="247" t="e">
        <f t="shared" si="6"/>
        <v>#REF!</v>
      </c>
      <c r="K67" s="249" t="e">
        <f t="shared" si="8"/>
        <v>#REF!</v>
      </c>
      <c r="L67" s="241" t="e">
        <f t="shared" si="8"/>
        <v>#REF!</v>
      </c>
      <c r="M67" s="247" t="e">
        <f>#REF!</f>
        <v>#REF!</v>
      </c>
    </row>
    <row r="68" spans="1:13" s="233" customFormat="1" ht="18.95" customHeight="1">
      <c r="A68" s="243" t="e">
        <f>#REF!</f>
        <v>#REF!</v>
      </c>
      <c r="B68" s="282" t="e">
        <f>#REF!</f>
        <v>#REF!</v>
      </c>
      <c r="C68" s="286" t="e">
        <f>#REF!</f>
        <v>#REF!</v>
      </c>
      <c r="D68" s="285" t="e">
        <f>#REF!</f>
        <v>#REF!</v>
      </c>
      <c r="E68" s="247" t="e">
        <f>#REF!*1000</f>
        <v>#REF!</v>
      </c>
      <c r="F68" s="247" t="e">
        <f t="shared" si="4"/>
        <v>#REF!</v>
      </c>
      <c r="G68" s="249"/>
      <c r="H68" s="247" t="e">
        <f t="shared" si="5"/>
        <v>#REF!</v>
      </c>
      <c r="I68" s="249"/>
      <c r="J68" s="247" t="e">
        <f t="shared" si="6"/>
        <v>#REF!</v>
      </c>
      <c r="K68" s="249" t="e">
        <f t="shared" ref="K68:L73" si="9">E68+G68+I68</f>
        <v>#REF!</v>
      </c>
      <c r="L68" s="241" t="e">
        <f t="shared" si="9"/>
        <v>#REF!</v>
      </c>
      <c r="M68" s="284" t="e">
        <f>#REF!</f>
        <v>#REF!</v>
      </c>
    </row>
    <row r="69" spans="1:13" s="233" customFormat="1" ht="18.95" customHeight="1">
      <c r="A69" s="243" t="e">
        <f>#REF!</f>
        <v>#REF!</v>
      </c>
      <c r="B69" s="287" t="e">
        <f>#REF!</f>
        <v>#REF!</v>
      </c>
      <c r="C69" s="286" t="e">
        <f>#REF!</f>
        <v>#REF!</v>
      </c>
      <c r="D69" s="285" t="e">
        <f>#REF!</f>
        <v>#REF!</v>
      </c>
      <c r="E69" s="247" t="e">
        <f>#REF!*0.5</f>
        <v>#REF!</v>
      </c>
      <c r="F69" s="247" t="e">
        <f t="shared" si="4"/>
        <v>#REF!</v>
      </c>
      <c r="G69" s="249"/>
      <c r="H69" s="247" t="e">
        <f t="shared" si="5"/>
        <v>#REF!</v>
      </c>
      <c r="I69" s="249"/>
      <c r="J69" s="247" t="e">
        <f t="shared" si="6"/>
        <v>#REF!</v>
      </c>
      <c r="K69" s="249" t="e">
        <f t="shared" si="9"/>
        <v>#REF!</v>
      </c>
      <c r="L69" s="241" t="e">
        <f t="shared" si="9"/>
        <v>#REF!</v>
      </c>
      <c r="M69" s="284" t="e">
        <f>#REF!</f>
        <v>#REF!</v>
      </c>
    </row>
    <row r="70" spans="1:13" s="233" customFormat="1" ht="18.95" customHeight="1">
      <c r="A70" s="246" t="e">
        <f>#REF!</f>
        <v>#REF!</v>
      </c>
      <c r="B70" s="288" t="e">
        <f>#REF!</f>
        <v>#REF!</v>
      </c>
      <c r="C70" s="246" t="e">
        <f>#REF!</f>
        <v>#REF!</v>
      </c>
      <c r="D70" s="285" t="e">
        <f>#REF!</f>
        <v>#REF!</v>
      </c>
      <c r="E70" s="246" t="e">
        <f>#REF!</f>
        <v>#REF!</v>
      </c>
      <c r="F70" s="247" t="e">
        <f t="shared" si="4"/>
        <v>#REF!</v>
      </c>
      <c r="G70" s="249"/>
      <c r="H70" s="247" t="e">
        <f t="shared" si="5"/>
        <v>#REF!</v>
      </c>
      <c r="I70" s="249"/>
      <c r="J70" s="247" t="e">
        <f t="shared" si="6"/>
        <v>#REF!</v>
      </c>
      <c r="K70" s="249" t="e">
        <f t="shared" si="9"/>
        <v>#REF!</v>
      </c>
      <c r="L70" s="241" t="e">
        <f t="shared" si="9"/>
        <v>#REF!</v>
      </c>
      <c r="M70" s="284" t="e">
        <f>#REF!</f>
        <v>#REF!</v>
      </c>
    </row>
    <row r="71" spans="1:13" s="233" customFormat="1" ht="18.95" customHeight="1">
      <c r="A71" s="246" t="e">
        <f>#REF!</f>
        <v>#REF!</v>
      </c>
      <c r="B71" s="288" t="e">
        <f>#REF!</f>
        <v>#REF!</v>
      </c>
      <c r="C71" s="246" t="e">
        <f>#REF!</f>
        <v>#REF!</v>
      </c>
      <c r="D71" s="285" t="e">
        <f>#REF!</f>
        <v>#REF!</v>
      </c>
      <c r="E71" s="246" t="e">
        <f>#REF!</f>
        <v>#REF!</v>
      </c>
      <c r="F71" s="247" t="e">
        <f t="shared" si="4"/>
        <v>#REF!</v>
      </c>
      <c r="G71" s="249"/>
      <c r="H71" s="247" t="e">
        <f t="shared" si="5"/>
        <v>#REF!</v>
      </c>
      <c r="I71" s="249"/>
      <c r="J71" s="247" t="e">
        <f t="shared" si="6"/>
        <v>#REF!</v>
      </c>
      <c r="K71" s="249" t="e">
        <f t="shared" si="9"/>
        <v>#REF!</v>
      </c>
      <c r="L71" s="241" t="e">
        <f t="shared" si="9"/>
        <v>#REF!</v>
      </c>
      <c r="M71" s="284" t="e">
        <f>#REF!</f>
        <v>#REF!</v>
      </c>
    </row>
    <row r="72" spans="1:13" s="233" customFormat="1" ht="18.95" customHeight="1">
      <c r="A72" s="246" t="e">
        <f>#REF!</f>
        <v>#REF!</v>
      </c>
      <c r="B72" s="288" t="e">
        <f>#REF!</f>
        <v>#REF!</v>
      </c>
      <c r="C72" s="246" t="e">
        <f>#REF!</f>
        <v>#REF!</v>
      </c>
      <c r="D72" s="285" t="e">
        <f>#REF!</f>
        <v>#REF!</v>
      </c>
      <c r="E72" s="246" t="e">
        <f>#REF!</f>
        <v>#REF!</v>
      </c>
      <c r="F72" s="247" t="e">
        <f t="shared" si="4"/>
        <v>#REF!</v>
      </c>
      <c r="G72" s="249"/>
      <c r="H72" s="247" t="e">
        <f t="shared" si="5"/>
        <v>#REF!</v>
      </c>
      <c r="I72" s="249"/>
      <c r="J72" s="247" t="e">
        <f t="shared" si="6"/>
        <v>#REF!</v>
      </c>
      <c r="K72" s="249" t="e">
        <f t="shared" si="9"/>
        <v>#REF!</v>
      </c>
      <c r="L72" s="241" t="e">
        <f t="shared" si="9"/>
        <v>#REF!</v>
      </c>
      <c r="M72" s="284" t="e">
        <f>#REF!</f>
        <v>#REF!</v>
      </c>
    </row>
    <row r="73" spans="1:13" s="233" customFormat="1" ht="18.95" customHeight="1">
      <c r="A73" s="246" t="e">
        <f>#REF!</f>
        <v>#REF!</v>
      </c>
      <c r="B73" s="288" t="e">
        <f>#REF!</f>
        <v>#REF!</v>
      </c>
      <c r="C73" s="246" t="e">
        <f>#REF!</f>
        <v>#REF!</v>
      </c>
      <c r="D73" s="285" t="e">
        <f>#REF!</f>
        <v>#REF!</v>
      </c>
      <c r="E73" s="250" t="e">
        <f>#REF!</f>
        <v>#REF!</v>
      </c>
      <c r="F73" s="247" t="e">
        <f t="shared" si="4"/>
        <v>#REF!</v>
      </c>
      <c r="G73" s="249"/>
      <c r="H73" s="247" t="e">
        <f t="shared" si="5"/>
        <v>#REF!</v>
      </c>
      <c r="I73" s="249"/>
      <c r="J73" s="247" t="e">
        <f t="shared" si="6"/>
        <v>#REF!</v>
      </c>
      <c r="K73" s="249" t="e">
        <f t="shared" si="9"/>
        <v>#REF!</v>
      </c>
      <c r="L73" s="241" t="e">
        <f t="shared" si="9"/>
        <v>#REF!</v>
      </c>
      <c r="M73" s="284" t="e">
        <f>#REF!</f>
        <v>#REF!</v>
      </c>
    </row>
    <row r="74" spans="1:13" s="233" customFormat="1" ht="18.95" customHeight="1">
      <c r="A74" s="289" t="s">
        <v>6</v>
      </c>
      <c r="B74" s="279" t="s">
        <v>5</v>
      </c>
      <c r="C74" s="252" t="s">
        <v>5</v>
      </c>
      <c r="D74" s="280" t="s">
        <v>5</v>
      </c>
      <c r="E74" s="250"/>
      <c r="F74" s="250" t="e">
        <f>SUM(F32:F73)</f>
        <v>#REF!</v>
      </c>
      <c r="G74" s="250"/>
      <c r="H74" s="250" t="e">
        <f>SUM(H32:H73)</f>
        <v>#REF!</v>
      </c>
      <c r="I74" s="250"/>
      <c r="J74" s="250" t="e">
        <f>SUM(J32:J73)</f>
        <v>#REF!</v>
      </c>
      <c r="K74" s="241"/>
      <c r="L74" s="241" t="e">
        <f>F74+H74+J74</f>
        <v>#REF!</v>
      </c>
      <c r="M74" s="290"/>
    </row>
    <row r="75" spans="1:13" s="233" customFormat="1" ht="18.95" customHeight="1">
      <c r="A75" s="237"/>
      <c r="B75" s="279"/>
      <c r="C75" s="252"/>
      <c r="D75" s="280"/>
      <c r="E75" s="250"/>
      <c r="F75" s="250"/>
      <c r="G75" s="250"/>
      <c r="H75" s="250"/>
      <c r="I75" s="250"/>
      <c r="J75" s="241"/>
      <c r="K75" s="241"/>
      <c r="L75" s="241"/>
      <c r="M75" s="242"/>
    </row>
    <row r="76" spans="1:13" s="233" customFormat="1" ht="18.95" customHeight="1">
      <c r="A76" s="251" t="s">
        <v>801</v>
      </c>
      <c r="B76" s="279"/>
      <c r="C76" s="252"/>
      <c r="D76" s="280"/>
      <c r="E76" s="250"/>
      <c r="F76" s="250" t="e">
        <f>F74-M74</f>
        <v>#REF!</v>
      </c>
      <c r="G76" s="250"/>
      <c r="H76" s="250"/>
      <c r="I76" s="250"/>
      <c r="J76" s="241"/>
      <c r="K76" s="241"/>
      <c r="L76" s="241"/>
      <c r="M76" s="242"/>
    </row>
    <row r="77" spans="1:13" s="233" customFormat="1" ht="18.95" customHeight="1">
      <c r="A77" s="249"/>
      <c r="B77" s="279"/>
      <c r="C77" s="252"/>
      <c r="D77" s="280"/>
      <c r="E77" s="250"/>
      <c r="F77" s="250"/>
      <c r="G77" s="250"/>
      <c r="H77" s="250"/>
      <c r="I77" s="250"/>
      <c r="J77" s="241"/>
      <c r="K77" s="241"/>
      <c r="L77" s="241"/>
      <c r="M77" s="242"/>
    </row>
    <row r="78" spans="1:13" s="294" customFormat="1" ht="18.95" customHeight="1">
      <c r="A78" s="291" t="s">
        <v>802</v>
      </c>
      <c r="B78" s="292"/>
      <c r="C78" s="252"/>
      <c r="D78" s="245"/>
      <c r="E78" s="241"/>
      <c r="F78" s="241"/>
      <c r="G78" s="241"/>
      <c r="H78" s="241"/>
      <c r="I78" s="241"/>
      <c r="J78" s="241"/>
      <c r="K78" s="241"/>
      <c r="L78" s="241"/>
      <c r="M78" s="293"/>
    </row>
    <row r="79" spans="1:13" s="294" customFormat="1" ht="18.95" customHeight="1">
      <c r="A79" s="295" t="e">
        <f>#REF!</f>
        <v>#REF!</v>
      </c>
      <c r="B79" s="282" t="e">
        <f>#REF!</f>
        <v>#REF!</v>
      </c>
      <c r="C79" s="283" t="e">
        <f>#REF!</f>
        <v>#REF!</v>
      </c>
      <c r="D79" s="282" t="e">
        <f>#REF!</f>
        <v>#REF!</v>
      </c>
      <c r="E79" s="247" t="e">
        <f>#REF!</f>
        <v>#REF!</v>
      </c>
      <c r="F79" s="247" t="e">
        <f t="shared" ref="F79:F110" si="10">INT($C79*E79)</f>
        <v>#REF!</v>
      </c>
      <c r="G79" s="247" t="e">
        <f>#REF!</f>
        <v>#REF!</v>
      </c>
      <c r="H79" s="247" t="e">
        <f t="shared" ref="H79:H110" si="11">INT($C79*G79)</f>
        <v>#REF!</v>
      </c>
      <c r="I79" s="247" t="e">
        <f>#REF!</f>
        <v>#REF!</v>
      </c>
      <c r="J79" s="247" t="e">
        <f t="shared" ref="J79:J110" si="12">INT($C79*I79)</f>
        <v>#REF!</v>
      </c>
      <c r="K79" s="247" t="e">
        <f t="shared" ref="K79:L119" si="13">E79+G79+I79</f>
        <v>#REF!</v>
      </c>
      <c r="L79" s="241" t="e">
        <f t="shared" si="13"/>
        <v>#REF!</v>
      </c>
      <c r="M79" s="296" t="e">
        <f>#REF!</f>
        <v>#REF!</v>
      </c>
    </row>
    <row r="80" spans="1:13" s="294" customFormat="1" ht="18.95" customHeight="1">
      <c r="A80" s="295" t="e">
        <f>#REF!</f>
        <v>#REF!</v>
      </c>
      <c r="B80" s="282" t="e">
        <f>#REF!</f>
        <v>#REF!</v>
      </c>
      <c r="C80" s="283" t="e">
        <f>#REF!</f>
        <v>#REF!</v>
      </c>
      <c r="D80" s="282" t="e">
        <f>#REF!</f>
        <v>#REF!</v>
      </c>
      <c r="E80" s="247" t="e">
        <f>#REF!</f>
        <v>#REF!</v>
      </c>
      <c r="F80" s="247" t="e">
        <f t="shared" si="10"/>
        <v>#REF!</v>
      </c>
      <c r="G80" s="247" t="e">
        <f>#REF!</f>
        <v>#REF!</v>
      </c>
      <c r="H80" s="247" t="e">
        <f t="shared" si="11"/>
        <v>#REF!</v>
      </c>
      <c r="I80" s="247" t="e">
        <f>#REF!</f>
        <v>#REF!</v>
      </c>
      <c r="J80" s="247" t="e">
        <f t="shared" si="12"/>
        <v>#REF!</v>
      </c>
      <c r="K80" s="247" t="e">
        <f t="shared" si="13"/>
        <v>#REF!</v>
      </c>
      <c r="L80" s="241" t="e">
        <f t="shared" si="13"/>
        <v>#REF!</v>
      </c>
      <c r="M80" s="296" t="e">
        <f>#REF!</f>
        <v>#REF!</v>
      </c>
    </row>
    <row r="81" spans="1:13" s="294" customFormat="1" ht="18.95" customHeight="1">
      <c r="A81" s="295" t="e">
        <f>#REF!</f>
        <v>#REF!</v>
      </c>
      <c r="B81" s="282" t="e">
        <f>#REF!</f>
        <v>#REF!</v>
      </c>
      <c r="C81" s="283" t="e">
        <f>#REF!</f>
        <v>#REF!</v>
      </c>
      <c r="D81" s="282" t="e">
        <f>#REF!</f>
        <v>#REF!</v>
      </c>
      <c r="E81" s="247" t="e">
        <f>#REF!</f>
        <v>#REF!</v>
      </c>
      <c r="F81" s="247" t="e">
        <f t="shared" si="10"/>
        <v>#REF!</v>
      </c>
      <c r="G81" s="247" t="e">
        <f>#REF!</f>
        <v>#REF!</v>
      </c>
      <c r="H81" s="247" t="e">
        <f t="shared" si="11"/>
        <v>#REF!</v>
      </c>
      <c r="I81" s="247" t="e">
        <f>#REF!</f>
        <v>#REF!</v>
      </c>
      <c r="J81" s="247" t="e">
        <f t="shared" si="12"/>
        <v>#REF!</v>
      </c>
      <c r="K81" s="247" t="e">
        <f t="shared" si="13"/>
        <v>#REF!</v>
      </c>
      <c r="L81" s="241" t="e">
        <f t="shared" si="13"/>
        <v>#REF!</v>
      </c>
      <c r="M81" s="296" t="e">
        <f>#REF!</f>
        <v>#REF!</v>
      </c>
    </row>
    <row r="82" spans="1:13" s="294" customFormat="1" ht="18.95" customHeight="1">
      <c r="A82" s="295" t="e">
        <f>#REF!</f>
        <v>#REF!</v>
      </c>
      <c r="B82" s="282" t="e">
        <f>#REF!</f>
        <v>#REF!</v>
      </c>
      <c r="C82" s="283" t="e">
        <f>#REF!</f>
        <v>#REF!</v>
      </c>
      <c r="D82" s="282" t="e">
        <f>#REF!</f>
        <v>#REF!</v>
      </c>
      <c r="E82" s="247" t="e">
        <f>#REF!</f>
        <v>#REF!</v>
      </c>
      <c r="F82" s="247" t="e">
        <f t="shared" si="10"/>
        <v>#REF!</v>
      </c>
      <c r="G82" s="247" t="e">
        <f>#REF!</f>
        <v>#REF!</v>
      </c>
      <c r="H82" s="247" t="e">
        <f t="shared" si="11"/>
        <v>#REF!</v>
      </c>
      <c r="I82" s="247" t="e">
        <f>#REF!</f>
        <v>#REF!</v>
      </c>
      <c r="J82" s="247" t="e">
        <f t="shared" si="12"/>
        <v>#REF!</v>
      </c>
      <c r="K82" s="247" t="e">
        <f t="shared" si="13"/>
        <v>#REF!</v>
      </c>
      <c r="L82" s="241" t="e">
        <f t="shared" si="13"/>
        <v>#REF!</v>
      </c>
      <c r="M82" s="296" t="e">
        <f>#REF!</f>
        <v>#REF!</v>
      </c>
    </row>
    <row r="83" spans="1:13" s="294" customFormat="1" ht="18.95" customHeight="1">
      <c r="A83" s="295" t="e">
        <f>#REF!</f>
        <v>#REF!</v>
      </c>
      <c r="B83" s="282" t="e">
        <f>#REF!</f>
        <v>#REF!</v>
      </c>
      <c r="C83" s="283" t="e">
        <f>#REF!</f>
        <v>#REF!</v>
      </c>
      <c r="D83" s="282" t="e">
        <f>#REF!</f>
        <v>#REF!</v>
      </c>
      <c r="E83" s="247" t="e">
        <f>#REF!</f>
        <v>#REF!</v>
      </c>
      <c r="F83" s="247" t="e">
        <f t="shared" si="10"/>
        <v>#REF!</v>
      </c>
      <c r="G83" s="247" t="e">
        <f>#REF!</f>
        <v>#REF!</v>
      </c>
      <c r="H83" s="247" t="e">
        <f t="shared" si="11"/>
        <v>#REF!</v>
      </c>
      <c r="I83" s="247" t="e">
        <f>#REF!</f>
        <v>#REF!</v>
      </c>
      <c r="J83" s="247" t="e">
        <f t="shared" si="12"/>
        <v>#REF!</v>
      </c>
      <c r="K83" s="247" t="e">
        <f t="shared" si="13"/>
        <v>#REF!</v>
      </c>
      <c r="L83" s="241" t="e">
        <f t="shared" si="13"/>
        <v>#REF!</v>
      </c>
      <c r="M83" s="296" t="e">
        <f>#REF!</f>
        <v>#REF!</v>
      </c>
    </row>
    <row r="84" spans="1:13" s="294" customFormat="1" ht="18.95" customHeight="1">
      <c r="A84" s="295" t="e">
        <f>#REF!</f>
        <v>#REF!</v>
      </c>
      <c r="B84" s="282" t="e">
        <f>#REF!</f>
        <v>#REF!</v>
      </c>
      <c r="C84" s="283" t="e">
        <f>#REF!</f>
        <v>#REF!</v>
      </c>
      <c r="D84" s="282" t="e">
        <f>#REF!</f>
        <v>#REF!</v>
      </c>
      <c r="E84" s="247" t="e">
        <f>#REF!</f>
        <v>#REF!</v>
      </c>
      <c r="F84" s="247" t="e">
        <f t="shared" si="10"/>
        <v>#REF!</v>
      </c>
      <c r="G84" s="247" t="e">
        <f>#REF!</f>
        <v>#REF!</v>
      </c>
      <c r="H84" s="247" t="e">
        <f t="shared" si="11"/>
        <v>#REF!</v>
      </c>
      <c r="I84" s="247" t="e">
        <f>#REF!</f>
        <v>#REF!</v>
      </c>
      <c r="J84" s="247" t="e">
        <f t="shared" si="12"/>
        <v>#REF!</v>
      </c>
      <c r="K84" s="247" t="e">
        <f t="shared" si="13"/>
        <v>#REF!</v>
      </c>
      <c r="L84" s="241" t="e">
        <f t="shared" si="13"/>
        <v>#REF!</v>
      </c>
      <c r="M84" s="296" t="e">
        <f>#REF!</f>
        <v>#REF!</v>
      </c>
    </row>
    <row r="85" spans="1:13" s="294" customFormat="1" ht="18.95" customHeight="1">
      <c r="A85" s="295" t="e">
        <f>#REF!</f>
        <v>#REF!</v>
      </c>
      <c r="B85" s="282" t="e">
        <f>#REF!</f>
        <v>#REF!</v>
      </c>
      <c r="C85" s="283" t="e">
        <f>#REF!</f>
        <v>#REF!</v>
      </c>
      <c r="D85" s="282" t="e">
        <f>#REF!</f>
        <v>#REF!</v>
      </c>
      <c r="E85" s="247" t="e">
        <f>#REF!</f>
        <v>#REF!</v>
      </c>
      <c r="F85" s="247" t="e">
        <f t="shared" si="10"/>
        <v>#REF!</v>
      </c>
      <c r="G85" s="247" t="e">
        <f>#REF!</f>
        <v>#REF!</v>
      </c>
      <c r="H85" s="247" t="e">
        <f t="shared" si="11"/>
        <v>#REF!</v>
      </c>
      <c r="I85" s="247" t="e">
        <f>#REF!</f>
        <v>#REF!</v>
      </c>
      <c r="J85" s="247" t="e">
        <f t="shared" si="12"/>
        <v>#REF!</v>
      </c>
      <c r="K85" s="247" t="e">
        <f t="shared" si="13"/>
        <v>#REF!</v>
      </c>
      <c r="L85" s="241" t="e">
        <f t="shared" si="13"/>
        <v>#REF!</v>
      </c>
      <c r="M85" s="296" t="e">
        <f>#REF!</f>
        <v>#REF!</v>
      </c>
    </row>
    <row r="86" spans="1:13" s="294" customFormat="1" ht="18.95" customHeight="1">
      <c r="A86" s="295" t="e">
        <f>#REF!</f>
        <v>#REF!</v>
      </c>
      <c r="B86" s="282" t="e">
        <f>#REF!</f>
        <v>#REF!</v>
      </c>
      <c r="C86" s="283" t="e">
        <f>#REF!</f>
        <v>#REF!</v>
      </c>
      <c r="D86" s="282" t="e">
        <f>#REF!</f>
        <v>#REF!</v>
      </c>
      <c r="E86" s="247" t="e">
        <f>#REF!</f>
        <v>#REF!</v>
      </c>
      <c r="F86" s="247" t="e">
        <f t="shared" si="10"/>
        <v>#REF!</v>
      </c>
      <c r="G86" s="247" t="e">
        <f>#REF!</f>
        <v>#REF!</v>
      </c>
      <c r="H86" s="247" t="e">
        <f t="shared" si="11"/>
        <v>#REF!</v>
      </c>
      <c r="I86" s="247" t="e">
        <f>#REF!</f>
        <v>#REF!</v>
      </c>
      <c r="J86" s="247" t="e">
        <f t="shared" si="12"/>
        <v>#REF!</v>
      </c>
      <c r="K86" s="247" t="e">
        <f t="shared" si="13"/>
        <v>#REF!</v>
      </c>
      <c r="L86" s="241" t="e">
        <f t="shared" si="13"/>
        <v>#REF!</v>
      </c>
      <c r="M86" s="296" t="e">
        <f>#REF!</f>
        <v>#REF!</v>
      </c>
    </row>
    <row r="87" spans="1:13" s="294" customFormat="1" ht="18.95" customHeight="1">
      <c r="A87" s="295" t="e">
        <f>#REF!</f>
        <v>#REF!</v>
      </c>
      <c r="B87" s="282" t="e">
        <f>#REF!</f>
        <v>#REF!</v>
      </c>
      <c r="C87" s="283" t="e">
        <f>#REF!</f>
        <v>#REF!</v>
      </c>
      <c r="D87" s="282" t="e">
        <f>#REF!</f>
        <v>#REF!</v>
      </c>
      <c r="E87" s="247" t="e">
        <f>#REF!</f>
        <v>#REF!</v>
      </c>
      <c r="F87" s="247" t="e">
        <f t="shared" si="10"/>
        <v>#REF!</v>
      </c>
      <c r="G87" s="247" t="e">
        <f>#REF!</f>
        <v>#REF!</v>
      </c>
      <c r="H87" s="247" t="e">
        <f t="shared" si="11"/>
        <v>#REF!</v>
      </c>
      <c r="I87" s="247" t="e">
        <f>#REF!</f>
        <v>#REF!</v>
      </c>
      <c r="J87" s="247" t="e">
        <f t="shared" si="12"/>
        <v>#REF!</v>
      </c>
      <c r="K87" s="247" t="e">
        <f t="shared" si="13"/>
        <v>#REF!</v>
      </c>
      <c r="L87" s="241" t="e">
        <f t="shared" si="13"/>
        <v>#REF!</v>
      </c>
      <c r="M87" s="296" t="e">
        <f>#REF!</f>
        <v>#REF!</v>
      </c>
    </row>
    <row r="88" spans="1:13" s="294" customFormat="1" ht="18.95" customHeight="1">
      <c r="A88" s="295" t="e">
        <f>#REF!</f>
        <v>#REF!</v>
      </c>
      <c r="B88" s="282" t="e">
        <f>#REF!</f>
        <v>#REF!</v>
      </c>
      <c r="C88" s="283" t="e">
        <f>#REF!</f>
        <v>#REF!</v>
      </c>
      <c r="D88" s="282" t="e">
        <f>#REF!</f>
        <v>#REF!</v>
      </c>
      <c r="E88" s="247" t="e">
        <f>#REF!</f>
        <v>#REF!</v>
      </c>
      <c r="F88" s="247" t="e">
        <f t="shared" si="10"/>
        <v>#REF!</v>
      </c>
      <c r="G88" s="247" t="e">
        <f>#REF!</f>
        <v>#REF!</v>
      </c>
      <c r="H88" s="247" t="e">
        <f t="shared" si="11"/>
        <v>#REF!</v>
      </c>
      <c r="I88" s="247" t="e">
        <f>#REF!</f>
        <v>#REF!</v>
      </c>
      <c r="J88" s="247" t="e">
        <f t="shared" si="12"/>
        <v>#REF!</v>
      </c>
      <c r="K88" s="247" t="e">
        <f t="shared" si="13"/>
        <v>#REF!</v>
      </c>
      <c r="L88" s="241" t="e">
        <f t="shared" si="13"/>
        <v>#REF!</v>
      </c>
      <c r="M88" s="296" t="e">
        <f>#REF!</f>
        <v>#REF!</v>
      </c>
    </row>
    <row r="89" spans="1:13" s="294" customFormat="1" ht="18.95" customHeight="1">
      <c r="A89" s="295" t="e">
        <f>#REF!</f>
        <v>#REF!</v>
      </c>
      <c r="B89" s="282" t="e">
        <f>#REF!</f>
        <v>#REF!</v>
      </c>
      <c r="C89" s="283" t="e">
        <f>#REF!</f>
        <v>#REF!</v>
      </c>
      <c r="D89" s="282" t="e">
        <f>#REF!</f>
        <v>#REF!</v>
      </c>
      <c r="E89" s="247" t="e">
        <f>#REF!</f>
        <v>#REF!</v>
      </c>
      <c r="F89" s="247" t="e">
        <f t="shared" si="10"/>
        <v>#REF!</v>
      </c>
      <c r="G89" s="247" t="e">
        <f>#REF!</f>
        <v>#REF!</v>
      </c>
      <c r="H89" s="247" t="e">
        <f t="shared" si="11"/>
        <v>#REF!</v>
      </c>
      <c r="I89" s="247" t="e">
        <f>#REF!</f>
        <v>#REF!</v>
      </c>
      <c r="J89" s="247" t="e">
        <f t="shared" si="12"/>
        <v>#REF!</v>
      </c>
      <c r="K89" s="247" t="e">
        <f t="shared" si="13"/>
        <v>#REF!</v>
      </c>
      <c r="L89" s="241" t="e">
        <f t="shared" si="13"/>
        <v>#REF!</v>
      </c>
      <c r="M89" s="296" t="e">
        <f>#REF!</f>
        <v>#REF!</v>
      </c>
    </row>
    <row r="90" spans="1:13" s="294" customFormat="1" ht="18.95" customHeight="1">
      <c r="A90" s="295" t="e">
        <f>#REF!</f>
        <v>#REF!</v>
      </c>
      <c r="B90" s="282" t="e">
        <f>#REF!</f>
        <v>#REF!</v>
      </c>
      <c r="C90" s="283" t="e">
        <f>#REF!</f>
        <v>#REF!</v>
      </c>
      <c r="D90" s="282" t="e">
        <f>#REF!</f>
        <v>#REF!</v>
      </c>
      <c r="E90" s="247" t="e">
        <f>#REF!</f>
        <v>#REF!</v>
      </c>
      <c r="F90" s="247" t="e">
        <f t="shared" si="10"/>
        <v>#REF!</v>
      </c>
      <c r="G90" s="247" t="e">
        <f>#REF!</f>
        <v>#REF!</v>
      </c>
      <c r="H90" s="247" t="e">
        <f t="shared" si="11"/>
        <v>#REF!</v>
      </c>
      <c r="I90" s="247" t="e">
        <f>#REF!</f>
        <v>#REF!</v>
      </c>
      <c r="J90" s="247" t="e">
        <f t="shared" si="12"/>
        <v>#REF!</v>
      </c>
      <c r="K90" s="247" t="e">
        <f t="shared" si="13"/>
        <v>#REF!</v>
      </c>
      <c r="L90" s="241" t="e">
        <f t="shared" si="13"/>
        <v>#REF!</v>
      </c>
      <c r="M90" s="296" t="e">
        <f>#REF!</f>
        <v>#REF!</v>
      </c>
    </row>
    <row r="91" spans="1:13" s="294" customFormat="1" ht="18.95" customHeight="1">
      <c r="A91" s="295" t="e">
        <f>#REF!</f>
        <v>#REF!</v>
      </c>
      <c r="B91" s="282" t="e">
        <f>#REF!</f>
        <v>#REF!</v>
      </c>
      <c r="C91" s="283" t="e">
        <f>#REF!</f>
        <v>#REF!</v>
      </c>
      <c r="D91" s="282" t="e">
        <f>#REF!</f>
        <v>#REF!</v>
      </c>
      <c r="E91" s="247" t="e">
        <f>#REF!</f>
        <v>#REF!</v>
      </c>
      <c r="F91" s="247" t="e">
        <f t="shared" si="10"/>
        <v>#REF!</v>
      </c>
      <c r="G91" s="247" t="e">
        <f>#REF!</f>
        <v>#REF!</v>
      </c>
      <c r="H91" s="247" t="e">
        <f t="shared" si="11"/>
        <v>#REF!</v>
      </c>
      <c r="I91" s="247" t="e">
        <f>#REF!</f>
        <v>#REF!</v>
      </c>
      <c r="J91" s="247" t="e">
        <f t="shared" si="12"/>
        <v>#REF!</v>
      </c>
      <c r="K91" s="247" t="e">
        <f t="shared" si="13"/>
        <v>#REF!</v>
      </c>
      <c r="L91" s="241" t="e">
        <f t="shared" si="13"/>
        <v>#REF!</v>
      </c>
      <c r="M91" s="296" t="e">
        <f>#REF!</f>
        <v>#REF!</v>
      </c>
    </row>
    <row r="92" spans="1:13" s="294" customFormat="1" ht="18.95" customHeight="1">
      <c r="A92" s="295" t="e">
        <f>#REF!</f>
        <v>#REF!</v>
      </c>
      <c r="B92" s="282" t="e">
        <f>#REF!</f>
        <v>#REF!</v>
      </c>
      <c r="C92" s="283" t="e">
        <f>#REF!</f>
        <v>#REF!</v>
      </c>
      <c r="D92" s="282" t="e">
        <f>#REF!</f>
        <v>#REF!</v>
      </c>
      <c r="E92" s="247" t="e">
        <f>#REF!</f>
        <v>#REF!</v>
      </c>
      <c r="F92" s="247" t="e">
        <f t="shared" si="10"/>
        <v>#REF!</v>
      </c>
      <c r="G92" s="247" t="e">
        <f>#REF!</f>
        <v>#REF!</v>
      </c>
      <c r="H92" s="247" t="e">
        <f t="shared" si="11"/>
        <v>#REF!</v>
      </c>
      <c r="I92" s="247" t="e">
        <f>#REF!</f>
        <v>#REF!</v>
      </c>
      <c r="J92" s="247" t="e">
        <f t="shared" si="12"/>
        <v>#REF!</v>
      </c>
      <c r="K92" s="247" t="e">
        <f t="shared" si="13"/>
        <v>#REF!</v>
      </c>
      <c r="L92" s="241" t="e">
        <f t="shared" si="13"/>
        <v>#REF!</v>
      </c>
      <c r="M92" s="296" t="e">
        <f>#REF!</f>
        <v>#REF!</v>
      </c>
    </row>
    <row r="93" spans="1:13" s="294" customFormat="1" ht="18.95" customHeight="1">
      <c r="A93" s="295" t="e">
        <f>#REF!</f>
        <v>#REF!</v>
      </c>
      <c r="B93" s="282" t="e">
        <f>#REF!</f>
        <v>#REF!</v>
      </c>
      <c r="C93" s="283" t="e">
        <f>#REF!</f>
        <v>#REF!</v>
      </c>
      <c r="D93" s="282" t="e">
        <f>#REF!</f>
        <v>#REF!</v>
      </c>
      <c r="E93" s="247" t="e">
        <f>#REF!</f>
        <v>#REF!</v>
      </c>
      <c r="F93" s="247" t="e">
        <f t="shared" si="10"/>
        <v>#REF!</v>
      </c>
      <c r="G93" s="247" t="e">
        <f>#REF!</f>
        <v>#REF!</v>
      </c>
      <c r="H93" s="247" t="e">
        <f t="shared" si="11"/>
        <v>#REF!</v>
      </c>
      <c r="I93" s="247" t="e">
        <f>#REF!</f>
        <v>#REF!</v>
      </c>
      <c r="J93" s="247" t="e">
        <f t="shared" si="12"/>
        <v>#REF!</v>
      </c>
      <c r="K93" s="247" t="e">
        <f t="shared" si="13"/>
        <v>#REF!</v>
      </c>
      <c r="L93" s="241" t="e">
        <f t="shared" si="13"/>
        <v>#REF!</v>
      </c>
      <c r="M93" s="296" t="e">
        <f>#REF!</f>
        <v>#REF!</v>
      </c>
    </row>
    <row r="94" spans="1:13" s="294" customFormat="1" ht="18.95" customHeight="1">
      <c r="A94" s="295" t="e">
        <f>#REF!</f>
        <v>#REF!</v>
      </c>
      <c r="B94" s="282" t="e">
        <f>#REF!</f>
        <v>#REF!</v>
      </c>
      <c r="C94" s="283" t="e">
        <f>#REF!</f>
        <v>#REF!</v>
      </c>
      <c r="D94" s="282" t="e">
        <f>#REF!</f>
        <v>#REF!</v>
      </c>
      <c r="E94" s="247" t="e">
        <f>#REF!</f>
        <v>#REF!</v>
      </c>
      <c r="F94" s="247" t="e">
        <f t="shared" si="10"/>
        <v>#REF!</v>
      </c>
      <c r="G94" s="247" t="e">
        <f>#REF!</f>
        <v>#REF!</v>
      </c>
      <c r="H94" s="247" t="e">
        <f t="shared" si="11"/>
        <v>#REF!</v>
      </c>
      <c r="I94" s="247" t="e">
        <f>#REF!</f>
        <v>#REF!</v>
      </c>
      <c r="J94" s="247" t="e">
        <f t="shared" si="12"/>
        <v>#REF!</v>
      </c>
      <c r="K94" s="247" t="e">
        <f t="shared" si="13"/>
        <v>#REF!</v>
      </c>
      <c r="L94" s="241" t="e">
        <f t="shared" si="13"/>
        <v>#REF!</v>
      </c>
      <c r="M94" s="296" t="e">
        <f>#REF!</f>
        <v>#REF!</v>
      </c>
    </row>
    <row r="95" spans="1:13" s="294" customFormat="1" ht="18.95" customHeight="1">
      <c r="A95" s="295" t="e">
        <f>#REF!</f>
        <v>#REF!</v>
      </c>
      <c r="B95" s="282" t="e">
        <f>#REF!</f>
        <v>#REF!</v>
      </c>
      <c r="C95" s="283" t="e">
        <f>#REF!</f>
        <v>#REF!</v>
      </c>
      <c r="D95" s="282" t="e">
        <f>#REF!</f>
        <v>#REF!</v>
      </c>
      <c r="E95" s="247" t="e">
        <f>#REF!</f>
        <v>#REF!</v>
      </c>
      <c r="F95" s="247" t="e">
        <f t="shared" si="10"/>
        <v>#REF!</v>
      </c>
      <c r="G95" s="247" t="e">
        <f>#REF!</f>
        <v>#REF!</v>
      </c>
      <c r="H95" s="247" t="e">
        <f t="shared" si="11"/>
        <v>#REF!</v>
      </c>
      <c r="I95" s="247" t="e">
        <f>#REF!</f>
        <v>#REF!</v>
      </c>
      <c r="J95" s="247" t="e">
        <f t="shared" si="12"/>
        <v>#REF!</v>
      </c>
      <c r="K95" s="247" t="e">
        <f t="shared" si="13"/>
        <v>#REF!</v>
      </c>
      <c r="L95" s="241" t="e">
        <f t="shared" si="13"/>
        <v>#REF!</v>
      </c>
      <c r="M95" s="296" t="e">
        <f>#REF!</f>
        <v>#REF!</v>
      </c>
    </row>
    <row r="96" spans="1:13" s="294" customFormat="1" ht="18.95" customHeight="1">
      <c r="A96" s="295" t="e">
        <f>#REF!</f>
        <v>#REF!</v>
      </c>
      <c r="B96" s="282" t="e">
        <f>#REF!</f>
        <v>#REF!</v>
      </c>
      <c r="C96" s="283" t="e">
        <f>#REF!</f>
        <v>#REF!</v>
      </c>
      <c r="D96" s="282" t="e">
        <f>#REF!</f>
        <v>#REF!</v>
      </c>
      <c r="E96" s="247" t="e">
        <f>#REF!</f>
        <v>#REF!</v>
      </c>
      <c r="F96" s="247" t="e">
        <f t="shared" si="10"/>
        <v>#REF!</v>
      </c>
      <c r="G96" s="247" t="e">
        <f>#REF!</f>
        <v>#REF!</v>
      </c>
      <c r="H96" s="247" t="e">
        <f t="shared" si="11"/>
        <v>#REF!</v>
      </c>
      <c r="I96" s="247" t="e">
        <f>#REF!</f>
        <v>#REF!</v>
      </c>
      <c r="J96" s="247" t="e">
        <f t="shared" si="12"/>
        <v>#REF!</v>
      </c>
      <c r="K96" s="247" t="e">
        <f t="shared" si="13"/>
        <v>#REF!</v>
      </c>
      <c r="L96" s="241" t="e">
        <f t="shared" si="13"/>
        <v>#REF!</v>
      </c>
      <c r="M96" s="296" t="e">
        <f>#REF!</f>
        <v>#REF!</v>
      </c>
    </row>
    <row r="97" spans="1:13" s="294" customFormat="1" ht="18.95" customHeight="1">
      <c r="A97" s="295" t="e">
        <f>#REF!</f>
        <v>#REF!</v>
      </c>
      <c r="B97" s="282" t="e">
        <f>#REF!</f>
        <v>#REF!</v>
      </c>
      <c r="C97" s="283" t="e">
        <f>#REF!</f>
        <v>#REF!</v>
      </c>
      <c r="D97" s="282" t="e">
        <f>#REF!</f>
        <v>#REF!</v>
      </c>
      <c r="E97" s="247" t="e">
        <f>#REF!</f>
        <v>#REF!</v>
      </c>
      <c r="F97" s="247" t="e">
        <f t="shared" si="10"/>
        <v>#REF!</v>
      </c>
      <c r="G97" s="247" t="e">
        <f>#REF!</f>
        <v>#REF!</v>
      </c>
      <c r="H97" s="247" t="e">
        <f t="shared" si="11"/>
        <v>#REF!</v>
      </c>
      <c r="I97" s="247" t="e">
        <f>#REF!</f>
        <v>#REF!</v>
      </c>
      <c r="J97" s="247" t="e">
        <f t="shared" si="12"/>
        <v>#REF!</v>
      </c>
      <c r="K97" s="247" t="e">
        <f t="shared" si="13"/>
        <v>#REF!</v>
      </c>
      <c r="L97" s="241" t="e">
        <f t="shared" si="13"/>
        <v>#REF!</v>
      </c>
      <c r="M97" s="296" t="e">
        <f>#REF!</f>
        <v>#REF!</v>
      </c>
    </row>
    <row r="98" spans="1:13" s="294" customFormat="1" ht="18.95" customHeight="1">
      <c r="A98" s="295" t="e">
        <f>#REF!</f>
        <v>#REF!</v>
      </c>
      <c r="B98" s="282" t="e">
        <f>#REF!</f>
        <v>#REF!</v>
      </c>
      <c r="C98" s="283" t="e">
        <f>#REF!</f>
        <v>#REF!</v>
      </c>
      <c r="D98" s="282" t="e">
        <f>#REF!</f>
        <v>#REF!</v>
      </c>
      <c r="E98" s="247" t="e">
        <f>#REF!</f>
        <v>#REF!</v>
      </c>
      <c r="F98" s="247" t="e">
        <f t="shared" si="10"/>
        <v>#REF!</v>
      </c>
      <c r="G98" s="247" t="e">
        <f>#REF!</f>
        <v>#REF!</v>
      </c>
      <c r="H98" s="247" t="e">
        <f t="shared" si="11"/>
        <v>#REF!</v>
      </c>
      <c r="I98" s="247" t="e">
        <f>#REF!</f>
        <v>#REF!</v>
      </c>
      <c r="J98" s="247" t="e">
        <f t="shared" si="12"/>
        <v>#REF!</v>
      </c>
      <c r="K98" s="247" t="e">
        <f t="shared" si="13"/>
        <v>#REF!</v>
      </c>
      <c r="L98" s="241" t="e">
        <f t="shared" si="13"/>
        <v>#REF!</v>
      </c>
      <c r="M98" s="296" t="e">
        <f>#REF!</f>
        <v>#REF!</v>
      </c>
    </row>
    <row r="99" spans="1:13" s="294" customFormat="1" ht="18.95" customHeight="1">
      <c r="A99" s="295" t="e">
        <f>#REF!</f>
        <v>#REF!</v>
      </c>
      <c r="B99" s="282" t="e">
        <f>#REF!</f>
        <v>#REF!</v>
      </c>
      <c r="C99" s="283" t="e">
        <f>#REF!</f>
        <v>#REF!</v>
      </c>
      <c r="D99" s="282" t="e">
        <f>#REF!</f>
        <v>#REF!</v>
      </c>
      <c r="E99" s="247" t="e">
        <f>#REF!</f>
        <v>#REF!</v>
      </c>
      <c r="F99" s="247" t="e">
        <f t="shared" si="10"/>
        <v>#REF!</v>
      </c>
      <c r="G99" s="247" t="e">
        <f>#REF!</f>
        <v>#REF!</v>
      </c>
      <c r="H99" s="247" t="e">
        <f t="shared" si="11"/>
        <v>#REF!</v>
      </c>
      <c r="I99" s="247" t="e">
        <f>#REF!</f>
        <v>#REF!</v>
      </c>
      <c r="J99" s="247" t="e">
        <f t="shared" si="12"/>
        <v>#REF!</v>
      </c>
      <c r="K99" s="247" t="e">
        <f t="shared" si="13"/>
        <v>#REF!</v>
      </c>
      <c r="L99" s="241" t="e">
        <f t="shared" si="13"/>
        <v>#REF!</v>
      </c>
      <c r="M99" s="296" t="e">
        <f>#REF!</f>
        <v>#REF!</v>
      </c>
    </row>
    <row r="100" spans="1:13" s="294" customFormat="1" ht="18.95" customHeight="1">
      <c r="A100" s="295" t="e">
        <f>#REF!</f>
        <v>#REF!</v>
      </c>
      <c r="B100" s="282" t="e">
        <f>#REF!</f>
        <v>#REF!</v>
      </c>
      <c r="C100" s="283" t="e">
        <f>#REF!</f>
        <v>#REF!</v>
      </c>
      <c r="D100" s="282" t="e">
        <f>#REF!</f>
        <v>#REF!</v>
      </c>
      <c r="E100" s="247" t="e">
        <f>#REF!</f>
        <v>#REF!</v>
      </c>
      <c r="F100" s="247" t="e">
        <f t="shared" si="10"/>
        <v>#REF!</v>
      </c>
      <c r="G100" s="247" t="e">
        <f>#REF!</f>
        <v>#REF!</v>
      </c>
      <c r="H100" s="247" t="e">
        <f t="shared" si="11"/>
        <v>#REF!</v>
      </c>
      <c r="I100" s="247" t="e">
        <f>#REF!</f>
        <v>#REF!</v>
      </c>
      <c r="J100" s="247" t="e">
        <f t="shared" si="12"/>
        <v>#REF!</v>
      </c>
      <c r="K100" s="247" t="e">
        <f t="shared" si="13"/>
        <v>#REF!</v>
      </c>
      <c r="L100" s="241" t="e">
        <f t="shared" si="13"/>
        <v>#REF!</v>
      </c>
      <c r="M100" s="296" t="e">
        <f>#REF!</f>
        <v>#REF!</v>
      </c>
    </row>
    <row r="101" spans="1:13" s="294" customFormat="1" ht="18.95" customHeight="1">
      <c r="A101" s="295" t="e">
        <f>#REF!</f>
        <v>#REF!</v>
      </c>
      <c r="B101" s="282" t="e">
        <f>#REF!</f>
        <v>#REF!</v>
      </c>
      <c r="C101" s="283" t="e">
        <f>#REF!</f>
        <v>#REF!</v>
      </c>
      <c r="D101" s="282" t="e">
        <f>#REF!</f>
        <v>#REF!</v>
      </c>
      <c r="E101" s="247" t="e">
        <f>#REF!</f>
        <v>#REF!</v>
      </c>
      <c r="F101" s="247" t="e">
        <f t="shared" si="10"/>
        <v>#REF!</v>
      </c>
      <c r="G101" s="247" t="e">
        <f>#REF!</f>
        <v>#REF!</v>
      </c>
      <c r="H101" s="247" t="e">
        <f t="shared" si="11"/>
        <v>#REF!</v>
      </c>
      <c r="I101" s="247" t="e">
        <f>#REF!</f>
        <v>#REF!</v>
      </c>
      <c r="J101" s="247" t="e">
        <f t="shared" si="12"/>
        <v>#REF!</v>
      </c>
      <c r="K101" s="247" t="e">
        <f t="shared" si="13"/>
        <v>#REF!</v>
      </c>
      <c r="L101" s="241" t="e">
        <f t="shared" si="13"/>
        <v>#REF!</v>
      </c>
      <c r="M101" s="296" t="e">
        <f>#REF!</f>
        <v>#REF!</v>
      </c>
    </row>
    <row r="102" spans="1:13" s="297" customFormat="1" ht="18.95" customHeight="1">
      <c r="A102" s="295" t="e">
        <f>#REF!</f>
        <v>#REF!</v>
      </c>
      <c r="B102" s="282" t="e">
        <f>#REF!</f>
        <v>#REF!</v>
      </c>
      <c r="C102" s="283" t="e">
        <f>#REF!</f>
        <v>#REF!</v>
      </c>
      <c r="D102" s="282" t="e">
        <f>#REF!</f>
        <v>#REF!</v>
      </c>
      <c r="E102" s="247" t="e">
        <f>#REF!</f>
        <v>#REF!</v>
      </c>
      <c r="F102" s="247" t="e">
        <f t="shared" si="10"/>
        <v>#REF!</v>
      </c>
      <c r="G102" s="247" t="e">
        <f>#REF!</f>
        <v>#REF!</v>
      </c>
      <c r="H102" s="247" t="e">
        <f t="shared" si="11"/>
        <v>#REF!</v>
      </c>
      <c r="I102" s="247" t="e">
        <f>#REF!</f>
        <v>#REF!</v>
      </c>
      <c r="J102" s="247" t="e">
        <f t="shared" si="12"/>
        <v>#REF!</v>
      </c>
      <c r="K102" s="247" t="e">
        <f t="shared" si="13"/>
        <v>#REF!</v>
      </c>
      <c r="L102" s="250" t="e">
        <f t="shared" si="13"/>
        <v>#REF!</v>
      </c>
      <c r="M102" s="296" t="e">
        <f>#REF!</f>
        <v>#REF!</v>
      </c>
    </row>
    <row r="103" spans="1:13" s="297" customFormat="1" ht="18.95" customHeight="1">
      <c r="A103" s="295" t="e">
        <f>#REF!</f>
        <v>#REF!</v>
      </c>
      <c r="B103" s="282" t="e">
        <f>#REF!</f>
        <v>#REF!</v>
      </c>
      <c r="C103" s="286" t="e">
        <f>#REF!</f>
        <v>#REF!</v>
      </c>
      <c r="D103" s="282" t="e">
        <f>#REF!</f>
        <v>#REF!</v>
      </c>
      <c r="E103" s="247" t="e">
        <f>#REF!</f>
        <v>#REF!</v>
      </c>
      <c r="F103" s="247" t="e">
        <f t="shared" si="10"/>
        <v>#REF!</v>
      </c>
      <c r="G103" s="247" t="e">
        <f>#REF!</f>
        <v>#REF!</v>
      </c>
      <c r="H103" s="247" t="e">
        <f t="shared" si="11"/>
        <v>#REF!</v>
      </c>
      <c r="I103" s="247" t="e">
        <f>#REF!</f>
        <v>#REF!</v>
      </c>
      <c r="J103" s="247" t="e">
        <f t="shared" si="12"/>
        <v>#REF!</v>
      </c>
      <c r="K103" s="247" t="e">
        <f t="shared" si="13"/>
        <v>#REF!</v>
      </c>
      <c r="L103" s="250" t="e">
        <f>F103+H103+J103</f>
        <v>#REF!</v>
      </c>
      <c r="M103" s="296" t="e">
        <f>#REF!</f>
        <v>#REF!</v>
      </c>
    </row>
    <row r="104" spans="1:13" s="297" customFormat="1" ht="18.95" customHeight="1">
      <c r="A104" s="295" t="e">
        <f>#REF!</f>
        <v>#REF!</v>
      </c>
      <c r="B104" s="282" t="e">
        <f>#REF!</f>
        <v>#REF!</v>
      </c>
      <c r="C104" s="286" t="e">
        <f>#REF!</f>
        <v>#REF!</v>
      </c>
      <c r="D104" s="282" t="e">
        <f>#REF!</f>
        <v>#REF!</v>
      </c>
      <c r="E104" s="247" t="e">
        <f>#REF!</f>
        <v>#REF!</v>
      </c>
      <c r="F104" s="247" t="e">
        <f t="shared" si="10"/>
        <v>#REF!</v>
      </c>
      <c r="G104" s="247" t="e">
        <f>#REF!</f>
        <v>#REF!</v>
      </c>
      <c r="H104" s="247" t="e">
        <f t="shared" si="11"/>
        <v>#REF!</v>
      </c>
      <c r="I104" s="247" t="e">
        <f>#REF!</f>
        <v>#REF!</v>
      </c>
      <c r="J104" s="247" t="e">
        <f t="shared" si="12"/>
        <v>#REF!</v>
      </c>
      <c r="K104" s="247" t="e">
        <f t="shared" si="13"/>
        <v>#REF!</v>
      </c>
      <c r="L104" s="250" t="e">
        <f t="shared" si="13"/>
        <v>#REF!</v>
      </c>
      <c r="M104" s="296" t="e">
        <f>#REF!</f>
        <v>#REF!</v>
      </c>
    </row>
    <row r="105" spans="1:13" s="297" customFormat="1" ht="18.95" customHeight="1">
      <c r="A105" s="295" t="e">
        <f>#REF!</f>
        <v>#REF!</v>
      </c>
      <c r="B105" s="282" t="e">
        <f>#REF!</f>
        <v>#REF!</v>
      </c>
      <c r="C105" s="286" t="e">
        <f>#REF!</f>
        <v>#REF!</v>
      </c>
      <c r="D105" s="282" t="e">
        <f>#REF!</f>
        <v>#REF!</v>
      </c>
      <c r="E105" s="247" t="e">
        <f>#REF!</f>
        <v>#REF!</v>
      </c>
      <c r="F105" s="247" t="e">
        <f t="shared" si="10"/>
        <v>#REF!</v>
      </c>
      <c r="G105" s="247" t="e">
        <f>#REF!</f>
        <v>#REF!</v>
      </c>
      <c r="H105" s="247" t="e">
        <f t="shared" si="11"/>
        <v>#REF!</v>
      </c>
      <c r="I105" s="247" t="e">
        <f>#REF!</f>
        <v>#REF!</v>
      </c>
      <c r="J105" s="247" t="e">
        <f t="shared" si="12"/>
        <v>#REF!</v>
      </c>
      <c r="K105" s="247" t="e">
        <f t="shared" si="13"/>
        <v>#REF!</v>
      </c>
      <c r="L105" s="250" t="e">
        <f t="shared" si="13"/>
        <v>#REF!</v>
      </c>
      <c r="M105" s="296" t="e">
        <f>#REF!</f>
        <v>#REF!</v>
      </c>
    </row>
    <row r="106" spans="1:13" s="297" customFormat="1" ht="18.95" customHeight="1">
      <c r="A106" s="295" t="e">
        <f>#REF!</f>
        <v>#REF!</v>
      </c>
      <c r="B106" s="282" t="e">
        <f>#REF!</f>
        <v>#REF!</v>
      </c>
      <c r="C106" s="286" t="e">
        <f>#REF!</f>
        <v>#REF!</v>
      </c>
      <c r="D106" s="282" t="e">
        <f>#REF!</f>
        <v>#REF!</v>
      </c>
      <c r="E106" s="247" t="e">
        <f>#REF!</f>
        <v>#REF!</v>
      </c>
      <c r="F106" s="247" t="e">
        <f t="shared" si="10"/>
        <v>#REF!</v>
      </c>
      <c r="G106" s="247" t="e">
        <f>#REF!</f>
        <v>#REF!</v>
      </c>
      <c r="H106" s="247" t="e">
        <f t="shared" si="11"/>
        <v>#REF!</v>
      </c>
      <c r="I106" s="247" t="e">
        <f>#REF!</f>
        <v>#REF!</v>
      </c>
      <c r="J106" s="247" t="e">
        <f t="shared" si="12"/>
        <v>#REF!</v>
      </c>
      <c r="K106" s="247" t="e">
        <f t="shared" si="13"/>
        <v>#REF!</v>
      </c>
      <c r="L106" s="250" t="e">
        <f t="shared" si="13"/>
        <v>#REF!</v>
      </c>
      <c r="M106" s="296" t="e">
        <f>#REF!</f>
        <v>#REF!</v>
      </c>
    </row>
    <row r="107" spans="1:13" s="297" customFormat="1" ht="18.95" customHeight="1">
      <c r="A107" s="295" t="e">
        <f>#REF!</f>
        <v>#REF!</v>
      </c>
      <c r="B107" s="282" t="e">
        <f>#REF!</f>
        <v>#REF!</v>
      </c>
      <c r="C107" s="283" t="e">
        <f>#REF!</f>
        <v>#REF!</v>
      </c>
      <c r="D107" s="282" t="e">
        <f>#REF!</f>
        <v>#REF!</v>
      </c>
      <c r="E107" s="247" t="e">
        <f>#REF!</f>
        <v>#REF!</v>
      </c>
      <c r="F107" s="247" t="e">
        <f t="shared" si="10"/>
        <v>#REF!</v>
      </c>
      <c r="G107" s="247" t="e">
        <f>#REF!</f>
        <v>#REF!</v>
      </c>
      <c r="H107" s="247" t="e">
        <f t="shared" si="11"/>
        <v>#REF!</v>
      </c>
      <c r="I107" s="247" t="e">
        <f>#REF!</f>
        <v>#REF!</v>
      </c>
      <c r="J107" s="247" t="e">
        <f t="shared" si="12"/>
        <v>#REF!</v>
      </c>
      <c r="K107" s="247" t="e">
        <f t="shared" si="13"/>
        <v>#REF!</v>
      </c>
      <c r="L107" s="250" t="e">
        <f t="shared" si="13"/>
        <v>#REF!</v>
      </c>
      <c r="M107" s="296" t="e">
        <f>#REF!</f>
        <v>#REF!</v>
      </c>
    </row>
    <row r="108" spans="1:13" s="297" customFormat="1" ht="18.95" customHeight="1">
      <c r="A108" s="295" t="e">
        <f>#REF!</f>
        <v>#REF!</v>
      </c>
      <c r="B108" s="282" t="e">
        <f>#REF!</f>
        <v>#REF!</v>
      </c>
      <c r="C108" s="283" t="e">
        <f>#REF!</f>
        <v>#REF!</v>
      </c>
      <c r="D108" s="282" t="e">
        <f>#REF!</f>
        <v>#REF!</v>
      </c>
      <c r="E108" s="247" t="e">
        <f>#REF!</f>
        <v>#REF!</v>
      </c>
      <c r="F108" s="247" t="e">
        <f t="shared" si="10"/>
        <v>#REF!</v>
      </c>
      <c r="G108" s="247" t="e">
        <f>#REF!</f>
        <v>#REF!</v>
      </c>
      <c r="H108" s="247" t="e">
        <f t="shared" si="11"/>
        <v>#REF!</v>
      </c>
      <c r="I108" s="247" t="e">
        <f>#REF!</f>
        <v>#REF!</v>
      </c>
      <c r="J108" s="247" t="e">
        <f t="shared" si="12"/>
        <v>#REF!</v>
      </c>
      <c r="K108" s="247" t="e">
        <f t="shared" si="13"/>
        <v>#REF!</v>
      </c>
      <c r="L108" s="250" t="e">
        <f t="shared" si="13"/>
        <v>#REF!</v>
      </c>
      <c r="M108" s="296" t="e">
        <f>#REF!</f>
        <v>#REF!</v>
      </c>
    </row>
    <row r="109" spans="1:13" s="297" customFormat="1" ht="18.95" customHeight="1">
      <c r="A109" s="295" t="e">
        <f>#REF!</f>
        <v>#REF!</v>
      </c>
      <c r="B109" s="287" t="e">
        <f>#REF!</f>
        <v>#REF!</v>
      </c>
      <c r="C109" s="283" t="e">
        <f>#REF!</f>
        <v>#REF!</v>
      </c>
      <c r="D109" s="282" t="e">
        <f>#REF!</f>
        <v>#REF!</v>
      </c>
      <c r="E109" s="247" t="e">
        <f>#REF!</f>
        <v>#REF!</v>
      </c>
      <c r="F109" s="247" t="e">
        <f t="shared" si="10"/>
        <v>#REF!</v>
      </c>
      <c r="G109" s="247" t="e">
        <f>#REF!</f>
        <v>#REF!</v>
      </c>
      <c r="H109" s="247" t="e">
        <f t="shared" si="11"/>
        <v>#REF!</v>
      </c>
      <c r="I109" s="247" t="e">
        <f>#REF!</f>
        <v>#REF!</v>
      </c>
      <c r="J109" s="247" t="e">
        <f t="shared" si="12"/>
        <v>#REF!</v>
      </c>
      <c r="K109" s="247" t="e">
        <f t="shared" si="13"/>
        <v>#REF!</v>
      </c>
      <c r="L109" s="250" t="e">
        <f t="shared" si="13"/>
        <v>#REF!</v>
      </c>
      <c r="M109" s="296" t="e">
        <f>#REF!</f>
        <v>#REF!</v>
      </c>
    </row>
    <row r="110" spans="1:13" s="297" customFormat="1" ht="18.95" customHeight="1">
      <c r="A110" s="295" t="e">
        <f>#REF!</f>
        <v>#REF!</v>
      </c>
      <c r="B110" s="282" t="e">
        <f>#REF!</f>
        <v>#REF!</v>
      </c>
      <c r="C110" s="283" t="e">
        <f>#REF!</f>
        <v>#REF!</v>
      </c>
      <c r="D110" s="282" t="e">
        <f>#REF!</f>
        <v>#REF!</v>
      </c>
      <c r="E110" s="247" t="e">
        <f>#REF!</f>
        <v>#REF!</v>
      </c>
      <c r="F110" s="247" t="e">
        <f t="shared" si="10"/>
        <v>#REF!</v>
      </c>
      <c r="G110" s="247" t="e">
        <f>#REF!</f>
        <v>#REF!</v>
      </c>
      <c r="H110" s="247" t="e">
        <f t="shared" si="11"/>
        <v>#REF!</v>
      </c>
      <c r="I110" s="247" t="e">
        <f>#REF!</f>
        <v>#REF!</v>
      </c>
      <c r="J110" s="247" t="e">
        <f t="shared" si="12"/>
        <v>#REF!</v>
      </c>
      <c r="K110" s="247" t="e">
        <f t="shared" si="13"/>
        <v>#REF!</v>
      </c>
      <c r="L110" s="250" t="e">
        <f t="shared" si="13"/>
        <v>#REF!</v>
      </c>
      <c r="M110" s="296" t="e">
        <f>#REF!</f>
        <v>#REF!</v>
      </c>
    </row>
    <row r="111" spans="1:13" s="297" customFormat="1" ht="18.95" customHeight="1">
      <c r="A111" s="295" t="e">
        <f>#REF!</f>
        <v>#REF!</v>
      </c>
      <c r="B111" s="282" t="e">
        <f>#REF!</f>
        <v>#REF!</v>
      </c>
      <c r="C111" s="283" t="e">
        <f>#REF!</f>
        <v>#REF!</v>
      </c>
      <c r="D111" s="282" t="e">
        <f>#REF!</f>
        <v>#REF!</v>
      </c>
      <c r="E111" s="247" t="e">
        <f>#REF!</f>
        <v>#REF!</v>
      </c>
      <c r="F111" s="247" t="e">
        <f t="shared" ref="F111:F140" si="14">INT($C111*E111)</f>
        <v>#REF!</v>
      </c>
      <c r="G111" s="247" t="e">
        <f>#REF!</f>
        <v>#REF!</v>
      </c>
      <c r="H111" s="247" t="e">
        <f t="shared" ref="H111:H140" si="15">INT($C111*G111)</f>
        <v>#REF!</v>
      </c>
      <c r="I111" s="247" t="e">
        <f>#REF!</f>
        <v>#REF!</v>
      </c>
      <c r="J111" s="247" t="e">
        <f t="shared" ref="J111:J140" si="16">INT($C111*I111)</f>
        <v>#REF!</v>
      </c>
      <c r="K111" s="247" t="e">
        <f t="shared" si="13"/>
        <v>#REF!</v>
      </c>
      <c r="L111" s="250" t="e">
        <f t="shared" si="13"/>
        <v>#REF!</v>
      </c>
      <c r="M111" s="296" t="e">
        <f>#REF!</f>
        <v>#REF!</v>
      </c>
    </row>
    <row r="112" spans="1:13" s="297" customFormat="1" ht="18.95" customHeight="1">
      <c r="A112" s="295" t="e">
        <f>#REF!</f>
        <v>#REF!</v>
      </c>
      <c r="B112" s="282" t="e">
        <f>#REF!</f>
        <v>#REF!</v>
      </c>
      <c r="C112" s="283" t="e">
        <f>#REF!</f>
        <v>#REF!</v>
      </c>
      <c r="D112" s="282" t="e">
        <f>#REF!</f>
        <v>#REF!</v>
      </c>
      <c r="E112" s="247" t="e">
        <f>#REF!</f>
        <v>#REF!</v>
      </c>
      <c r="F112" s="247" t="e">
        <f t="shared" si="14"/>
        <v>#REF!</v>
      </c>
      <c r="G112" s="247" t="e">
        <f>#REF!</f>
        <v>#REF!</v>
      </c>
      <c r="H112" s="247" t="e">
        <f t="shared" si="15"/>
        <v>#REF!</v>
      </c>
      <c r="I112" s="247" t="e">
        <f>#REF!</f>
        <v>#REF!</v>
      </c>
      <c r="J112" s="247" t="e">
        <f t="shared" si="16"/>
        <v>#REF!</v>
      </c>
      <c r="K112" s="247" t="e">
        <f t="shared" si="13"/>
        <v>#REF!</v>
      </c>
      <c r="L112" s="250" t="e">
        <f t="shared" si="13"/>
        <v>#REF!</v>
      </c>
      <c r="M112" s="296" t="e">
        <f>#REF!</f>
        <v>#REF!</v>
      </c>
    </row>
    <row r="113" spans="1:13" s="297" customFormat="1" ht="18.95" customHeight="1">
      <c r="A113" s="295" t="e">
        <f>#REF!</f>
        <v>#REF!</v>
      </c>
      <c r="B113" s="282" t="e">
        <f>#REF!</f>
        <v>#REF!</v>
      </c>
      <c r="C113" s="283" t="e">
        <f>#REF!</f>
        <v>#REF!</v>
      </c>
      <c r="D113" s="282" t="e">
        <f>#REF!</f>
        <v>#REF!</v>
      </c>
      <c r="E113" s="247" t="e">
        <f>#REF!</f>
        <v>#REF!</v>
      </c>
      <c r="F113" s="247" t="e">
        <f t="shared" si="14"/>
        <v>#REF!</v>
      </c>
      <c r="G113" s="247" t="e">
        <f>#REF!</f>
        <v>#REF!</v>
      </c>
      <c r="H113" s="247" t="e">
        <f t="shared" si="15"/>
        <v>#REF!</v>
      </c>
      <c r="I113" s="247" t="e">
        <f>#REF!</f>
        <v>#REF!</v>
      </c>
      <c r="J113" s="247" t="e">
        <f t="shared" si="16"/>
        <v>#REF!</v>
      </c>
      <c r="K113" s="247" t="e">
        <f t="shared" si="13"/>
        <v>#REF!</v>
      </c>
      <c r="L113" s="250" t="e">
        <f t="shared" si="13"/>
        <v>#REF!</v>
      </c>
      <c r="M113" s="296" t="e">
        <f>#REF!</f>
        <v>#REF!</v>
      </c>
    </row>
    <row r="114" spans="1:13" s="297" customFormat="1" ht="18.95" customHeight="1">
      <c r="A114" s="295" t="e">
        <f>#REF!</f>
        <v>#REF!</v>
      </c>
      <c r="B114" s="282" t="e">
        <f>#REF!</f>
        <v>#REF!</v>
      </c>
      <c r="C114" s="283" t="e">
        <f>#REF!</f>
        <v>#REF!</v>
      </c>
      <c r="D114" s="282" t="e">
        <f>#REF!</f>
        <v>#REF!</v>
      </c>
      <c r="E114" s="247" t="e">
        <f>#REF!</f>
        <v>#REF!</v>
      </c>
      <c r="F114" s="247" t="e">
        <f t="shared" si="14"/>
        <v>#REF!</v>
      </c>
      <c r="G114" s="247" t="e">
        <f>#REF!</f>
        <v>#REF!</v>
      </c>
      <c r="H114" s="247" t="e">
        <f t="shared" si="15"/>
        <v>#REF!</v>
      </c>
      <c r="I114" s="247" t="e">
        <f>#REF!</f>
        <v>#REF!</v>
      </c>
      <c r="J114" s="247" t="e">
        <f t="shared" si="16"/>
        <v>#REF!</v>
      </c>
      <c r="K114" s="247" t="e">
        <f t="shared" si="13"/>
        <v>#REF!</v>
      </c>
      <c r="L114" s="250" t="e">
        <f t="shared" si="13"/>
        <v>#REF!</v>
      </c>
      <c r="M114" s="296" t="e">
        <f>#REF!</f>
        <v>#REF!</v>
      </c>
    </row>
    <row r="115" spans="1:13" s="297" customFormat="1" ht="18.95" customHeight="1">
      <c r="A115" s="295" t="e">
        <f>#REF!</f>
        <v>#REF!</v>
      </c>
      <c r="B115" s="282" t="e">
        <f>#REF!</f>
        <v>#REF!</v>
      </c>
      <c r="C115" s="283" t="e">
        <f>#REF!</f>
        <v>#REF!</v>
      </c>
      <c r="D115" s="282" t="e">
        <f>#REF!</f>
        <v>#REF!</v>
      </c>
      <c r="E115" s="247" t="e">
        <f>#REF!</f>
        <v>#REF!</v>
      </c>
      <c r="F115" s="247" t="e">
        <f t="shared" si="14"/>
        <v>#REF!</v>
      </c>
      <c r="G115" s="247" t="e">
        <f>#REF!</f>
        <v>#REF!</v>
      </c>
      <c r="H115" s="247" t="e">
        <f t="shared" si="15"/>
        <v>#REF!</v>
      </c>
      <c r="I115" s="247" t="e">
        <f>#REF!</f>
        <v>#REF!</v>
      </c>
      <c r="J115" s="247" t="e">
        <f t="shared" si="16"/>
        <v>#REF!</v>
      </c>
      <c r="K115" s="247" t="e">
        <f t="shared" si="13"/>
        <v>#REF!</v>
      </c>
      <c r="L115" s="250" t="e">
        <f t="shared" si="13"/>
        <v>#REF!</v>
      </c>
      <c r="M115" s="296" t="e">
        <f>#REF!</f>
        <v>#REF!</v>
      </c>
    </row>
    <row r="116" spans="1:13" s="297" customFormat="1" ht="18.95" customHeight="1">
      <c r="A116" s="295" t="e">
        <f>#REF!</f>
        <v>#REF!</v>
      </c>
      <c r="B116" s="282" t="e">
        <f>#REF!</f>
        <v>#REF!</v>
      </c>
      <c r="C116" s="283" t="e">
        <f>#REF!</f>
        <v>#REF!</v>
      </c>
      <c r="D116" s="282" t="e">
        <f>#REF!</f>
        <v>#REF!</v>
      </c>
      <c r="E116" s="247" t="e">
        <f>#REF!</f>
        <v>#REF!</v>
      </c>
      <c r="F116" s="247" t="e">
        <f t="shared" si="14"/>
        <v>#REF!</v>
      </c>
      <c r="G116" s="247" t="e">
        <f>#REF!</f>
        <v>#REF!</v>
      </c>
      <c r="H116" s="247" t="e">
        <f t="shared" si="15"/>
        <v>#REF!</v>
      </c>
      <c r="I116" s="247" t="e">
        <f>#REF!</f>
        <v>#REF!</v>
      </c>
      <c r="J116" s="247" t="e">
        <f t="shared" si="16"/>
        <v>#REF!</v>
      </c>
      <c r="K116" s="247" t="e">
        <f t="shared" si="13"/>
        <v>#REF!</v>
      </c>
      <c r="L116" s="250" t="e">
        <f t="shared" si="13"/>
        <v>#REF!</v>
      </c>
      <c r="M116" s="296" t="e">
        <f>#REF!</f>
        <v>#REF!</v>
      </c>
    </row>
    <row r="117" spans="1:13" s="297" customFormat="1" ht="18.95" customHeight="1">
      <c r="A117" s="295" t="e">
        <f>#REF!</f>
        <v>#REF!</v>
      </c>
      <c r="B117" s="282" t="e">
        <f>#REF!</f>
        <v>#REF!</v>
      </c>
      <c r="C117" s="283" t="e">
        <f>#REF!</f>
        <v>#REF!</v>
      </c>
      <c r="D117" s="282" t="e">
        <f>#REF!</f>
        <v>#REF!</v>
      </c>
      <c r="E117" s="247" t="e">
        <f>#REF!</f>
        <v>#REF!</v>
      </c>
      <c r="F117" s="247" t="e">
        <f t="shared" si="14"/>
        <v>#REF!</v>
      </c>
      <c r="G117" s="247" t="e">
        <f>#REF!</f>
        <v>#REF!</v>
      </c>
      <c r="H117" s="247" t="e">
        <f t="shared" si="15"/>
        <v>#REF!</v>
      </c>
      <c r="I117" s="247" t="e">
        <f>#REF!</f>
        <v>#REF!</v>
      </c>
      <c r="J117" s="247" t="e">
        <f t="shared" si="16"/>
        <v>#REF!</v>
      </c>
      <c r="K117" s="247" t="e">
        <f t="shared" si="13"/>
        <v>#REF!</v>
      </c>
      <c r="L117" s="250" t="e">
        <f t="shared" si="13"/>
        <v>#REF!</v>
      </c>
      <c r="M117" s="296" t="e">
        <f>#REF!</f>
        <v>#REF!</v>
      </c>
    </row>
    <row r="118" spans="1:13" s="297" customFormat="1" ht="18.95" customHeight="1">
      <c r="A118" s="295" t="e">
        <f>#REF!</f>
        <v>#REF!</v>
      </c>
      <c r="B118" s="282" t="e">
        <f>#REF!</f>
        <v>#REF!</v>
      </c>
      <c r="C118" s="283" t="e">
        <f>#REF!</f>
        <v>#REF!</v>
      </c>
      <c r="D118" s="282" t="e">
        <f>#REF!</f>
        <v>#REF!</v>
      </c>
      <c r="E118" s="247" t="e">
        <f>#REF!</f>
        <v>#REF!</v>
      </c>
      <c r="F118" s="247" t="e">
        <f t="shared" si="14"/>
        <v>#REF!</v>
      </c>
      <c r="G118" s="247" t="e">
        <f>#REF!</f>
        <v>#REF!</v>
      </c>
      <c r="H118" s="247" t="e">
        <f t="shared" si="15"/>
        <v>#REF!</v>
      </c>
      <c r="I118" s="247" t="e">
        <f>#REF!</f>
        <v>#REF!</v>
      </c>
      <c r="J118" s="247" t="e">
        <f t="shared" si="16"/>
        <v>#REF!</v>
      </c>
      <c r="K118" s="247" t="e">
        <f t="shared" si="13"/>
        <v>#REF!</v>
      </c>
      <c r="L118" s="250" t="e">
        <f t="shared" si="13"/>
        <v>#REF!</v>
      </c>
      <c r="M118" s="296" t="e">
        <f>#REF!</f>
        <v>#REF!</v>
      </c>
    </row>
    <row r="119" spans="1:13" s="297" customFormat="1" ht="18.95" customHeight="1">
      <c r="A119" s="295" t="e">
        <f>#REF!</f>
        <v>#REF!</v>
      </c>
      <c r="B119" s="282" t="e">
        <f>#REF!</f>
        <v>#REF!</v>
      </c>
      <c r="C119" s="286" t="e">
        <f>#REF!</f>
        <v>#REF!</v>
      </c>
      <c r="D119" s="282" t="e">
        <f>#REF!</f>
        <v>#REF!</v>
      </c>
      <c r="E119" s="247" t="e">
        <f>#REF!</f>
        <v>#REF!</v>
      </c>
      <c r="F119" s="247" t="e">
        <f t="shared" si="14"/>
        <v>#REF!</v>
      </c>
      <c r="G119" s="247" t="e">
        <f>#REF!</f>
        <v>#REF!</v>
      </c>
      <c r="H119" s="247" t="e">
        <f t="shared" si="15"/>
        <v>#REF!</v>
      </c>
      <c r="I119" s="247" t="e">
        <f>#REF!</f>
        <v>#REF!</v>
      </c>
      <c r="J119" s="247" t="e">
        <f t="shared" si="16"/>
        <v>#REF!</v>
      </c>
      <c r="K119" s="247" t="e">
        <f t="shared" si="13"/>
        <v>#REF!</v>
      </c>
      <c r="L119" s="250" t="e">
        <f t="shared" si="13"/>
        <v>#REF!</v>
      </c>
      <c r="M119" s="296" t="e">
        <f>#REF!</f>
        <v>#REF!</v>
      </c>
    </row>
    <row r="120" spans="1:13" s="297" customFormat="1" ht="18.95" customHeight="1">
      <c r="A120" s="295" t="e">
        <f>#REF!</f>
        <v>#REF!</v>
      </c>
      <c r="B120" s="282" t="e">
        <f>#REF!</f>
        <v>#REF!</v>
      </c>
      <c r="C120" s="283" t="e">
        <f>#REF!</f>
        <v>#REF!</v>
      </c>
      <c r="D120" s="282" t="e">
        <f>#REF!</f>
        <v>#REF!</v>
      </c>
      <c r="E120" s="247" t="e">
        <f>#REF!</f>
        <v>#REF!</v>
      </c>
      <c r="F120" s="247" t="e">
        <f t="shared" si="14"/>
        <v>#REF!</v>
      </c>
      <c r="G120" s="247" t="e">
        <f>#REF!</f>
        <v>#REF!</v>
      </c>
      <c r="H120" s="247" t="e">
        <f t="shared" si="15"/>
        <v>#REF!</v>
      </c>
      <c r="I120" s="247" t="e">
        <f>#REF!</f>
        <v>#REF!</v>
      </c>
      <c r="J120" s="247" t="e">
        <f t="shared" si="16"/>
        <v>#REF!</v>
      </c>
      <c r="K120" s="247" t="e">
        <f t="shared" ref="K120:L135" si="17">E120+G120+I120</f>
        <v>#REF!</v>
      </c>
      <c r="L120" s="250" t="e">
        <f t="shared" si="17"/>
        <v>#REF!</v>
      </c>
      <c r="M120" s="296" t="e">
        <f>#REF!</f>
        <v>#REF!</v>
      </c>
    </row>
    <row r="121" spans="1:13" s="297" customFormat="1" ht="18.95" customHeight="1">
      <c r="A121" s="295" t="e">
        <f>#REF!</f>
        <v>#REF!</v>
      </c>
      <c r="B121" s="282" t="e">
        <f>#REF!</f>
        <v>#REF!</v>
      </c>
      <c r="C121" s="283" t="e">
        <f>#REF!</f>
        <v>#REF!</v>
      </c>
      <c r="D121" s="282" t="e">
        <f>#REF!</f>
        <v>#REF!</v>
      </c>
      <c r="E121" s="247" t="e">
        <f>#REF!</f>
        <v>#REF!</v>
      </c>
      <c r="F121" s="247" t="e">
        <f t="shared" si="14"/>
        <v>#REF!</v>
      </c>
      <c r="G121" s="247" t="e">
        <f>#REF!</f>
        <v>#REF!</v>
      </c>
      <c r="H121" s="247" t="e">
        <f t="shared" si="15"/>
        <v>#REF!</v>
      </c>
      <c r="I121" s="247" t="e">
        <f>#REF!</f>
        <v>#REF!</v>
      </c>
      <c r="J121" s="247" t="e">
        <f t="shared" si="16"/>
        <v>#REF!</v>
      </c>
      <c r="K121" s="247" t="e">
        <f t="shared" si="17"/>
        <v>#REF!</v>
      </c>
      <c r="L121" s="250" t="e">
        <f t="shared" si="17"/>
        <v>#REF!</v>
      </c>
      <c r="M121" s="296" t="e">
        <f>#REF!</f>
        <v>#REF!</v>
      </c>
    </row>
    <row r="122" spans="1:13" s="297" customFormat="1" ht="18.95" customHeight="1">
      <c r="A122" s="295" t="e">
        <f>#REF!</f>
        <v>#REF!</v>
      </c>
      <c r="B122" s="282" t="e">
        <f>#REF!</f>
        <v>#REF!</v>
      </c>
      <c r="C122" s="283" t="e">
        <f>#REF!</f>
        <v>#REF!</v>
      </c>
      <c r="D122" s="282" t="e">
        <f>#REF!</f>
        <v>#REF!</v>
      </c>
      <c r="E122" s="247" t="e">
        <f>#REF!</f>
        <v>#REF!</v>
      </c>
      <c r="F122" s="247" t="e">
        <f t="shared" si="14"/>
        <v>#REF!</v>
      </c>
      <c r="G122" s="247" t="e">
        <f>#REF!</f>
        <v>#REF!</v>
      </c>
      <c r="H122" s="247" t="e">
        <f t="shared" si="15"/>
        <v>#REF!</v>
      </c>
      <c r="I122" s="247" t="e">
        <f>#REF!</f>
        <v>#REF!</v>
      </c>
      <c r="J122" s="247" t="e">
        <f t="shared" si="16"/>
        <v>#REF!</v>
      </c>
      <c r="K122" s="247" t="e">
        <f t="shared" si="17"/>
        <v>#REF!</v>
      </c>
      <c r="L122" s="250" t="e">
        <f t="shared" si="17"/>
        <v>#REF!</v>
      </c>
      <c r="M122" s="296" t="e">
        <f>#REF!</f>
        <v>#REF!</v>
      </c>
    </row>
    <row r="123" spans="1:13" s="297" customFormat="1" ht="18.95" customHeight="1">
      <c r="A123" s="295" t="e">
        <f>#REF!</f>
        <v>#REF!</v>
      </c>
      <c r="B123" s="282" t="e">
        <f>#REF!</f>
        <v>#REF!</v>
      </c>
      <c r="C123" s="283" t="e">
        <f>#REF!</f>
        <v>#REF!</v>
      </c>
      <c r="D123" s="282" t="e">
        <f>#REF!</f>
        <v>#REF!</v>
      </c>
      <c r="E123" s="247" t="e">
        <f>#REF!</f>
        <v>#REF!</v>
      </c>
      <c r="F123" s="247" t="e">
        <f t="shared" si="14"/>
        <v>#REF!</v>
      </c>
      <c r="G123" s="247" t="e">
        <f>#REF!</f>
        <v>#REF!</v>
      </c>
      <c r="H123" s="247" t="e">
        <f t="shared" si="15"/>
        <v>#REF!</v>
      </c>
      <c r="I123" s="247" t="e">
        <f>#REF!</f>
        <v>#REF!</v>
      </c>
      <c r="J123" s="247" t="e">
        <f t="shared" si="16"/>
        <v>#REF!</v>
      </c>
      <c r="K123" s="247" t="e">
        <f t="shared" si="17"/>
        <v>#REF!</v>
      </c>
      <c r="L123" s="250" t="e">
        <f t="shared" si="17"/>
        <v>#REF!</v>
      </c>
      <c r="M123" s="296" t="e">
        <f>#REF!</f>
        <v>#REF!</v>
      </c>
    </row>
    <row r="124" spans="1:13" s="297" customFormat="1" ht="18.95" customHeight="1">
      <c r="A124" s="295" t="e">
        <f>#REF!</f>
        <v>#REF!</v>
      </c>
      <c r="B124" s="282" t="e">
        <f>#REF!</f>
        <v>#REF!</v>
      </c>
      <c r="C124" s="283" t="e">
        <f>#REF!</f>
        <v>#REF!</v>
      </c>
      <c r="D124" s="282" t="e">
        <f>#REF!</f>
        <v>#REF!</v>
      </c>
      <c r="E124" s="247" t="e">
        <f>#REF!</f>
        <v>#REF!</v>
      </c>
      <c r="F124" s="247" t="e">
        <f t="shared" si="14"/>
        <v>#REF!</v>
      </c>
      <c r="G124" s="247" t="e">
        <f>#REF!</f>
        <v>#REF!</v>
      </c>
      <c r="H124" s="247" t="e">
        <f t="shared" si="15"/>
        <v>#REF!</v>
      </c>
      <c r="I124" s="247" t="e">
        <f>#REF!</f>
        <v>#REF!</v>
      </c>
      <c r="J124" s="247" t="e">
        <f t="shared" si="16"/>
        <v>#REF!</v>
      </c>
      <c r="K124" s="247" t="e">
        <f t="shared" si="17"/>
        <v>#REF!</v>
      </c>
      <c r="L124" s="250" t="e">
        <f t="shared" si="17"/>
        <v>#REF!</v>
      </c>
      <c r="M124" s="296" t="e">
        <f>#REF!</f>
        <v>#REF!</v>
      </c>
    </row>
    <row r="125" spans="1:13" s="297" customFormat="1" ht="18.95" customHeight="1">
      <c r="A125" s="295" t="e">
        <f>#REF!</f>
        <v>#REF!</v>
      </c>
      <c r="B125" s="282" t="e">
        <f>#REF!</f>
        <v>#REF!</v>
      </c>
      <c r="C125" s="283" t="e">
        <f>#REF!</f>
        <v>#REF!</v>
      </c>
      <c r="D125" s="282" t="e">
        <f>#REF!</f>
        <v>#REF!</v>
      </c>
      <c r="E125" s="247" t="e">
        <f>#REF!</f>
        <v>#REF!</v>
      </c>
      <c r="F125" s="247" t="e">
        <f t="shared" si="14"/>
        <v>#REF!</v>
      </c>
      <c r="G125" s="247" t="e">
        <f>#REF!</f>
        <v>#REF!</v>
      </c>
      <c r="H125" s="247" t="e">
        <f t="shared" si="15"/>
        <v>#REF!</v>
      </c>
      <c r="I125" s="247" t="e">
        <f>#REF!</f>
        <v>#REF!</v>
      </c>
      <c r="J125" s="247" t="e">
        <f t="shared" si="16"/>
        <v>#REF!</v>
      </c>
      <c r="K125" s="247" t="e">
        <f t="shared" si="17"/>
        <v>#REF!</v>
      </c>
      <c r="L125" s="250" t="e">
        <f t="shared" si="17"/>
        <v>#REF!</v>
      </c>
      <c r="M125" s="296" t="e">
        <f>#REF!</f>
        <v>#REF!</v>
      </c>
    </row>
    <row r="126" spans="1:13" s="297" customFormat="1" ht="18.95" customHeight="1">
      <c r="A126" s="295" t="e">
        <f>#REF!</f>
        <v>#REF!</v>
      </c>
      <c r="B126" s="282" t="e">
        <f>#REF!</f>
        <v>#REF!</v>
      </c>
      <c r="C126" s="283" t="e">
        <f>#REF!</f>
        <v>#REF!</v>
      </c>
      <c r="D126" s="282" t="e">
        <f>#REF!</f>
        <v>#REF!</v>
      </c>
      <c r="E126" s="247" t="e">
        <f>#REF!</f>
        <v>#REF!</v>
      </c>
      <c r="F126" s="247" t="e">
        <f t="shared" si="14"/>
        <v>#REF!</v>
      </c>
      <c r="G126" s="247" t="e">
        <f>#REF!</f>
        <v>#REF!</v>
      </c>
      <c r="H126" s="247" t="e">
        <f t="shared" si="15"/>
        <v>#REF!</v>
      </c>
      <c r="I126" s="247" t="e">
        <f>#REF!</f>
        <v>#REF!</v>
      </c>
      <c r="J126" s="247" t="e">
        <f t="shared" si="16"/>
        <v>#REF!</v>
      </c>
      <c r="K126" s="247" t="e">
        <f t="shared" si="17"/>
        <v>#REF!</v>
      </c>
      <c r="L126" s="250" t="e">
        <f t="shared" si="17"/>
        <v>#REF!</v>
      </c>
      <c r="M126" s="296" t="e">
        <f>#REF!</f>
        <v>#REF!</v>
      </c>
    </row>
    <row r="127" spans="1:13" s="297" customFormat="1" ht="18.95" customHeight="1">
      <c r="A127" s="295" t="e">
        <f>#REF!</f>
        <v>#REF!</v>
      </c>
      <c r="B127" s="282" t="e">
        <f>#REF!</f>
        <v>#REF!</v>
      </c>
      <c r="C127" s="283" t="e">
        <f>#REF!</f>
        <v>#REF!</v>
      </c>
      <c r="D127" s="282" t="e">
        <f>#REF!</f>
        <v>#REF!</v>
      </c>
      <c r="E127" s="247" t="e">
        <f>#REF!</f>
        <v>#REF!</v>
      </c>
      <c r="F127" s="247" t="e">
        <f t="shared" si="14"/>
        <v>#REF!</v>
      </c>
      <c r="G127" s="247" t="e">
        <f>#REF!</f>
        <v>#REF!</v>
      </c>
      <c r="H127" s="247" t="e">
        <f t="shared" si="15"/>
        <v>#REF!</v>
      </c>
      <c r="I127" s="247" t="e">
        <f>#REF!</f>
        <v>#REF!</v>
      </c>
      <c r="J127" s="247" t="e">
        <f t="shared" si="16"/>
        <v>#REF!</v>
      </c>
      <c r="K127" s="247" t="e">
        <f t="shared" si="17"/>
        <v>#REF!</v>
      </c>
      <c r="L127" s="250" t="e">
        <f t="shared" si="17"/>
        <v>#REF!</v>
      </c>
      <c r="M127" s="296" t="e">
        <f>#REF!</f>
        <v>#REF!</v>
      </c>
    </row>
    <row r="128" spans="1:13" s="297" customFormat="1" ht="18.95" customHeight="1">
      <c r="A128" s="295" t="e">
        <f>#REF!</f>
        <v>#REF!</v>
      </c>
      <c r="B128" s="282" t="e">
        <f>#REF!</f>
        <v>#REF!</v>
      </c>
      <c r="C128" s="283" t="e">
        <f>#REF!</f>
        <v>#REF!</v>
      </c>
      <c r="D128" s="282" t="e">
        <f>#REF!</f>
        <v>#REF!</v>
      </c>
      <c r="E128" s="247" t="e">
        <f>#REF!</f>
        <v>#REF!</v>
      </c>
      <c r="F128" s="247" t="e">
        <f t="shared" si="14"/>
        <v>#REF!</v>
      </c>
      <c r="G128" s="247" t="e">
        <f>#REF!</f>
        <v>#REF!</v>
      </c>
      <c r="H128" s="247" t="e">
        <f t="shared" si="15"/>
        <v>#REF!</v>
      </c>
      <c r="I128" s="247" t="e">
        <f>#REF!</f>
        <v>#REF!</v>
      </c>
      <c r="J128" s="247" t="e">
        <f t="shared" si="16"/>
        <v>#REF!</v>
      </c>
      <c r="K128" s="247" t="e">
        <f t="shared" si="17"/>
        <v>#REF!</v>
      </c>
      <c r="L128" s="250" t="e">
        <f t="shared" si="17"/>
        <v>#REF!</v>
      </c>
      <c r="M128" s="296" t="e">
        <f>#REF!</f>
        <v>#REF!</v>
      </c>
    </row>
    <row r="129" spans="1:15" s="297" customFormat="1" ht="18.95" customHeight="1">
      <c r="A129" s="295" t="e">
        <f>#REF!</f>
        <v>#REF!</v>
      </c>
      <c r="B129" s="282" t="e">
        <f>#REF!</f>
        <v>#REF!</v>
      </c>
      <c r="C129" s="283" t="e">
        <f>#REF!</f>
        <v>#REF!</v>
      </c>
      <c r="D129" s="282" t="e">
        <f>#REF!</f>
        <v>#REF!</v>
      </c>
      <c r="E129" s="247" t="e">
        <f>#REF!</f>
        <v>#REF!</v>
      </c>
      <c r="F129" s="247" t="e">
        <f t="shared" si="14"/>
        <v>#REF!</v>
      </c>
      <c r="G129" s="247" t="e">
        <f>#REF!</f>
        <v>#REF!</v>
      </c>
      <c r="H129" s="247" t="e">
        <f t="shared" si="15"/>
        <v>#REF!</v>
      </c>
      <c r="I129" s="247" t="e">
        <f>#REF!</f>
        <v>#REF!</v>
      </c>
      <c r="J129" s="247" t="e">
        <f t="shared" si="16"/>
        <v>#REF!</v>
      </c>
      <c r="K129" s="247" t="e">
        <f t="shared" si="17"/>
        <v>#REF!</v>
      </c>
      <c r="L129" s="250" t="e">
        <f t="shared" si="17"/>
        <v>#REF!</v>
      </c>
      <c r="M129" s="296" t="e">
        <f>#REF!</f>
        <v>#REF!</v>
      </c>
    </row>
    <row r="130" spans="1:15" s="297" customFormat="1" ht="18.95" customHeight="1">
      <c r="A130" s="295" t="e">
        <f>#REF!</f>
        <v>#REF!</v>
      </c>
      <c r="B130" s="282" t="e">
        <f>#REF!</f>
        <v>#REF!</v>
      </c>
      <c r="C130" s="283" t="e">
        <f>#REF!</f>
        <v>#REF!</v>
      </c>
      <c r="D130" s="282" t="e">
        <f>#REF!</f>
        <v>#REF!</v>
      </c>
      <c r="E130" s="247" t="e">
        <f>#REF!</f>
        <v>#REF!</v>
      </c>
      <c r="F130" s="247" t="e">
        <f t="shared" si="14"/>
        <v>#REF!</v>
      </c>
      <c r="G130" s="247" t="e">
        <f>#REF!</f>
        <v>#REF!</v>
      </c>
      <c r="H130" s="247" t="e">
        <f t="shared" si="15"/>
        <v>#REF!</v>
      </c>
      <c r="I130" s="247" t="e">
        <f>#REF!</f>
        <v>#REF!</v>
      </c>
      <c r="J130" s="247" t="e">
        <f t="shared" si="16"/>
        <v>#REF!</v>
      </c>
      <c r="K130" s="247" t="e">
        <f t="shared" si="17"/>
        <v>#REF!</v>
      </c>
      <c r="L130" s="250" t="e">
        <f t="shared" si="17"/>
        <v>#REF!</v>
      </c>
      <c r="M130" s="296" t="e">
        <f>#REF!</f>
        <v>#REF!</v>
      </c>
    </row>
    <row r="131" spans="1:15" s="297" customFormat="1" ht="18.95" customHeight="1">
      <c r="A131" s="295" t="e">
        <f>#REF!</f>
        <v>#REF!</v>
      </c>
      <c r="B131" s="282" t="e">
        <f>#REF!</f>
        <v>#REF!</v>
      </c>
      <c r="C131" s="283" t="e">
        <f>#REF!</f>
        <v>#REF!</v>
      </c>
      <c r="D131" s="282" t="e">
        <f>#REF!</f>
        <v>#REF!</v>
      </c>
      <c r="E131" s="247" t="e">
        <f>#REF!</f>
        <v>#REF!</v>
      </c>
      <c r="F131" s="247" t="e">
        <f t="shared" si="14"/>
        <v>#REF!</v>
      </c>
      <c r="G131" s="247" t="e">
        <f>#REF!</f>
        <v>#REF!</v>
      </c>
      <c r="H131" s="247" t="e">
        <f t="shared" si="15"/>
        <v>#REF!</v>
      </c>
      <c r="I131" s="247" t="e">
        <f>#REF!</f>
        <v>#REF!</v>
      </c>
      <c r="J131" s="247" t="e">
        <f t="shared" si="16"/>
        <v>#REF!</v>
      </c>
      <c r="K131" s="247" t="e">
        <f t="shared" si="17"/>
        <v>#REF!</v>
      </c>
      <c r="L131" s="250" t="e">
        <f t="shared" si="17"/>
        <v>#REF!</v>
      </c>
      <c r="M131" s="296" t="e">
        <f>#REF!</f>
        <v>#REF!</v>
      </c>
    </row>
    <row r="132" spans="1:15" s="297" customFormat="1" ht="18.95" customHeight="1">
      <c r="A132" s="295" t="e">
        <f>#REF!</f>
        <v>#REF!</v>
      </c>
      <c r="B132" s="282" t="e">
        <f>#REF!</f>
        <v>#REF!</v>
      </c>
      <c r="C132" s="283" t="e">
        <f>#REF!</f>
        <v>#REF!</v>
      </c>
      <c r="D132" s="282" t="e">
        <f>#REF!</f>
        <v>#REF!</v>
      </c>
      <c r="E132" s="247" t="e">
        <f>#REF!</f>
        <v>#REF!</v>
      </c>
      <c r="F132" s="247" t="e">
        <f t="shared" si="14"/>
        <v>#REF!</v>
      </c>
      <c r="G132" s="247" t="e">
        <f>#REF!</f>
        <v>#REF!</v>
      </c>
      <c r="H132" s="247" t="e">
        <f t="shared" si="15"/>
        <v>#REF!</v>
      </c>
      <c r="I132" s="247" t="e">
        <f>#REF!</f>
        <v>#REF!</v>
      </c>
      <c r="J132" s="247" t="e">
        <f t="shared" si="16"/>
        <v>#REF!</v>
      </c>
      <c r="K132" s="247" t="e">
        <f t="shared" si="17"/>
        <v>#REF!</v>
      </c>
      <c r="L132" s="250" t="e">
        <f t="shared" si="17"/>
        <v>#REF!</v>
      </c>
      <c r="M132" s="296" t="e">
        <f>#REF!</f>
        <v>#REF!</v>
      </c>
    </row>
    <row r="133" spans="1:15" s="297" customFormat="1" ht="18.95" customHeight="1">
      <c r="A133" s="295" t="e">
        <f>#REF!</f>
        <v>#REF!</v>
      </c>
      <c r="B133" s="282" t="e">
        <f>#REF!</f>
        <v>#REF!</v>
      </c>
      <c r="C133" s="283" t="e">
        <f>#REF!</f>
        <v>#REF!</v>
      </c>
      <c r="D133" s="282" t="e">
        <f>#REF!</f>
        <v>#REF!</v>
      </c>
      <c r="E133" s="247" t="e">
        <f>#REF!</f>
        <v>#REF!</v>
      </c>
      <c r="F133" s="247" t="e">
        <f t="shared" si="14"/>
        <v>#REF!</v>
      </c>
      <c r="G133" s="247" t="e">
        <f>#REF!</f>
        <v>#REF!</v>
      </c>
      <c r="H133" s="247" t="e">
        <f t="shared" si="15"/>
        <v>#REF!</v>
      </c>
      <c r="I133" s="247" t="e">
        <f>#REF!</f>
        <v>#REF!</v>
      </c>
      <c r="J133" s="247" t="e">
        <f t="shared" si="16"/>
        <v>#REF!</v>
      </c>
      <c r="K133" s="247" t="e">
        <f t="shared" si="17"/>
        <v>#REF!</v>
      </c>
      <c r="L133" s="250" t="e">
        <f t="shared" si="17"/>
        <v>#REF!</v>
      </c>
      <c r="M133" s="296" t="e">
        <f>#REF!</f>
        <v>#REF!</v>
      </c>
    </row>
    <row r="134" spans="1:15" s="297" customFormat="1" ht="18.95" customHeight="1">
      <c r="A134" s="295" t="e">
        <f>#REF!</f>
        <v>#REF!</v>
      </c>
      <c r="B134" s="282" t="e">
        <f>#REF!</f>
        <v>#REF!</v>
      </c>
      <c r="C134" s="283" t="e">
        <f>#REF!</f>
        <v>#REF!</v>
      </c>
      <c r="D134" s="282" t="e">
        <f>#REF!</f>
        <v>#REF!</v>
      </c>
      <c r="E134" s="247" t="e">
        <f>#REF!</f>
        <v>#REF!</v>
      </c>
      <c r="F134" s="247" t="e">
        <f t="shared" si="14"/>
        <v>#REF!</v>
      </c>
      <c r="G134" s="247" t="e">
        <f>#REF!</f>
        <v>#REF!</v>
      </c>
      <c r="H134" s="247" t="e">
        <f t="shared" si="15"/>
        <v>#REF!</v>
      </c>
      <c r="I134" s="247" t="e">
        <f>#REF!</f>
        <v>#REF!</v>
      </c>
      <c r="J134" s="247" t="e">
        <f t="shared" si="16"/>
        <v>#REF!</v>
      </c>
      <c r="K134" s="247" t="e">
        <f t="shared" si="17"/>
        <v>#REF!</v>
      </c>
      <c r="L134" s="250" t="e">
        <f t="shared" si="17"/>
        <v>#REF!</v>
      </c>
      <c r="M134" s="296" t="e">
        <f>#REF!</f>
        <v>#REF!</v>
      </c>
    </row>
    <row r="135" spans="1:15" s="297" customFormat="1" ht="18.95" customHeight="1">
      <c r="A135" s="295" t="e">
        <f>#REF!</f>
        <v>#REF!</v>
      </c>
      <c r="B135" s="282" t="e">
        <f>#REF!</f>
        <v>#REF!</v>
      </c>
      <c r="C135" s="283" t="e">
        <f>#REF!</f>
        <v>#REF!</v>
      </c>
      <c r="D135" s="282" t="e">
        <f>#REF!</f>
        <v>#REF!</v>
      </c>
      <c r="E135" s="247" t="e">
        <f>#REF!</f>
        <v>#REF!</v>
      </c>
      <c r="F135" s="247" t="e">
        <f t="shared" si="14"/>
        <v>#REF!</v>
      </c>
      <c r="G135" s="247" t="e">
        <f>#REF!</f>
        <v>#REF!</v>
      </c>
      <c r="H135" s="247" t="e">
        <f t="shared" si="15"/>
        <v>#REF!</v>
      </c>
      <c r="I135" s="247" t="e">
        <f>#REF!</f>
        <v>#REF!</v>
      </c>
      <c r="J135" s="247" t="e">
        <f t="shared" si="16"/>
        <v>#REF!</v>
      </c>
      <c r="K135" s="247" t="e">
        <f t="shared" si="17"/>
        <v>#REF!</v>
      </c>
      <c r="L135" s="250" t="e">
        <f t="shared" si="17"/>
        <v>#REF!</v>
      </c>
      <c r="M135" s="296" t="e">
        <f>#REF!</f>
        <v>#REF!</v>
      </c>
    </row>
    <row r="136" spans="1:15" s="297" customFormat="1" ht="18.95" customHeight="1">
      <c r="A136" s="295" t="e">
        <f>#REF!</f>
        <v>#REF!</v>
      </c>
      <c r="B136" s="282" t="e">
        <f>#REF!</f>
        <v>#REF!</v>
      </c>
      <c r="C136" s="283" t="e">
        <f>#REF!</f>
        <v>#REF!</v>
      </c>
      <c r="D136" s="282" t="e">
        <f>#REF!</f>
        <v>#REF!</v>
      </c>
      <c r="E136" s="247" t="e">
        <f>#REF!</f>
        <v>#REF!</v>
      </c>
      <c r="F136" s="247" t="e">
        <f t="shared" si="14"/>
        <v>#REF!</v>
      </c>
      <c r="G136" s="247" t="e">
        <f>#REF!</f>
        <v>#REF!</v>
      </c>
      <c r="H136" s="247" t="e">
        <f t="shared" si="15"/>
        <v>#REF!</v>
      </c>
      <c r="I136" s="247" t="e">
        <f>#REF!</f>
        <v>#REF!</v>
      </c>
      <c r="J136" s="247" t="e">
        <f t="shared" si="16"/>
        <v>#REF!</v>
      </c>
      <c r="K136" s="247" t="e">
        <f t="shared" ref="K136:L140" si="18">E136+G136+I136</f>
        <v>#REF!</v>
      </c>
      <c r="L136" s="250" t="e">
        <f t="shared" si="18"/>
        <v>#REF!</v>
      </c>
      <c r="M136" s="296" t="e">
        <f>#REF!</f>
        <v>#REF!</v>
      </c>
    </row>
    <row r="137" spans="1:15" s="297" customFormat="1" ht="18.95" customHeight="1">
      <c r="A137" s="295" t="e">
        <f>#REF!</f>
        <v>#REF!</v>
      </c>
      <c r="B137" s="282" t="e">
        <f>#REF!</f>
        <v>#REF!</v>
      </c>
      <c r="C137" s="283" t="e">
        <f>#REF!</f>
        <v>#REF!</v>
      </c>
      <c r="D137" s="282" t="e">
        <f>#REF!</f>
        <v>#REF!</v>
      </c>
      <c r="E137" s="247" t="e">
        <f>#REF!</f>
        <v>#REF!</v>
      </c>
      <c r="F137" s="247" t="e">
        <f t="shared" si="14"/>
        <v>#REF!</v>
      </c>
      <c r="G137" s="247" t="e">
        <f>#REF!</f>
        <v>#REF!</v>
      </c>
      <c r="H137" s="247" t="e">
        <f t="shared" si="15"/>
        <v>#REF!</v>
      </c>
      <c r="I137" s="247" t="e">
        <f>#REF!</f>
        <v>#REF!</v>
      </c>
      <c r="J137" s="247" t="e">
        <f t="shared" si="16"/>
        <v>#REF!</v>
      </c>
      <c r="K137" s="247" t="e">
        <f t="shared" si="18"/>
        <v>#REF!</v>
      </c>
      <c r="L137" s="250" t="e">
        <f t="shared" si="18"/>
        <v>#REF!</v>
      </c>
      <c r="M137" s="296" t="e">
        <f>#REF!</f>
        <v>#REF!</v>
      </c>
    </row>
    <row r="138" spans="1:15" s="297" customFormat="1" ht="18.95" customHeight="1">
      <c r="A138" s="295" t="e">
        <f>#REF!</f>
        <v>#REF!</v>
      </c>
      <c r="B138" s="282" t="e">
        <f>#REF!</f>
        <v>#REF!</v>
      </c>
      <c r="C138" s="283" t="e">
        <f>#REF!</f>
        <v>#REF!</v>
      </c>
      <c r="D138" s="282" t="e">
        <f>#REF!</f>
        <v>#REF!</v>
      </c>
      <c r="E138" s="247" t="e">
        <f>#REF!</f>
        <v>#REF!</v>
      </c>
      <c r="F138" s="247" t="e">
        <f t="shared" si="14"/>
        <v>#REF!</v>
      </c>
      <c r="G138" s="247" t="e">
        <f>#REF!</f>
        <v>#REF!</v>
      </c>
      <c r="H138" s="247" t="e">
        <f t="shared" si="15"/>
        <v>#REF!</v>
      </c>
      <c r="I138" s="247" t="e">
        <f>#REF!</f>
        <v>#REF!</v>
      </c>
      <c r="J138" s="247" t="e">
        <f t="shared" si="16"/>
        <v>#REF!</v>
      </c>
      <c r="K138" s="247" t="e">
        <f t="shared" si="18"/>
        <v>#REF!</v>
      </c>
      <c r="L138" s="250" t="e">
        <f t="shared" si="18"/>
        <v>#REF!</v>
      </c>
      <c r="M138" s="296" t="e">
        <f>#REF!</f>
        <v>#REF!</v>
      </c>
    </row>
    <row r="139" spans="1:15" s="297" customFormat="1" ht="18.95" customHeight="1">
      <c r="A139" s="295" t="e">
        <f>#REF!</f>
        <v>#REF!</v>
      </c>
      <c r="B139" s="282" t="e">
        <f>#REF!</f>
        <v>#REF!</v>
      </c>
      <c r="C139" s="283" t="e">
        <f>#REF!</f>
        <v>#REF!</v>
      </c>
      <c r="D139" s="282" t="e">
        <f>#REF!</f>
        <v>#REF!</v>
      </c>
      <c r="E139" s="247" t="e">
        <f>#REF!</f>
        <v>#REF!</v>
      </c>
      <c r="F139" s="247" t="e">
        <f t="shared" si="14"/>
        <v>#REF!</v>
      </c>
      <c r="G139" s="247" t="e">
        <f>#REF!</f>
        <v>#REF!</v>
      </c>
      <c r="H139" s="247" t="e">
        <f t="shared" si="15"/>
        <v>#REF!</v>
      </c>
      <c r="I139" s="247" t="e">
        <f>#REF!</f>
        <v>#REF!</v>
      </c>
      <c r="J139" s="247" t="e">
        <f t="shared" si="16"/>
        <v>#REF!</v>
      </c>
      <c r="K139" s="247" t="e">
        <f t="shared" si="18"/>
        <v>#REF!</v>
      </c>
      <c r="L139" s="250" t="e">
        <f t="shared" si="18"/>
        <v>#REF!</v>
      </c>
      <c r="M139" s="296" t="e">
        <f>#REF!</f>
        <v>#REF!</v>
      </c>
    </row>
    <row r="140" spans="1:15" s="297" customFormat="1" ht="18.95" customHeight="1">
      <c r="A140" s="295" t="e">
        <f>#REF!</f>
        <v>#REF!</v>
      </c>
      <c r="B140" s="282" t="e">
        <f>#REF!</f>
        <v>#REF!</v>
      </c>
      <c r="C140" s="286" t="e">
        <f>#REF!</f>
        <v>#REF!</v>
      </c>
      <c r="D140" s="282" t="e">
        <f>#REF!</f>
        <v>#REF!</v>
      </c>
      <c r="E140" s="247" t="e">
        <f>#REF!</f>
        <v>#REF!</v>
      </c>
      <c r="F140" s="247" t="e">
        <f t="shared" si="14"/>
        <v>#REF!</v>
      </c>
      <c r="G140" s="247" t="e">
        <f>#REF!</f>
        <v>#REF!</v>
      </c>
      <c r="H140" s="247" t="e">
        <f t="shared" si="15"/>
        <v>#REF!</v>
      </c>
      <c r="I140" s="247" t="e">
        <f>#REF!</f>
        <v>#REF!</v>
      </c>
      <c r="J140" s="247" t="e">
        <f t="shared" si="16"/>
        <v>#REF!</v>
      </c>
      <c r="K140" s="247" t="e">
        <f t="shared" si="18"/>
        <v>#REF!</v>
      </c>
      <c r="L140" s="250" t="e">
        <f t="shared" si="18"/>
        <v>#REF!</v>
      </c>
      <c r="M140" s="296" t="e">
        <f>#REF!</f>
        <v>#REF!</v>
      </c>
    </row>
    <row r="141" spans="1:15" s="233" customFormat="1" ht="18.95" customHeight="1">
      <c r="A141" s="289" t="s">
        <v>790</v>
      </c>
      <c r="B141" s="298"/>
      <c r="C141" s="240"/>
      <c r="D141" s="239"/>
      <c r="E141" s="241"/>
      <c r="F141" s="241" t="e">
        <f>SUM(F79:F140)</f>
        <v>#REF!</v>
      </c>
      <c r="G141" s="241"/>
      <c r="H141" s="241" t="e">
        <f>SUM(H79:H140)</f>
        <v>#REF!</v>
      </c>
      <c r="I141" s="241"/>
      <c r="J141" s="241" t="e">
        <f>SUM(J79:J140)</f>
        <v>#REF!</v>
      </c>
      <c r="K141" s="241"/>
      <c r="L141" s="241" t="e">
        <f>F141+H141+J141</f>
        <v>#REF!</v>
      </c>
      <c r="M141" s="242"/>
    </row>
    <row r="142" spans="1:15" s="233" customFormat="1" ht="18.95" customHeight="1">
      <c r="A142" s="289"/>
      <c r="B142" s="298"/>
      <c r="C142" s="240"/>
      <c r="D142" s="239"/>
      <c r="E142" s="241"/>
      <c r="F142" s="241"/>
      <c r="G142" s="241"/>
      <c r="H142" s="241"/>
      <c r="I142" s="241"/>
      <c r="J142" s="241"/>
      <c r="K142" s="241"/>
      <c r="L142" s="241"/>
      <c r="M142" s="242"/>
    </row>
    <row r="143" spans="1:15" s="233" customFormat="1" ht="18.95" customHeight="1">
      <c r="A143" s="299" t="s">
        <v>803</v>
      </c>
      <c r="B143" s="300"/>
      <c r="C143" s="235"/>
      <c r="D143" s="301"/>
      <c r="E143" s="302"/>
      <c r="F143" s="259" t="e">
        <f>F141</f>
        <v>#REF!</v>
      </c>
      <c r="G143" s="259"/>
      <c r="H143" s="259" t="e">
        <f>H141</f>
        <v>#REF!</v>
      </c>
      <c r="I143" s="259"/>
      <c r="J143" s="259" t="e">
        <f>J141</f>
        <v>#REF!</v>
      </c>
      <c r="K143" s="259"/>
      <c r="L143" s="259" t="e">
        <f>F143+H143+J143</f>
        <v>#REF!</v>
      </c>
      <c r="M143" s="241"/>
      <c r="N143" s="255"/>
      <c r="O143" s="255"/>
    </row>
    <row r="144" spans="1:15" s="233" customFormat="1" ht="18.95" customHeight="1">
      <c r="A144" s="299"/>
      <c r="B144" s="300"/>
      <c r="C144" s="235"/>
      <c r="D144" s="301"/>
      <c r="E144" s="302"/>
      <c r="F144" s="259"/>
      <c r="G144" s="259"/>
      <c r="H144" s="259"/>
      <c r="I144" s="259"/>
      <c r="J144" s="259"/>
      <c r="K144" s="259"/>
      <c r="L144" s="259"/>
      <c r="M144" s="241"/>
      <c r="N144" s="255"/>
      <c r="O144" s="255"/>
    </row>
    <row r="145" spans="1:13" s="233" customFormat="1" ht="18.95" customHeight="1">
      <c r="A145" s="249" t="s">
        <v>804</v>
      </c>
      <c r="B145" s="303"/>
      <c r="C145" s="240"/>
      <c r="D145" s="239"/>
      <c r="E145" s="241"/>
      <c r="F145" s="241"/>
      <c r="G145" s="241"/>
      <c r="H145" s="241"/>
      <c r="I145" s="241"/>
      <c r="J145" s="241"/>
      <c r="K145" s="241"/>
      <c r="L145" s="250"/>
      <c r="M145" s="242"/>
    </row>
    <row r="146" spans="1:13" s="233" customFormat="1" ht="18.95" customHeight="1">
      <c r="A146" s="237" t="s">
        <v>805</v>
      </c>
      <c r="B146" s="237"/>
      <c r="C146" s="305">
        <v>1</v>
      </c>
      <c r="D146" s="304" t="s">
        <v>806</v>
      </c>
      <c r="E146" s="241"/>
      <c r="F146" s="237" t="e">
        <f>F141</f>
        <v>#REF!</v>
      </c>
      <c r="G146" s="241"/>
      <c r="H146" s="241"/>
      <c r="I146" s="241"/>
      <c r="J146" s="241"/>
      <c r="K146" s="241"/>
      <c r="L146" s="250" t="e">
        <f>F146+H146+J146</f>
        <v>#REF!</v>
      </c>
      <c r="M146" s="290"/>
    </row>
    <row r="147" spans="1:13" s="233" customFormat="1" ht="18.95" customHeight="1">
      <c r="A147" s="237" t="s">
        <v>807</v>
      </c>
      <c r="B147" s="237"/>
      <c r="C147" s="306" t="e">
        <f>#REF!</f>
        <v>#REF!</v>
      </c>
      <c r="D147" s="239" t="s">
        <v>808</v>
      </c>
      <c r="E147" s="247" t="e">
        <f>#REF!</f>
        <v>#REF!</v>
      </c>
      <c r="F147" s="241" t="e">
        <f>INT(C147*E147)</f>
        <v>#REF!</v>
      </c>
      <c r="G147" s="241"/>
      <c r="H147" s="241"/>
      <c r="I147" s="241"/>
      <c r="J147" s="241"/>
      <c r="K147" s="241"/>
      <c r="L147" s="250" t="e">
        <f>F147+H147+J147</f>
        <v>#REF!</v>
      </c>
      <c r="M147" s="284" t="e">
        <f>#REF!</f>
        <v>#REF!</v>
      </c>
    </row>
    <row r="148" spans="1:13" s="233" customFormat="1" ht="18.95" customHeight="1">
      <c r="A148" s="237"/>
      <c r="B148" s="237"/>
      <c r="C148" s="240"/>
      <c r="D148" s="239"/>
      <c r="E148" s="241"/>
      <c r="F148" s="241"/>
      <c r="G148" s="241"/>
      <c r="H148" s="241"/>
      <c r="I148" s="241"/>
      <c r="J148" s="241"/>
      <c r="K148" s="241"/>
      <c r="L148" s="250"/>
      <c r="M148" s="242"/>
    </row>
    <row r="149" spans="1:13" s="233" customFormat="1" ht="18.95" customHeight="1">
      <c r="A149" s="237" t="s">
        <v>809</v>
      </c>
      <c r="B149" s="303"/>
      <c r="C149" s="240"/>
      <c r="D149" s="239"/>
      <c r="E149" s="241"/>
      <c r="F149" s="241" t="e">
        <f>+F146+F147+F76</f>
        <v>#REF!</v>
      </c>
      <c r="G149" s="241"/>
      <c r="H149" s="241"/>
      <c r="I149" s="241"/>
      <c r="J149" s="241"/>
      <c r="K149" s="241"/>
      <c r="L149" s="250" t="e">
        <f>F149+H149+J149</f>
        <v>#REF!</v>
      </c>
      <c r="M149" s="242"/>
    </row>
    <row r="150" spans="1:13" s="233" customFormat="1" ht="18.95" customHeight="1">
      <c r="A150" s="237"/>
      <c r="B150" s="303"/>
      <c r="C150" s="240"/>
      <c r="D150" s="239"/>
      <c r="E150" s="241"/>
      <c r="F150" s="241"/>
      <c r="G150" s="241"/>
      <c r="H150" s="241"/>
      <c r="I150" s="241"/>
      <c r="J150" s="241"/>
      <c r="K150" s="241"/>
      <c r="L150" s="250"/>
      <c r="M150" s="242"/>
    </row>
    <row r="151" spans="1:13" s="262" customFormat="1" ht="18.95" customHeight="1">
      <c r="A151" s="307" t="s">
        <v>810</v>
      </c>
      <c r="B151" s="307" t="s">
        <v>811</v>
      </c>
      <c r="C151" s="309"/>
      <c r="D151" s="308"/>
      <c r="E151" s="242"/>
      <c r="F151" s="242" t="e">
        <f>F19+F149</f>
        <v>#REF!</v>
      </c>
      <c r="G151" s="242"/>
      <c r="H151" s="242"/>
      <c r="I151" s="242"/>
      <c r="J151" s="242"/>
      <c r="K151" s="242"/>
      <c r="L151" s="310" t="e">
        <f>F151+H151+J151</f>
        <v>#REF!</v>
      </c>
      <c r="M151" s="242"/>
    </row>
    <row r="152" spans="1:13" s="262" customFormat="1" ht="18.95" customHeight="1">
      <c r="A152" s="307"/>
      <c r="B152" s="307"/>
      <c r="C152" s="309"/>
      <c r="D152" s="308"/>
      <c r="E152" s="242"/>
      <c r="F152" s="242"/>
      <c r="G152" s="242"/>
      <c r="H152" s="242"/>
      <c r="I152" s="242"/>
      <c r="J152" s="242"/>
      <c r="K152" s="242"/>
      <c r="L152" s="310"/>
      <c r="M152" s="242"/>
    </row>
    <row r="153" spans="1:13" s="233" customFormat="1" ht="18.95" customHeight="1">
      <c r="A153" s="311" t="s">
        <v>812</v>
      </c>
      <c r="B153" s="237"/>
      <c r="C153" s="240"/>
      <c r="D153" s="239"/>
      <c r="E153" s="241"/>
      <c r="F153" s="241"/>
      <c r="G153" s="241"/>
      <c r="H153" s="241"/>
      <c r="I153" s="241"/>
      <c r="J153" s="241"/>
      <c r="K153" s="241"/>
      <c r="L153" s="250"/>
      <c r="M153" s="242"/>
    </row>
    <row r="154" spans="1:13" s="233" customFormat="1" ht="18.95" customHeight="1">
      <c r="A154" s="311" t="s">
        <v>813</v>
      </c>
      <c r="B154" s="237"/>
      <c r="C154" s="305">
        <v>1</v>
      </c>
      <c r="D154" s="304" t="s">
        <v>806</v>
      </c>
      <c r="E154" s="263"/>
      <c r="F154" s="263"/>
      <c r="G154" s="263"/>
      <c r="H154" s="259" t="e">
        <f>+H141</f>
        <v>#REF!</v>
      </c>
      <c r="I154" s="263"/>
      <c r="J154" s="263"/>
      <c r="K154" s="263"/>
      <c r="L154" s="259" t="e">
        <f>F154+H154+J154</f>
        <v>#REF!</v>
      </c>
      <c r="M154" s="263"/>
    </row>
    <row r="155" spans="1:13" s="233" customFormat="1" ht="18.95" customHeight="1">
      <c r="A155" s="311" t="s">
        <v>814</v>
      </c>
      <c r="B155" s="237"/>
      <c r="C155" s="305">
        <v>1</v>
      </c>
      <c r="D155" s="265" t="s">
        <v>7</v>
      </c>
      <c r="E155" s="312" t="s">
        <v>815</v>
      </c>
      <c r="F155" s="313"/>
      <c r="G155" s="313"/>
      <c r="H155" s="259" t="e">
        <f>TRUNC(H154*9.9%,0)</f>
        <v>#REF!</v>
      </c>
      <c r="I155" s="263"/>
      <c r="J155" s="263"/>
      <c r="K155" s="263"/>
      <c r="L155" s="259" t="e">
        <f>F155+H155+J155</f>
        <v>#REF!</v>
      </c>
      <c r="M155" s="263"/>
    </row>
    <row r="156" spans="1:13" s="233" customFormat="1" ht="18.95" customHeight="1">
      <c r="A156" s="237"/>
      <c r="B156" s="237"/>
      <c r="C156" s="314"/>
      <c r="D156" s="265"/>
      <c r="E156" s="263"/>
      <c r="F156" s="263"/>
      <c r="G156" s="315"/>
      <c r="H156" s="263"/>
      <c r="I156" s="263"/>
      <c r="J156" s="263"/>
      <c r="K156" s="263"/>
      <c r="L156" s="316"/>
      <c r="M156" s="256"/>
    </row>
    <row r="157" spans="1:13" s="233" customFormat="1" ht="18.95" customHeight="1">
      <c r="A157" s="249" t="s">
        <v>816</v>
      </c>
      <c r="B157" s="237"/>
      <c r="C157" s="314"/>
      <c r="D157" s="239"/>
      <c r="E157" s="263"/>
      <c r="F157" s="315" t="s">
        <v>5</v>
      </c>
      <c r="G157" s="263"/>
      <c r="H157" s="249" t="e">
        <f>SUM(H154:H155)</f>
        <v>#REF!</v>
      </c>
      <c r="I157" s="263"/>
      <c r="J157" s="315" t="s">
        <v>5</v>
      </c>
      <c r="K157" s="315"/>
      <c r="L157" s="317" t="e">
        <f>SUM(L154:L155)</f>
        <v>#REF!</v>
      </c>
      <c r="M157" s="256"/>
    </row>
    <row r="158" spans="1:13" s="233" customFormat="1" ht="18.95" customHeight="1">
      <c r="A158" s="249"/>
      <c r="B158" s="237"/>
      <c r="C158" s="314"/>
      <c r="D158" s="239"/>
      <c r="E158" s="263"/>
      <c r="F158" s="315"/>
      <c r="G158" s="263"/>
      <c r="H158" s="249"/>
      <c r="I158" s="263"/>
      <c r="J158" s="315"/>
      <c r="K158" s="315"/>
      <c r="L158" s="317"/>
      <c r="M158" s="256"/>
    </row>
    <row r="159" spans="1:13" s="233" customFormat="1" ht="18.95" customHeight="1">
      <c r="A159" s="311" t="s">
        <v>817</v>
      </c>
      <c r="B159" s="237"/>
      <c r="C159" s="314"/>
      <c r="D159" s="265"/>
      <c r="E159" s="263"/>
      <c r="F159" s="263"/>
      <c r="G159" s="263"/>
      <c r="H159" s="263"/>
      <c r="I159" s="263"/>
      <c r="J159" s="263"/>
      <c r="K159" s="263"/>
      <c r="L159" s="263"/>
      <c r="M159" s="256"/>
    </row>
    <row r="160" spans="1:13" s="233" customFormat="1" ht="18.95" customHeight="1">
      <c r="A160" s="311" t="s">
        <v>818</v>
      </c>
      <c r="B160" s="307"/>
      <c r="C160" s="318"/>
      <c r="D160" s="265"/>
      <c r="E160" s="263"/>
      <c r="F160" s="263"/>
      <c r="G160" s="263"/>
      <c r="H160" s="263"/>
      <c r="I160" s="263"/>
      <c r="J160" s="263" t="e">
        <f>+J141</f>
        <v>#REF!</v>
      </c>
      <c r="K160" s="263"/>
      <c r="L160" s="259" t="e">
        <f>F160+H160+J160</f>
        <v>#REF!</v>
      </c>
      <c r="M160" s="256"/>
    </row>
    <row r="161" spans="1:13" s="233" customFormat="1" ht="18.95" customHeight="1">
      <c r="A161" s="311" t="s">
        <v>819</v>
      </c>
      <c r="B161" s="307"/>
      <c r="C161" s="318"/>
      <c r="D161" s="265"/>
      <c r="E161" s="263"/>
      <c r="F161" s="263"/>
      <c r="G161" s="263"/>
      <c r="H161" s="263"/>
      <c r="I161" s="263"/>
      <c r="J161" s="263"/>
      <c r="K161" s="263"/>
      <c r="L161" s="259"/>
      <c r="M161" s="256"/>
    </row>
    <row r="162" spans="1:13" s="233" customFormat="1" ht="18.95" customHeight="1">
      <c r="A162" s="311" t="s">
        <v>820</v>
      </c>
      <c r="B162" s="237"/>
      <c r="C162" s="305"/>
      <c r="D162" s="265" t="s">
        <v>806</v>
      </c>
      <c r="E162" s="263"/>
      <c r="F162" s="263"/>
      <c r="G162" s="263"/>
      <c r="H162" s="263"/>
      <c r="I162" s="263"/>
      <c r="J162" s="263" t="e">
        <f>SUM(J163:J165)</f>
        <v>#REF!</v>
      </c>
      <c r="K162" s="263"/>
      <c r="L162" s="241" t="e">
        <f t="shared" ref="L162:L181" si="19">F162+H162+J162</f>
        <v>#REF!</v>
      </c>
      <c r="M162" s="256"/>
    </row>
    <row r="163" spans="1:13" s="233" customFormat="1" ht="18.95" customHeight="1">
      <c r="A163" s="319" t="e">
        <f>#REF!</f>
        <v>#REF!</v>
      </c>
      <c r="B163" s="237"/>
      <c r="C163" s="306" t="e">
        <f>#REF!</f>
        <v>#REF!</v>
      </c>
      <c r="D163" s="265"/>
      <c r="E163" s="247" t="e">
        <f>#REF!</f>
        <v>#REF!</v>
      </c>
      <c r="F163" s="263"/>
      <c r="G163" s="247" t="e">
        <f>#REF!</f>
        <v>#REF!</v>
      </c>
      <c r="H163" s="263"/>
      <c r="I163" s="247" t="e">
        <f>#REF!</f>
        <v>#REF!</v>
      </c>
      <c r="J163" s="247" t="e">
        <f>INT($C163*I163)</f>
        <v>#REF!</v>
      </c>
      <c r="K163" s="247"/>
      <c r="L163" s="241" t="e">
        <f t="shared" si="19"/>
        <v>#REF!</v>
      </c>
      <c r="M163" s="296" t="e">
        <f>#REF!</f>
        <v>#REF!</v>
      </c>
    </row>
    <row r="164" spans="1:13" s="233" customFormat="1" ht="18.95" customHeight="1">
      <c r="A164" s="319" t="e">
        <f>#REF!</f>
        <v>#REF!</v>
      </c>
      <c r="B164" s="237"/>
      <c r="C164" s="306" t="e">
        <f>#REF!</f>
        <v>#REF!</v>
      </c>
      <c r="D164" s="265" t="s">
        <v>31</v>
      </c>
      <c r="E164" s="247" t="e">
        <f>#REF!</f>
        <v>#REF!</v>
      </c>
      <c r="F164" s="263"/>
      <c r="G164" s="247" t="e">
        <f>#REF!</f>
        <v>#REF!</v>
      </c>
      <c r="H164" s="263"/>
      <c r="I164" s="247" t="e">
        <f>#REF!</f>
        <v>#REF!</v>
      </c>
      <c r="J164" s="247" t="e">
        <f>INT($C164*I164)</f>
        <v>#REF!</v>
      </c>
      <c r="K164" s="247"/>
      <c r="L164" s="241" t="e">
        <f t="shared" si="19"/>
        <v>#REF!</v>
      </c>
      <c r="M164" s="296" t="e">
        <f>#REF!</f>
        <v>#REF!</v>
      </c>
    </row>
    <row r="165" spans="1:13" s="233" customFormat="1" ht="18.95" customHeight="1">
      <c r="A165" s="319" t="e">
        <f>#REF!</f>
        <v>#REF!</v>
      </c>
      <c r="B165" s="237"/>
      <c r="C165" s="306" t="e">
        <f>#REF!</f>
        <v>#REF!</v>
      </c>
      <c r="D165" s="265" t="s">
        <v>31</v>
      </c>
      <c r="E165" s="247" t="e">
        <f>#REF!</f>
        <v>#REF!</v>
      </c>
      <c r="F165" s="263"/>
      <c r="G165" s="247" t="e">
        <f>#REF!</f>
        <v>#REF!</v>
      </c>
      <c r="H165" s="263"/>
      <c r="I165" s="247" t="e">
        <f>#REF!</f>
        <v>#REF!</v>
      </c>
      <c r="J165" s="247" t="e">
        <f>INT($C165*I165)</f>
        <v>#REF!</v>
      </c>
      <c r="K165" s="247"/>
      <c r="L165" s="241" t="e">
        <f t="shared" si="19"/>
        <v>#REF!</v>
      </c>
      <c r="M165" s="296" t="e">
        <f>#REF!</f>
        <v>#REF!</v>
      </c>
    </row>
    <row r="166" spans="1:13" s="233" customFormat="1" ht="18.95" customHeight="1">
      <c r="A166" s="237" t="s">
        <v>821</v>
      </c>
      <c r="B166" s="307"/>
      <c r="C166" s="318"/>
      <c r="D166" s="265"/>
      <c r="E166" s="320"/>
      <c r="F166" s="263"/>
      <c r="G166" s="263"/>
      <c r="H166" s="321"/>
      <c r="I166" s="320"/>
      <c r="J166" s="316" t="e">
        <f>#REF!</f>
        <v>#REF!</v>
      </c>
      <c r="K166" s="316"/>
      <c r="L166" s="259" t="e">
        <f t="shared" si="19"/>
        <v>#REF!</v>
      </c>
      <c r="M166" s="256"/>
    </row>
    <row r="167" spans="1:13" s="233" customFormat="1" ht="18.95" customHeight="1">
      <c r="A167" s="237" t="s">
        <v>822</v>
      </c>
      <c r="B167" s="307"/>
      <c r="C167" s="318"/>
      <c r="D167" s="265"/>
      <c r="E167" s="320"/>
      <c r="F167" s="263"/>
      <c r="G167" s="263"/>
      <c r="H167" s="321"/>
      <c r="I167" s="320"/>
      <c r="J167" s="316"/>
      <c r="K167" s="316"/>
      <c r="L167" s="259"/>
      <c r="M167" s="256"/>
    </row>
    <row r="168" spans="1:13" s="233" customFormat="1" ht="18.95" customHeight="1">
      <c r="A168" s="237" t="s">
        <v>823</v>
      </c>
      <c r="B168" s="307"/>
      <c r="C168" s="318"/>
      <c r="D168" s="265"/>
      <c r="E168" s="320"/>
      <c r="F168" s="263"/>
      <c r="G168" s="263"/>
      <c r="H168" s="321"/>
      <c r="I168" s="320"/>
      <c r="J168" s="316">
        <v>0</v>
      </c>
      <c r="K168" s="316"/>
      <c r="L168" s="259">
        <f t="shared" si="19"/>
        <v>0</v>
      </c>
      <c r="M168" s="256"/>
    </row>
    <row r="169" spans="1:13" s="233" customFormat="1" ht="18.95" customHeight="1">
      <c r="A169" s="311" t="s">
        <v>824</v>
      </c>
      <c r="B169" s="250" t="s">
        <v>825</v>
      </c>
      <c r="C169" s="323"/>
      <c r="D169" s="322"/>
      <c r="E169" s="324"/>
      <c r="F169" s="325">
        <f>TRUNC(E169*$D169,0)</f>
        <v>0</v>
      </c>
      <c r="G169" s="324"/>
      <c r="H169" s="325">
        <f>TRUNC(G169*$D169,0)</f>
        <v>0</v>
      </c>
      <c r="I169" s="324"/>
      <c r="J169" s="325" t="e">
        <f>TRUNC((L149+L154+J160)*0.4%,0)</f>
        <v>#REF!</v>
      </c>
      <c r="K169" s="326"/>
      <c r="L169" s="324" t="e">
        <f t="shared" si="19"/>
        <v>#REF!</v>
      </c>
      <c r="M169" s="256"/>
    </row>
    <row r="170" spans="1:13" s="233" customFormat="1" ht="18.95" customHeight="1">
      <c r="A170" s="327" t="s">
        <v>826</v>
      </c>
      <c r="B170" s="236" t="s">
        <v>827</v>
      </c>
      <c r="C170" s="318"/>
      <c r="D170" s="304"/>
      <c r="E170" s="328"/>
      <c r="F170" s="316"/>
      <c r="G170" s="263"/>
      <c r="H170" s="241"/>
      <c r="I170" s="241"/>
      <c r="J170" s="277" t="e">
        <f>TRUNC(H157*3.6%,0)</f>
        <v>#REF!</v>
      </c>
      <c r="K170" s="316"/>
      <c r="L170" s="259" t="e">
        <f t="shared" si="19"/>
        <v>#REF!</v>
      </c>
      <c r="M170" s="329"/>
    </row>
    <row r="171" spans="1:13" s="233" customFormat="1" ht="18.95" customHeight="1">
      <c r="A171" s="317" t="s">
        <v>828</v>
      </c>
      <c r="B171" s="236" t="s">
        <v>829</v>
      </c>
      <c r="C171" s="331"/>
      <c r="D171" s="330"/>
      <c r="E171" s="332"/>
      <c r="F171" s="333"/>
      <c r="G171" s="333"/>
      <c r="H171" s="241"/>
      <c r="I171" s="241"/>
      <c r="J171" s="325" t="e">
        <f>TRUNC(H157*0.92%,0)</f>
        <v>#REF!</v>
      </c>
      <c r="K171" s="316"/>
      <c r="L171" s="259" t="e">
        <f t="shared" si="19"/>
        <v>#REF!</v>
      </c>
      <c r="M171" s="256"/>
    </row>
    <row r="172" spans="1:13" s="233" customFormat="1" ht="18.95" customHeight="1">
      <c r="A172" s="317" t="s">
        <v>830</v>
      </c>
      <c r="B172" s="236" t="s">
        <v>831</v>
      </c>
      <c r="C172" s="331"/>
      <c r="D172" s="330"/>
      <c r="E172" s="332"/>
      <c r="F172" s="333"/>
      <c r="G172" s="333"/>
      <c r="H172" s="241"/>
      <c r="I172" s="241"/>
      <c r="J172" s="325" t="e">
        <f>TRUNC(L154*1.7%,0)</f>
        <v>#REF!</v>
      </c>
      <c r="K172" s="316"/>
      <c r="L172" s="259" t="e">
        <f t="shared" si="19"/>
        <v>#REF!</v>
      </c>
      <c r="M172" s="256"/>
    </row>
    <row r="173" spans="1:13" s="233" customFormat="1" ht="18.95" customHeight="1">
      <c r="A173" s="317" t="s">
        <v>832</v>
      </c>
      <c r="B173" s="236" t="s">
        <v>833</v>
      </c>
      <c r="C173" s="331"/>
      <c r="D173" s="330"/>
      <c r="E173" s="332"/>
      <c r="F173" s="333"/>
      <c r="G173" s="333"/>
      <c r="H173" s="241"/>
      <c r="I173" s="241"/>
      <c r="J173" s="325" t="e">
        <f>TRUNC(L154*2.49%,0)</f>
        <v>#REF!</v>
      </c>
      <c r="K173" s="316"/>
      <c r="L173" s="259" t="e">
        <f t="shared" si="19"/>
        <v>#REF!</v>
      </c>
      <c r="M173" s="256"/>
    </row>
    <row r="174" spans="1:13" s="233" customFormat="1" ht="18.95" customHeight="1">
      <c r="A174" s="317" t="s">
        <v>834</v>
      </c>
      <c r="B174" s="236" t="s">
        <v>835</v>
      </c>
      <c r="C174" s="331"/>
      <c r="D174" s="330"/>
      <c r="E174" s="332"/>
      <c r="F174" s="333"/>
      <c r="G174" s="333"/>
      <c r="H174" s="241"/>
      <c r="I174" s="241"/>
      <c r="J174" s="325" t="e">
        <f>TRUNC(L172*6.55%,0)</f>
        <v>#REF!</v>
      </c>
      <c r="K174" s="316"/>
      <c r="L174" s="259" t="e">
        <f t="shared" si="19"/>
        <v>#REF!</v>
      </c>
      <c r="M174" s="256"/>
    </row>
    <row r="175" spans="1:13" s="233" customFormat="1" ht="18.95" customHeight="1">
      <c r="A175" s="249" t="s">
        <v>836</v>
      </c>
      <c r="B175" s="236" t="s">
        <v>837</v>
      </c>
      <c r="C175" s="318"/>
      <c r="D175" s="330"/>
      <c r="E175" s="332"/>
      <c r="F175" s="333"/>
      <c r="G175" s="333"/>
      <c r="H175" s="241"/>
      <c r="I175" s="241"/>
      <c r="J175" s="325" t="e">
        <f>TRUNC(L154*2.3%,0)</f>
        <v>#REF!</v>
      </c>
      <c r="K175" s="316"/>
      <c r="L175" s="259" t="e">
        <f t="shared" si="19"/>
        <v>#REF!</v>
      </c>
      <c r="M175" s="256"/>
    </row>
    <row r="176" spans="1:13" s="233" customFormat="1" ht="18.95" customHeight="1">
      <c r="A176" s="315" t="s">
        <v>838</v>
      </c>
      <c r="B176" s="236" t="s">
        <v>839</v>
      </c>
      <c r="C176" s="318"/>
      <c r="D176" s="265"/>
      <c r="E176" s="332"/>
      <c r="F176" s="263"/>
      <c r="G176" s="263"/>
      <c r="H176" s="241"/>
      <c r="I176" s="241"/>
      <c r="J176" s="325" t="e">
        <f>TRUNC((L151+L154)*1.88%,0)</f>
        <v>#REF!</v>
      </c>
      <c r="K176" s="263"/>
      <c r="L176" s="259" t="e">
        <f t="shared" si="19"/>
        <v>#REF!</v>
      </c>
      <c r="M176" s="256"/>
    </row>
    <row r="177" spans="1:19" s="233" customFormat="1" ht="18.95" customHeight="1">
      <c r="A177" s="315"/>
      <c r="B177" s="334" t="s">
        <v>840</v>
      </c>
      <c r="C177" s="318"/>
      <c r="D177" s="265"/>
      <c r="E177" s="332"/>
      <c r="F177" s="263"/>
      <c r="G177" s="263"/>
      <c r="H177" s="241"/>
      <c r="I177" s="241"/>
      <c r="J177" s="325" t="e">
        <f>TRUNC((L149+L154)*1.88%*1.2,0)</f>
        <v>#REF!</v>
      </c>
      <c r="K177" s="329"/>
      <c r="L177" s="259" t="e">
        <f>J177</f>
        <v>#REF!</v>
      </c>
      <c r="M177" s="304" t="s">
        <v>841</v>
      </c>
    </row>
    <row r="178" spans="1:19" s="233" customFormat="1" ht="18.95" customHeight="1">
      <c r="A178" s="311" t="s">
        <v>842</v>
      </c>
      <c r="B178" s="236"/>
      <c r="C178" s="318"/>
      <c r="D178" s="265"/>
      <c r="E178" s="332"/>
      <c r="F178" s="263"/>
      <c r="G178" s="263"/>
      <c r="H178" s="241"/>
      <c r="I178" s="241"/>
      <c r="J178" s="325"/>
      <c r="K178" s="263"/>
      <c r="L178" s="259"/>
      <c r="M178" s="256"/>
    </row>
    <row r="179" spans="1:19" s="233" customFormat="1" ht="18.95" customHeight="1">
      <c r="A179" s="311" t="s">
        <v>843</v>
      </c>
      <c r="B179" s="236" t="s">
        <v>844</v>
      </c>
      <c r="C179" s="336"/>
      <c r="D179" s="335"/>
      <c r="E179" s="337"/>
      <c r="F179" s="338"/>
      <c r="G179" s="313"/>
      <c r="H179" s="339"/>
      <c r="I179" s="339"/>
      <c r="J179" s="325" t="e">
        <f>TRUNC((L149+L157)*5.69%,0)</f>
        <v>#REF!</v>
      </c>
      <c r="K179" s="338"/>
      <c r="L179" s="259" t="e">
        <f>F179+H179+J179</f>
        <v>#REF!</v>
      </c>
      <c r="M179" s="256"/>
    </row>
    <row r="180" spans="1:19" s="233" customFormat="1" ht="18.95" customHeight="1">
      <c r="A180" s="315" t="s">
        <v>845</v>
      </c>
      <c r="B180" s="250" t="s">
        <v>846</v>
      </c>
      <c r="C180" s="318"/>
      <c r="D180" s="265"/>
      <c r="E180" s="332"/>
      <c r="F180" s="263"/>
      <c r="G180" s="263"/>
      <c r="H180" s="241"/>
      <c r="I180" s="241"/>
      <c r="J180" s="325" t="e">
        <f>TRUNC(((L149+L154+J160)*0.016%+4300000)*3,0)</f>
        <v>#REF!</v>
      </c>
      <c r="K180" s="263"/>
      <c r="L180" s="324" t="e">
        <f t="shared" si="19"/>
        <v>#REF!</v>
      </c>
      <c r="M180" s="256"/>
    </row>
    <row r="181" spans="1:19" s="233" customFormat="1" ht="18.95" customHeight="1">
      <c r="A181" s="340" t="s">
        <v>847</v>
      </c>
      <c r="B181" s="250" t="s">
        <v>848</v>
      </c>
      <c r="C181" s="318"/>
      <c r="D181" s="265"/>
      <c r="E181" s="332"/>
      <c r="F181" s="263"/>
      <c r="G181" s="263"/>
      <c r="H181" s="241"/>
      <c r="I181" s="241"/>
      <c r="J181" s="325" t="e">
        <f>TRUNC((L149+L154+J160)*0.037%,0)</f>
        <v>#REF!</v>
      </c>
      <c r="K181" s="263"/>
      <c r="L181" s="324" t="e">
        <f t="shared" si="19"/>
        <v>#REF!</v>
      </c>
      <c r="M181" s="256"/>
    </row>
    <row r="182" spans="1:19" s="233" customFormat="1" ht="18.95" customHeight="1">
      <c r="A182" s="341"/>
      <c r="B182" s="236"/>
      <c r="C182" s="336"/>
      <c r="D182" s="335"/>
      <c r="E182" s="337"/>
      <c r="F182" s="338"/>
      <c r="G182" s="313"/>
      <c r="H182" s="339"/>
      <c r="I182" s="339"/>
      <c r="J182" s="325"/>
      <c r="K182" s="338"/>
      <c r="L182" s="259"/>
      <c r="M182" s="342"/>
    </row>
    <row r="183" spans="1:19" s="233" customFormat="1" ht="18.95" customHeight="1">
      <c r="A183" s="249" t="s">
        <v>849</v>
      </c>
      <c r="B183" s="316"/>
      <c r="C183" s="343"/>
      <c r="D183" s="265"/>
      <c r="E183" s="316"/>
      <c r="F183" s="316">
        <f>+SUM(F162:F162)+SUM(F160:F181)</f>
        <v>0</v>
      </c>
      <c r="G183" s="263"/>
      <c r="H183" s="316">
        <f>+SUM(H162:H162)+SUM(H160:H181)</f>
        <v>0</v>
      </c>
      <c r="I183" s="316"/>
      <c r="J183" s="316" t="e">
        <f>J160+J162+J166+J169+J170+J171+J172+J173+J174+J175+J177+J179+J180+J181</f>
        <v>#REF!</v>
      </c>
      <c r="K183" s="316"/>
      <c r="L183" s="259" t="e">
        <f>F183+H183+J183</f>
        <v>#REF!</v>
      </c>
      <c r="M183" s="290"/>
    </row>
    <row r="184" spans="1:19" s="233" customFormat="1" ht="18.95" customHeight="1">
      <c r="A184" s="264"/>
      <c r="B184" s="316"/>
      <c r="C184" s="343"/>
      <c r="D184" s="265"/>
      <c r="E184" s="316"/>
      <c r="F184" s="316"/>
      <c r="G184" s="263"/>
      <c r="H184" s="316"/>
      <c r="I184" s="316"/>
      <c r="J184" s="316"/>
      <c r="K184" s="316"/>
      <c r="L184" s="250"/>
      <c r="M184" s="329"/>
    </row>
    <row r="185" spans="1:19" s="233" customFormat="1" ht="18.95" customHeight="1">
      <c r="A185" s="311" t="s">
        <v>850</v>
      </c>
      <c r="B185" s="236" t="s">
        <v>851</v>
      </c>
      <c r="C185" s="305"/>
      <c r="D185" s="265"/>
      <c r="E185" s="328"/>
      <c r="F185" s="316"/>
      <c r="G185" s="263"/>
      <c r="H185" s="316"/>
      <c r="I185" s="344"/>
      <c r="J185" s="325" t="e">
        <f>TRUNC((L149+L157+L183)*4.5%,0)</f>
        <v>#REF!</v>
      </c>
      <c r="K185" s="345"/>
      <c r="L185" s="259" t="e">
        <f>F185+H185+J185</f>
        <v>#REF!</v>
      </c>
      <c r="M185" s="316"/>
      <c r="N185" s="346"/>
      <c r="O185" s="347"/>
    </row>
    <row r="186" spans="1:19" s="233" customFormat="1" ht="18.95" customHeight="1">
      <c r="A186" s="249"/>
      <c r="B186" s="263"/>
      <c r="C186" s="314"/>
      <c r="D186" s="265"/>
      <c r="E186" s="263"/>
      <c r="F186" s="263"/>
      <c r="G186" s="263"/>
      <c r="H186" s="263"/>
      <c r="I186" s="263"/>
      <c r="J186" s="263"/>
      <c r="K186" s="263"/>
      <c r="L186" s="316"/>
      <c r="M186" s="266"/>
      <c r="N186" s="348"/>
      <c r="O186" s="348"/>
    </row>
    <row r="187" spans="1:19" s="233" customFormat="1" ht="18.95" customHeight="1">
      <c r="A187" s="311" t="s">
        <v>852</v>
      </c>
      <c r="B187" s="236" t="s">
        <v>853</v>
      </c>
      <c r="C187" s="305"/>
      <c r="D187" s="265"/>
      <c r="E187" s="349"/>
      <c r="F187" s="263"/>
      <c r="G187" s="263"/>
      <c r="H187" s="350"/>
      <c r="I187" s="351"/>
      <c r="J187" s="325" t="e">
        <f>TRUNC((L183+L157+L185)*10%,0)-M188</f>
        <v>#REF!</v>
      </c>
      <c r="K187" s="345"/>
      <c r="L187" s="259" t="e">
        <f>F187+H187+J187</f>
        <v>#REF!</v>
      </c>
      <c r="M187" s="266"/>
      <c r="N187" s="348"/>
      <c r="O187" s="352" t="e">
        <f>INT((L157+L183+L185)*9%+L157+L183+L185+L149)</f>
        <v>#REF!</v>
      </c>
      <c r="P187" s="275"/>
    </row>
    <row r="188" spans="1:19" s="233" customFormat="1" ht="18.95" customHeight="1">
      <c r="A188" s="317"/>
      <c r="B188" s="353"/>
      <c r="C188" s="314"/>
      <c r="D188" s="265"/>
      <c r="E188" s="263"/>
      <c r="F188" s="241"/>
      <c r="G188" s="241"/>
      <c r="H188" s="241"/>
      <c r="I188" s="263"/>
      <c r="J188" s="250"/>
      <c r="K188" s="316"/>
      <c r="L188" s="316"/>
      <c r="M188" s="354">
        <v>3</v>
      </c>
      <c r="N188" s="355"/>
      <c r="O188" s="356" t="e">
        <f>TRUNC(O187,-4)</f>
        <v>#REF!</v>
      </c>
      <c r="P188" s="254" t="e">
        <f>TRUNC(O187-O188,0)</f>
        <v>#REF!</v>
      </c>
      <c r="Q188" s="357"/>
      <c r="R188" s="357"/>
      <c r="S188" s="357"/>
    </row>
    <row r="189" spans="1:19" s="233" customFormat="1" ht="18.95" customHeight="1">
      <c r="A189" s="317" t="s">
        <v>854</v>
      </c>
      <c r="B189" s="236" t="s">
        <v>855</v>
      </c>
      <c r="C189" s="314"/>
      <c r="D189" s="265"/>
      <c r="E189" s="263"/>
      <c r="F189" s="263"/>
      <c r="G189" s="263"/>
      <c r="H189" s="241"/>
      <c r="I189" s="263"/>
      <c r="J189" s="250"/>
      <c r="K189" s="250"/>
      <c r="L189" s="259" t="e">
        <f>L187+L185+L183+L157+L149</f>
        <v>#REF!</v>
      </c>
      <c r="M189" s="250"/>
      <c r="N189" s="358" t="s">
        <v>130</v>
      </c>
      <c r="O189" s="358"/>
      <c r="P189" s="358"/>
      <c r="Q189" s="357"/>
      <c r="R189" s="357"/>
      <c r="S189" s="357"/>
    </row>
    <row r="190" spans="1:19" s="233" customFormat="1" ht="18.95" customHeight="1">
      <c r="A190" s="317" t="s">
        <v>856</v>
      </c>
      <c r="B190" s="334" t="s">
        <v>857</v>
      </c>
      <c r="C190" s="314"/>
      <c r="D190" s="265"/>
      <c r="E190" s="263"/>
      <c r="F190" s="263"/>
      <c r="G190" s="263"/>
      <c r="H190" s="241"/>
      <c r="I190" s="263"/>
      <c r="J190" s="250"/>
      <c r="K190" s="250"/>
      <c r="L190" s="259" t="e">
        <f>L26</f>
        <v>#REF!</v>
      </c>
      <c r="M190" s="250"/>
      <c r="N190" s="358"/>
      <c r="O190" s="358"/>
      <c r="P190" s="358"/>
      <c r="Q190" s="357"/>
      <c r="R190" s="357"/>
      <c r="S190" s="357"/>
    </row>
    <row r="191" spans="1:19" s="233" customFormat="1" ht="18.95" customHeight="1">
      <c r="A191" s="317" t="s">
        <v>858</v>
      </c>
      <c r="B191" s="236" t="s">
        <v>859</v>
      </c>
      <c r="C191" s="314"/>
      <c r="D191" s="265"/>
      <c r="E191" s="263"/>
      <c r="F191" s="241"/>
      <c r="G191" s="263"/>
      <c r="H191" s="241"/>
      <c r="I191" s="263"/>
      <c r="J191" s="316"/>
      <c r="K191" s="316"/>
      <c r="L191" s="259" t="e">
        <f>L189+L190</f>
        <v>#REF!</v>
      </c>
      <c r="M191" s="316"/>
      <c r="N191" s="358" t="s">
        <v>129</v>
      </c>
      <c r="O191" s="358"/>
      <c r="P191" s="358"/>
      <c r="Q191" s="357"/>
      <c r="R191" s="357"/>
      <c r="S191" s="357"/>
    </row>
    <row r="192" spans="1:19" s="359" customFormat="1" ht="18.95" customHeight="1"/>
    <row r="193" spans="1:13" s="359" customFormat="1" ht="18.95" customHeight="1"/>
    <row r="194" spans="1:13" s="359" customFormat="1" ht="20.100000000000001" customHeight="1"/>
    <row r="195" spans="1:13" s="359" customFormat="1" ht="20.100000000000001" customHeight="1"/>
    <row r="196" spans="1:13" s="359" customFormat="1" ht="20.100000000000001" customHeight="1"/>
    <row r="197" spans="1:13" s="359" customFormat="1" ht="20.100000000000001" customHeight="1"/>
    <row r="198" spans="1:13" s="359" customFormat="1" ht="20.100000000000001" customHeight="1"/>
    <row r="199" spans="1:13" s="359" customFormat="1" ht="20.100000000000001" customHeight="1"/>
    <row r="200" spans="1:13" s="359" customFormat="1" ht="20.100000000000001" customHeight="1"/>
    <row r="201" spans="1:13" s="359" customFormat="1" ht="20.100000000000001" customHeight="1"/>
    <row r="202" spans="1:13" s="359" customFormat="1" ht="20.100000000000001" customHeight="1"/>
    <row r="203" spans="1:13" ht="20.100000000000001" customHeight="1">
      <c r="A203" s="21"/>
      <c r="B203" s="21"/>
      <c r="C203" s="21"/>
      <c r="D203" s="21"/>
      <c r="M203" s="21"/>
    </row>
    <row r="204" spans="1:13" ht="20.100000000000001" customHeight="1">
      <c r="A204" s="21"/>
      <c r="B204" s="21"/>
      <c r="C204" s="21"/>
      <c r="D204" s="21"/>
      <c r="M204" s="21"/>
    </row>
    <row r="205" spans="1:13" ht="20.100000000000001" customHeight="1">
      <c r="A205" s="21"/>
      <c r="B205" s="21"/>
      <c r="C205" s="21"/>
      <c r="D205" s="21"/>
      <c r="M205" s="21"/>
    </row>
    <row r="206" spans="1:13" ht="20.100000000000001" customHeight="1">
      <c r="A206" s="21"/>
      <c r="B206" s="21"/>
      <c r="C206" s="21"/>
      <c r="D206" s="21"/>
      <c r="M206" s="21"/>
    </row>
    <row r="207" spans="1:13" ht="20.100000000000001" customHeight="1">
      <c r="A207" s="21"/>
      <c r="B207" s="21"/>
      <c r="C207" s="21"/>
      <c r="D207" s="21"/>
      <c r="M207" s="21"/>
    </row>
    <row r="208" spans="1:13" ht="20.100000000000001" customHeight="1">
      <c r="A208" s="21"/>
      <c r="B208" s="21"/>
      <c r="C208" s="21"/>
      <c r="D208" s="21"/>
      <c r="M208" s="21"/>
    </row>
    <row r="209" spans="1:13" ht="20.100000000000001" customHeight="1">
      <c r="A209" s="21"/>
      <c r="B209" s="21"/>
      <c r="C209" s="21"/>
      <c r="D209" s="21"/>
      <c r="M209" s="21"/>
    </row>
    <row r="210" spans="1:13" ht="20.100000000000001" customHeight="1">
      <c r="A210" s="21"/>
      <c r="B210" s="21"/>
      <c r="C210" s="21"/>
      <c r="D210" s="21"/>
      <c r="M210" s="21"/>
    </row>
    <row r="211" spans="1:13" ht="20.100000000000001" customHeight="1">
      <c r="A211" s="21"/>
      <c r="B211" s="21"/>
      <c r="C211" s="21"/>
      <c r="D211" s="21"/>
      <c r="M211" s="21"/>
    </row>
    <row r="212" spans="1:13" ht="20.100000000000001" customHeight="1">
      <c r="A212" s="21"/>
      <c r="B212" s="21"/>
      <c r="C212" s="21"/>
      <c r="D212" s="21"/>
      <c r="M212" s="21"/>
    </row>
    <row r="213" spans="1:13" ht="20.100000000000001" customHeight="1">
      <c r="A213" s="21"/>
      <c r="B213" s="21"/>
      <c r="C213" s="21"/>
      <c r="D213" s="21"/>
      <c r="M213" s="21"/>
    </row>
    <row r="214" spans="1:13" ht="20.100000000000001" customHeight="1">
      <c r="A214" s="21"/>
      <c r="B214" s="21"/>
      <c r="C214" s="21"/>
      <c r="D214" s="21"/>
      <c r="M214" s="21"/>
    </row>
    <row r="215" spans="1:13" ht="20.100000000000001" customHeight="1">
      <c r="A215" s="21"/>
      <c r="B215" s="21"/>
      <c r="C215" s="21"/>
      <c r="D215" s="21"/>
      <c r="M215" s="21"/>
    </row>
    <row r="216" spans="1:13" ht="20.100000000000001" customHeight="1">
      <c r="A216" s="21"/>
      <c r="B216" s="21"/>
      <c r="C216" s="21"/>
      <c r="D216" s="21"/>
      <c r="M216" s="21"/>
    </row>
    <row r="217" spans="1:13" ht="20.100000000000001" customHeight="1">
      <c r="A217" s="21"/>
      <c r="B217" s="21"/>
      <c r="C217" s="21"/>
      <c r="D217" s="21"/>
      <c r="M217" s="21"/>
    </row>
    <row r="218" spans="1:13" ht="20.100000000000001" customHeight="1">
      <c r="A218" s="21"/>
      <c r="B218" s="21"/>
      <c r="C218" s="21"/>
      <c r="D218" s="21"/>
      <c r="M218" s="21"/>
    </row>
    <row r="219" spans="1:13" ht="20.100000000000001" customHeight="1">
      <c r="A219" s="21"/>
      <c r="B219" s="21"/>
      <c r="C219" s="21"/>
      <c r="D219" s="21"/>
      <c r="M219" s="21"/>
    </row>
    <row r="220" spans="1:13" ht="20.100000000000001" customHeight="1">
      <c r="A220" s="21"/>
      <c r="B220" s="21"/>
      <c r="C220" s="21"/>
      <c r="D220" s="21"/>
      <c r="M220" s="21"/>
    </row>
    <row r="221" spans="1:13" ht="20.100000000000001" customHeight="1">
      <c r="A221" s="21"/>
      <c r="B221" s="21"/>
      <c r="C221" s="21"/>
      <c r="D221" s="21"/>
      <c r="M221" s="21"/>
    </row>
    <row r="222" spans="1:13" ht="20.100000000000001" customHeight="1">
      <c r="A222" s="21"/>
      <c r="B222" s="21"/>
      <c r="C222" s="21"/>
      <c r="D222" s="21"/>
      <c r="M222" s="21"/>
    </row>
    <row r="223" spans="1:13" ht="20.100000000000001" customHeight="1">
      <c r="A223" s="21"/>
      <c r="B223" s="21"/>
      <c r="C223" s="21"/>
      <c r="D223" s="21"/>
      <c r="M223" s="21"/>
    </row>
    <row r="224" spans="1:13" ht="20.100000000000001" customHeight="1">
      <c r="A224" s="21"/>
      <c r="B224" s="21"/>
      <c r="C224" s="21"/>
      <c r="D224" s="21"/>
      <c r="M224" s="21"/>
    </row>
    <row r="225" spans="1:13" ht="20.100000000000001" customHeight="1">
      <c r="A225" s="21"/>
      <c r="B225" s="21"/>
      <c r="C225" s="21"/>
      <c r="D225" s="21"/>
      <c r="M225" s="21"/>
    </row>
    <row r="226" spans="1:13" ht="20.100000000000001" customHeight="1">
      <c r="A226" s="21"/>
      <c r="B226" s="21"/>
      <c r="C226" s="21"/>
      <c r="D226" s="21"/>
      <c r="M226" s="21"/>
    </row>
    <row r="227" spans="1:13" ht="20.100000000000001" customHeight="1">
      <c r="A227" s="21"/>
      <c r="B227" s="21"/>
      <c r="C227" s="21"/>
      <c r="D227" s="21"/>
      <c r="M227" s="21"/>
    </row>
    <row r="228" spans="1:13" ht="20.100000000000001" customHeight="1">
      <c r="A228" s="21"/>
      <c r="B228" s="21"/>
      <c r="C228" s="21"/>
      <c r="D228" s="21"/>
      <c r="M228" s="21"/>
    </row>
    <row r="229" spans="1:13" ht="20.100000000000001" customHeight="1">
      <c r="A229" s="21"/>
      <c r="B229" s="21"/>
      <c r="C229" s="21"/>
      <c r="D229" s="21"/>
      <c r="M229" s="21"/>
    </row>
    <row r="230" spans="1:13" ht="20.100000000000001" customHeight="1">
      <c r="A230" s="21"/>
      <c r="B230" s="21"/>
      <c r="C230" s="21"/>
      <c r="D230" s="21"/>
      <c r="M230" s="21"/>
    </row>
    <row r="231" spans="1:13" ht="20.100000000000001" customHeight="1">
      <c r="A231" s="21"/>
      <c r="B231" s="21"/>
      <c r="C231" s="21"/>
      <c r="D231" s="21"/>
      <c r="M231" s="21"/>
    </row>
    <row r="232" spans="1:13" ht="20.100000000000001" customHeight="1">
      <c r="A232" s="21"/>
      <c r="B232" s="21"/>
      <c r="C232" s="21"/>
      <c r="D232" s="21"/>
      <c r="M232" s="21"/>
    </row>
    <row r="233" spans="1:13" ht="20.100000000000001" customHeight="1">
      <c r="A233" s="21"/>
      <c r="B233" s="21"/>
      <c r="C233" s="21"/>
      <c r="D233" s="21"/>
      <c r="M233" s="21"/>
    </row>
    <row r="234" spans="1:13" ht="20.100000000000001" customHeight="1">
      <c r="A234" s="21"/>
      <c r="B234" s="21"/>
      <c r="C234" s="21"/>
      <c r="D234" s="21"/>
      <c r="M234" s="21"/>
    </row>
    <row r="235" spans="1:13" ht="20.100000000000001" customHeight="1">
      <c r="A235" s="21"/>
      <c r="B235" s="21"/>
      <c r="C235" s="21"/>
      <c r="D235" s="21"/>
      <c r="M235" s="21"/>
    </row>
    <row r="236" spans="1:13" ht="20.100000000000001" customHeight="1">
      <c r="A236" s="21"/>
      <c r="B236" s="21"/>
      <c r="C236" s="21"/>
      <c r="D236" s="21"/>
      <c r="M236" s="21"/>
    </row>
    <row r="237" spans="1:13" ht="20.100000000000001" customHeight="1">
      <c r="A237" s="21"/>
      <c r="B237" s="21"/>
      <c r="C237" s="21"/>
      <c r="D237" s="21"/>
      <c r="M237" s="21"/>
    </row>
    <row r="238" spans="1:13" ht="20.100000000000001" customHeight="1">
      <c r="A238" s="21"/>
      <c r="B238" s="21"/>
      <c r="C238" s="21"/>
      <c r="D238" s="21"/>
      <c r="M238" s="21"/>
    </row>
    <row r="239" spans="1:13" ht="20.100000000000001" customHeight="1">
      <c r="A239" s="21"/>
      <c r="B239" s="21"/>
      <c r="C239" s="21"/>
      <c r="D239" s="21"/>
      <c r="M239" s="21"/>
    </row>
    <row r="240" spans="1:13" ht="20.100000000000001" customHeight="1">
      <c r="A240" s="21"/>
      <c r="B240" s="21"/>
      <c r="C240" s="21"/>
      <c r="D240" s="21"/>
      <c r="M240" s="21"/>
    </row>
    <row r="241" spans="1:13" ht="20.100000000000001" customHeight="1">
      <c r="A241" s="21"/>
      <c r="B241" s="21"/>
      <c r="C241" s="21"/>
      <c r="D241" s="21"/>
      <c r="M241" s="21"/>
    </row>
    <row r="242" spans="1:13" ht="20.100000000000001" customHeight="1">
      <c r="A242" s="21"/>
      <c r="B242" s="21"/>
      <c r="C242" s="21"/>
      <c r="D242" s="21"/>
      <c r="M242" s="21"/>
    </row>
    <row r="243" spans="1:13" ht="20.100000000000001" customHeight="1">
      <c r="A243" s="21"/>
      <c r="B243" s="21"/>
      <c r="C243" s="21"/>
      <c r="D243" s="21"/>
      <c r="M243" s="21"/>
    </row>
    <row r="244" spans="1:13" ht="20.100000000000001" customHeight="1">
      <c r="A244" s="21"/>
      <c r="B244" s="21"/>
      <c r="C244" s="21"/>
      <c r="D244" s="21"/>
      <c r="M244" s="21"/>
    </row>
    <row r="245" spans="1:13" ht="20.100000000000001" customHeight="1">
      <c r="A245" s="21"/>
      <c r="B245" s="21"/>
      <c r="C245" s="21"/>
      <c r="D245" s="21"/>
      <c r="M245" s="21"/>
    </row>
    <row r="246" spans="1:13" ht="20.100000000000001" customHeight="1">
      <c r="A246" s="21"/>
      <c r="B246" s="21"/>
      <c r="C246" s="21"/>
      <c r="D246" s="21"/>
      <c r="M246" s="21"/>
    </row>
    <row r="247" spans="1:13" ht="20.100000000000001" customHeight="1">
      <c r="A247" s="21"/>
      <c r="B247" s="21"/>
      <c r="C247" s="21"/>
      <c r="D247" s="21"/>
      <c r="M247" s="21"/>
    </row>
    <row r="248" spans="1:13" ht="20.100000000000001" customHeight="1">
      <c r="A248" s="21"/>
      <c r="B248" s="21"/>
      <c r="C248" s="21"/>
      <c r="D248" s="21"/>
      <c r="M248" s="21"/>
    </row>
    <row r="249" spans="1:13" ht="20.100000000000001" customHeight="1">
      <c r="A249" s="21"/>
      <c r="B249" s="21"/>
      <c r="C249" s="21"/>
      <c r="D249" s="21"/>
      <c r="M249" s="21"/>
    </row>
    <row r="250" spans="1:13" ht="20.100000000000001" customHeight="1">
      <c r="A250" s="21"/>
      <c r="B250" s="21"/>
      <c r="C250" s="21"/>
      <c r="D250" s="21"/>
      <c r="M250" s="21"/>
    </row>
    <row r="251" spans="1:13" ht="20.100000000000001" customHeight="1">
      <c r="A251" s="21"/>
      <c r="B251" s="21"/>
      <c r="C251" s="21"/>
      <c r="D251" s="21"/>
      <c r="M251" s="21"/>
    </row>
    <row r="252" spans="1:13" ht="20.100000000000001" customHeight="1">
      <c r="A252" s="21"/>
      <c r="B252" s="21"/>
      <c r="C252" s="21"/>
      <c r="D252" s="21"/>
      <c r="M252" s="21"/>
    </row>
    <row r="253" spans="1:13" ht="20.100000000000001" customHeight="1">
      <c r="A253" s="21"/>
      <c r="B253" s="21"/>
      <c r="C253" s="21"/>
      <c r="D253" s="21"/>
      <c r="M253" s="21"/>
    </row>
    <row r="254" spans="1:13" ht="20.100000000000001" customHeight="1">
      <c r="A254" s="21"/>
      <c r="B254" s="21"/>
      <c r="C254" s="21"/>
      <c r="D254" s="21"/>
      <c r="M254" s="21"/>
    </row>
    <row r="255" spans="1:13" ht="20.100000000000001" customHeight="1">
      <c r="A255" s="21"/>
      <c r="B255" s="21"/>
      <c r="C255" s="21"/>
      <c r="D255" s="21"/>
      <c r="M255" s="21"/>
    </row>
    <row r="256" spans="1:13" ht="20.100000000000001" customHeight="1">
      <c r="A256" s="21"/>
      <c r="B256" s="21"/>
      <c r="C256" s="21"/>
      <c r="D256" s="21"/>
      <c r="M256" s="21"/>
    </row>
    <row r="257" spans="1:13" ht="20.100000000000001" customHeight="1">
      <c r="A257" s="21"/>
      <c r="B257" s="21"/>
      <c r="C257" s="21"/>
      <c r="D257" s="21"/>
      <c r="M257" s="21"/>
    </row>
    <row r="258" spans="1:13" ht="20.100000000000001" customHeight="1">
      <c r="A258" s="21"/>
      <c r="B258" s="21"/>
      <c r="C258" s="21"/>
      <c r="D258" s="21"/>
      <c r="M258" s="21"/>
    </row>
    <row r="259" spans="1:13" ht="20.100000000000001" customHeight="1">
      <c r="A259" s="21"/>
      <c r="B259" s="21"/>
      <c r="C259" s="21"/>
      <c r="D259" s="21"/>
      <c r="M259" s="21"/>
    </row>
    <row r="260" spans="1:13" ht="20.100000000000001" customHeight="1">
      <c r="A260" s="21"/>
      <c r="B260" s="21"/>
      <c r="C260" s="21"/>
      <c r="D260" s="21"/>
      <c r="M260" s="21"/>
    </row>
    <row r="261" spans="1:13" ht="20.100000000000001" customHeight="1">
      <c r="A261" s="21"/>
      <c r="B261" s="21"/>
      <c r="C261" s="21"/>
      <c r="D261" s="21"/>
      <c r="M261" s="21"/>
    </row>
    <row r="262" spans="1:13" ht="20.100000000000001" customHeight="1">
      <c r="A262" s="21"/>
      <c r="B262" s="21"/>
      <c r="C262" s="21"/>
      <c r="D262" s="21"/>
      <c r="M262" s="21"/>
    </row>
    <row r="263" spans="1:13" ht="20.100000000000001" customHeight="1">
      <c r="A263" s="21"/>
      <c r="B263" s="21"/>
      <c r="C263" s="21"/>
      <c r="D263" s="21"/>
      <c r="M263" s="21"/>
    </row>
    <row r="264" spans="1:13" ht="20.100000000000001" customHeight="1">
      <c r="A264" s="21"/>
      <c r="B264" s="21"/>
      <c r="C264" s="21"/>
      <c r="D264" s="21"/>
      <c r="M264" s="21"/>
    </row>
    <row r="265" spans="1:13" ht="20.100000000000001" customHeight="1">
      <c r="A265" s="21"/>
      <c r="B265" s="21"/>
      <c r="C265" s="21"/>
      <c r="D265" s="21"/>
      <c r="M265" s="21"/>
    </row>
    <row r="266" spans="1:13" ht="20.100000000000001" customHeight="1">
      <c r="A266" s="21"/>
      <c r="B266" s="21"/>
      <c r="C266" s="21"/>
      <c r="D266" s="21"/>
      <c r="M266" s="21"/>
    </row>
    <row r="267" spans="1:13" ht="20.100000000000001" customHeight="1">
      <c r="A267" s="21"/>
      <c r="B267" s="21"/>
      <c r="C267" s="21"/>
      <c r="D267" s="21"/>
      <c r="M267" s="21"/>
    </row>
    <row r="268" spans="1:13" ht="20.100000000000001" customHeight="1">
      <c r="A268" s="21"/>
      <c r="B268" s="21"/>
      <c r="C268" s="21"/>
      <c r="D268" s="21"/>
      <c r="M268" s="21"/>
    </row>
    <row r="269" spans="1:13" ht="20.100000000000001" customHeight="1">
      <c r="A269" s="21"/>
      <c r="B269" s="21"/>
      <c r="C269" s="21"/>
      <c r="D269" s="21"/>
      <c r="M269" s="21"/>
    </row>
    <row r="270" spans="1:13" ht="20.100000000000001" customHeight="1">
      <c r="A270" s="21"/>
      <c r="B270" s="21"/>
      <c r="C270" s="21"/>
      <c r="D270" s="21"/>
      <c r="M270" s="21"/>
    </row>
    <row r="271" spans="1:13" ht="20.100000000000001" customHeight="1">
      <c r="A271" s="21"/>
      <c r="B271" s="21"/>
      <c r="C271" s="21"/>
      <c r="D271" s="21"/>
      <c r="M271" s="21"/>
    </row>
    <row r="272" spans="1:13" ht="20.100000000000001" customHeight="1">
      <c r="A272" s="21"/>
      <c r="B272" s="21"/>
      <c r="C272" s="21"/>
      <c r="D272" s="21"/>
      <c r="M272" s="21"/>
    </row>
    <row r="273" spans="1:13" ht="20.100000000000001" customHeight="1">
      <c r="A273" s="21"/>
      <c r="B273" s="21"/>
      <c r="C273" s="21"/>
      <c r="D273" s="21"/>
      <c r="M273" s="21"/>
    </row>
    <row r="274" spans="1:13" ht="20.100000000000001" customHeight="1">
      <c r="A274" s="21"/>
      <c r="B274" s="21"/>
      <c r="C274" s="21"/>
      <c r="D274" s="21"/>
      <c r="M274" s="21"/>
    </row>
    <row r="275" spans="1:13" ht="20.100000000000001" customHeight="1">
      <c r="A275" s="21"/>
      <c r="B275" s="21"/>
      <c r="C275" s="21"/>
      <c r="D275" s="21"/>
      <c r="M275" s="21"/>
    </row>
    <row r="276" spans="1:13" ht="20.100000000000001" customHeight="1">
      <c r="A276" s="21"/>
      <c r="B276" s="21"/>
      <c r="C276" s="21"/>
      <c r="D276" s="21"/>
      <c r="M276" s="21"/>
    </row>
    <row r="277" spans="1:13" ht="20.100000000000001" customHeight="1">
      <c r="A277" s="21"/>
      <c r="B277" s="21"/>
      <c r="C277" s="21"/>
      <c r="D277" s="21"/>
      <c r="M277" s="21"/>
    </row>
    <row r="278" spans="1:13" ht="20.100000000000001" customHeight="1">
      <c r="A278" s="21"/>
      <c r="B278" s="21"/>
      <c r="C278" s="21"/>
      <c r="D278" s="21"/>
      <c r="M278" s="21"/>
    </row>
    <row r="279" spans="1:13" ht="20.100000000000001" customHeight="1">
      <c r="A279" s="21"/>
      <c r="B279" s="21"/>
      <c r="C279" s="21"/>
      <c r="D279" s="21"/>
      <c r="M279" s="21"/>
    </row>
    <row r="280" spans="1:13" ht="20.100000000000001" customHeight="1">
      <c r="A280" s="21"/>
      <c r="B280" s="21"/>
      <c r="C280" s="21"/>
      <c r="D280" s="21"/>
      <c r="M280" s="21"/>
    </row>
    <row r="281" spans="1:13" ht="20.100000000000001" customHeight="1">
      <c r="A281" s="21"/>
      <c r="B281" s="21"/>
      <c r="C281" s="21"/>
      <c r="D281" s="21"/>
      <c r="M281" s="21"/>
    </row>
    <row r="282" spans="1:13" ht="20.100000000000001" customHeight="1">
      <c r="A282" s="21"/>
      <c r="B282" s="21"/>
      <c r="C282" s="21"/>
      <c r="D282" s="21"/>
      <c r="M282" s="21"/>
    </row>
    <row r="283" spans="1:13" ht="20.100000000000001" customHeight="1">
      <c r="A283" s="21"/>
      <c r="B283" s="21"/>
      <c r="C283" s="21"/>
      <c r="D283" s="21"/>
      <c r="M283" s="21"/>
    </row>
    <row r="284" spans="1:13" ht="20.100000000000001" customHeight="1">
      <c r="A284" s="21"/>
      <c r="B284" s="21"/>
      <c r="C284" s="21"/>
      <c r="D284" s="21"/>
      <c r="M284" s="21"/>
    </row>
    <row r="285" spans="1:13" ht="20.100000000000001" customHeight="1">
      <c r="A285" s="21"/>
      <c r="B285" s="21"/>
      <c r="C285" s="21"/>
      <c r="D285" s="21"/>
      <c r="M285" s="21"/>
    </row>
    <row r="286" spans="1:13" ht="20.100000000000001" customHeight="1">
      <c r="A286" s="21"/>
      <c r="B286" s="21"/>
      <c r="C286" s="21"/>
      <c r="D286" s="21"/>
      <c r="M286" s="21"/>
    </row>
    <row r="287" spans="1:13" ht="20.100000000000001" customHeight="1">
      <c r="A287" s="21"/>
      <c r="B287" s="21"/>
      <c r="C287" s="21"/>
      <c r="D287" s="21"/>
      <c r="M287" s="21"/>
    </row>
    <row r="288" spans="1:13" ht="20.100000000000001" customHeight="1">
      <c r="A288" s="21"/>
      <c r="B288" s="21"/>
      <c r="C288" s="21"/>
      <c r="D288" s="21"/>
      <c r="M288" s="21"/>
    </row>
    <row r="289" spans="1:13" ht="20.100000000000001" customHeight="1">
      <c r="A289" s="21"/>
      <c r="B289" s="21"/>
      <c r="C289" s="21"/>
      <c r="D289" s="21"/>
      <c r="M289" s="21"/>
    </row>
    <row r="290" spans="1:13" ht="20.100000000000001" customHeight="1">
      <c r="A290" s="21"/>
      <c r="B290" s="21"/>
      <c r="C290" s="21"/>
      <c r="D290" s="21"/>
      <c r="M290" s="21"/>
    </row>
    <row r="291" spans="1:13" ht="20.100000000000001" customHeight="1">
      <c r="A291" s="21"/>
      <c r="B291" s="21"/>
      <c r="C291" s="21"/>
      <c r="D291" s="21"/>
      <c r="M291" s="21"/>
    </row>
    <row r="292" spans="1:13" ht="20.100000000000001" customHeight="1">
      <c r="A292" s="21"/>
      <c r="B292" s="21"/>
      <c r="C292" s="21"/>
      <c r="D292" s="21"/>
      <c r="M292" s="21"/>
    </row>
    <row r="293" spans="1:13" ht="20.100000000000001" customHeight="1">
      <c r="A293" s="21"/>
      <c r="B293" s="21"/>
      <c r="C293" s="21"/>
      <c r="D293" s="21"/>
      <c r="M293" s="21"/>
    </row>
    <row r="294" spans="1:13" ht="20.100000000000001" customHeight="1">
      <c r="A294" s="21"/>
      <c r="B294" s="21"/>
      <c r="C294" s="21"/>
      <c r="D294" s="21"/>
      <c r="M294" s="21"/>
    </row>
    <row r="295" spans="1:13" ht="20.100000000000001" customHeight="1">
      <c r="A295" s="21"/>
      <c r="B295" s="21"/>
      <c r="C295" s="21"/>
      <c r="D295" s="21"/>
      <c r="M295" s="21"/>
    </row>
    <row r="296" spans="1:13" ht="20.100000000000001" customHeight="1">
      <c r="A296" s="21"/>
      <c r="B296" s="21"/>
      <c r="C296" s="21"/>
      <c r="D296" s="21"/>
      <c r="M296" s="21"/>
    </row>
    <row r="297" spans="1:13" ht="20.100000000000001" customHeight="1">
      <c r="A297" s="21"/>
      <c r="B297" s="21"/>
      <c r="C297" s="21"/>
      <c r="D297" s="21"/>
      <c r="M297" s="21"/>
    </row>
    <row r="298" spans="1:13" ht="20.100000000000001" customHeight="1">
      <c r="A298" s="21"/>
      <c r="B298" s="21"/>
      <c r="C298" s="21"/>
      <c r="D298" s="21"/>
      <c r="M298" s="21"/>
    </row>
    <row r="299" spans="1:13" ht="20.100000000000001" customHeight="1">
      <c r="A299" s="21"/>
      <c r="B299" s="21"/>
      <c r="C299" s="21"/>
      <c r="D299" s="21"/>
      <c r="M299" s="21"/>
    </row>
    <row r="300" spans="1:13" ht="20.100000000000001" customHeight="1">
      <c r="A300" s="21"/>
      <c r="B300" s="21"/>
      <c r="C300" s="21"/>
      <c r="D300" s="21"/>
      <c r="M300" s="21"/>
    </row>
    <row r="301" spans="1:13" ht="20.100000000000001" customHeight="1">
      <c r="A301" s="21"/>
      <c r="B301" s="21"/>
      <c r="C301" s="21"/>
      <c r="D301" s="21"/>
      <c r="M301" s="21"/>
    </row>
    <row r="302" spans="1:13" ht="20.100000000000001" customHeight="1">
      <c r="A302" s="21"/>
      <c r="B302" s="21"/>
      <c r="C302" s="21"/>
      <c r="D302" s="21"/>
      <c r="M302" s="21"/>
    </row>
    <row r="303" spans="1:13" ht="20.100000000000001" customHeight="1">
      <c r="A303" s="21"/>
      <c r="B303" s="21"/>
      <c r="C303" s="21"/>
      <c r="D303" s="21"/>
      <c r="M303" s="21"/>
    </row>
    <row r="304" spans="1:13" ht="20.100000000000001" customHeight="1">
      <c r="A304" s="21"/>
      <c r="B304" s="21"/>
      <c r="C304" s="21"/>
      <c r="D304" s="21"/>
      <c r="M304" s="21"/>
    </row>
    <row r="305" spans="1:13" ht="20.100000000000001" customHeight="1">
      <c r="A305" s="21"/>
      <c r="B305" s="21"/>
      <c r="C305" s="21"/>
      <c r="D305" s="21"/>
      <c r="M305" s="21"/>
    </row>
    <row r="306" spans="1:13" ht="20.100000000000001" customHeight="1">
      <c r="A306" s="21"/>
      <c r="B306" s="21"/>
      <c r="C306" s="21"/>
      <c r="D306" s="21"/>
      <c r="M306" s="21"/>
    </row>
    <row r="307" spans="1:13" ht="20.100000000000001" customHeight="1">
      <c r="A307" s="21"/>
      <c r="B307" s="21"/>
      <c r="C307" s="21"/>
      <c r="D307" s="21"/>
      <c r="M307" s="21"/>
    </row>
    <row r="308" spans="1:13" ht="20.100000000000001" customHeight="1">
      <c r="A308" s="21"/>
      <c r="B308" s="21"/>
      <c r="C308" s="21"/>
      <c r="D308" s="21"/>
      <c r="M308" s="21"/>
    </row>
    <row r="309" spans="1:13" ht="20.100000000000001" customHeight="1">
      <c r="A309" s="21"/>
      <c r="B309" s="21"/>
      <c r="C309" s="21"/>
      <c r="D309" s="21"/>
      <c r="M309" s="21"/>
    </row>
    <row r="310" spans="1:13" ht="20.100000000000001" customHeight="1">
      <c r="A310" s="21"/>
      <c r="B310" s="21"/>
      <c r="C310" s="21"/>
      <c r="D310" s="21"/>
      <c r="M310" s="21"/>
    </row>
    <row r="311" spans="1:13" ht="20.100000000000001" customHeight="1">
      <c r="A311" s="21"/>
      <c r="B311" s="21"/>
      <c r="C311" s="21"/>
      <c r="D311" s="21"/>
      <c r="M311" s="21"/>
    </row>
    <row r="312" spans="1:13" ht="20.100000000000001" customHeight="1">
      <c r="A312" s="21"/>
      <c r="B312" s="21"/>
      <c r="C312" s="21"/>
      <c r="D312" s="21"/>
      <c r="M312" s="21"/>
    </row>
    <row r="313" spans="1:13" ht="20.100000000000001" customHeight="1">
      <c r="A313" s="21"/>
      <c r="B313" s="21"/>
      <c r="C313" s="21"/>
      <c r="D313" s="21"/>
      <c r="M313" s="21"/>
    </row>
    <row r="314" spans="1:13" ht="20.100000000000001" customHeight="1">
      <c r="A314" s="21"/>
      <c r="B314" s="21"/>
      <c r="C314" s="21"/>
      <c r="D314" s="21"/>
      <c r="M314" s="21"/>
    </row>
    <row r="315" spans="1:13" ht="20.100000000000001" customHeight="1">
      <c r="A315" s="21"/>
      <c r="B315" s="21"/>
      <c r="C315" s="21"/>
      <c r="D315" s="21"/>
      <c r="M315" s="21"/>
    </row>
    <row r="316" spans="1:13" ht="20.100000000000001" customHeight="1">
      <c r="A316" s="21"/>
      <c r="B316" s="21"/>
      <c r="C316" s="21"/>
      <c r="D316" s="21"/>
      <c r="M316" s="21"/>
    </row>
    <row r="317" spans="1:13" ht="20.100000000000001" customHeight="1">
      <c r="A317" s="21"/>
      <c r="B317" s="21"/>
      <c r="C317" s="21"/>
      <c r="D317" s="21"/>
      <c r="M317" s="21"/>
    </row>
    <row r="318" spans="1:13" ht="20.100000000000001" customHeight="1">
      <c r="A318" s="21"/>
      <c r="B318" s="21"/>
      <c r="C318" s="21"/>
      <c r="D318" s="21"/>
      <c r="M318" s="21"/>
    </row>
    <row r="319" spans="1:13" ht="20.100000000000001" customHeight="1">
      <c r="A319" s="21"/>
      <c r="B319" s="21"/>
      <c r="C319" s="21"/>
      <c r="D319" s="21"/>
      <c r="M319" s="21"/>
    </row>
    <row r="320" spans="1:13" ht="20.100000000000001" customHeight="1">
      <c r="A320" s="21"/>
      <c r="B320" s="21"/>
      <c r="C320" s="21"/>
      <c r="D320" s="21"/>
      <c r="M320" s="21"/>
    </row>
    <row r="321" spans="1:13" ht="20.100000000000001" customHeight="1">
      <c r="A321" s="21"/>
      <c r="B321" s="21"/>
      <c r="C321" s="21"/>
      <c r="D321" s="21"/>
      <c r="M321" s="21"/>
    </row>
    <row r="322" spans="1:13" ht="20.100000000000001" customHeight="1">
      <c r="A322" s="21"/>
      <c r="B322" s="21"/>
      <c r="C322" s="21"/>
      <c r="D322" s="21"/>
      <c r="M322" s="21"/>
    </row>
    <row r="323" spans="1:13" ht="20.100000000000001" customHeight="1">
      <c r="A323" s="21"/>
      <c r="B323" s="21"/>
      <c r="C323" s="21"/>
      <c r="D323" s="21"/>
      <c r="M323" s="21"/>
    </row>
    <row r="324" spans="1:13" ht="20.100000000000001" customHeight="1">
      <c r="A324" s="21"/>
      <c r="B324" s="21"/>
      <c r="C324" s="21"/>
      <c r="D324" s="21"/>
      <c r="M324" s="21"/>
    </row>
    <row r="325" spans="1:13" ht="20.100000000000001" customHeight="1">
      <c r="A325" s="21"/>
      <c r="B325" s="21"/>
      <c r="C325" s="21"/>
      <c r="D325" s="21"/>
      <c r="M325" s="21"/>
    </row>
    <row r="326" spans="1:13" ht="20.100000000000001" customHeight="1">
      <c r="A326" s="21"/>
      <c r="B326" s="21"/>
      <c r="C326" s="21"/>
      <c r="D326" s="21"/>
      <c r="M326" s="21"/>
    </row>
    <row r="327" spans="1:13" ht="20.100000000000001" customHeight="1">
      <c r="A327" s="21"/>
      <c r="B327" s="21"/>
      <c r="C327" s="21"/>
      <c r="D327" s="21"/>
      <c r="M327" s="21"/>
    </row>
    <row r="328" spans="1:13" ht="20.100000000000001" customHeight="1">
      <c r="A328" s="21"/>
      <c r="B328" s="21"/>
      <c r="C328" s="21"/>
      <c r="D328" s="21"/>
      <c r="M328" s="21"/>
    </row>
    <row r="329" spans="1:13" ht="20.100000000000001" customHeight="1">
      <c r="A329" s="21"/>
      <c r="B329" s="21"/>
      <c r="C329" s="21"/>
      <c r="D329" s="21"/>
      <c r="M329" s="21"/>
    </row>
    <row r="330" spans="1:13" ht="20.100000000000001" customHeight="1">
      <c r="A330" s="21"/>
      <c r="B330" s="21"/>
      <c r="C330" s="21"/>
      <c r="D330" s="21"/>
      <c r="M330" s="21"/>
    </row>
    <row r="331" spans="1:13" ht="20.100000000000001" customHeight="1">
      <c r="A331" s="21"/>
      <c r="B331" s="21"/>
      <c r="C331" s="21"/>
      <c r="D331" s="21"/>
      <c r="M331" s="21"/>
    </row>
    <row r="332" spans="1:13" ht="20.100000000000001" customHeight="1">
      <c r="A332" s="21"/>
      <c r="B332" s="21"/>
      <c r="C332" s="21"/>
      <c r="D332" s="21"/>
      <c r="M332" s="21"/>
    </row>
    <row r="333" spans="1:13" ht="20.100000000000001" customHeight="1">
      <c r="A333" s="21"/>
      <c r="B333" s="21"/>
      <c r="C333" s="21"/>
      <c r="D333" s="21"/>
      <c r="M333" s="21"/>
    </row>
    <row r="334" spans="1:13" ht="20.100000000000001" customHeight="1">
      <c r="A334" s="21"/>
      <c r="B334" s="21"/>
      <c r="C334" s="21"/>
      <c r="D334" s="21"/>
      <c r="M334" s="21"/>
    </row>
    <row r="335" spans="1:13" ht="20.100000000000001" customHeight="1">
      <c r="A335" s="21"/>
      <c r="B335" s="21"/>
      <c r="C335" s="21"/>
      <c r="D335" s="21"/>
      <c r="M335" s="21"/>
    </row>
    <row r="336" spans="1:13" ht="20.100000000000001" customHeight="1">
      <c r="A336" s="21"/>
      <c r="B336" s="21"/>
      <c r="C336" s="21"/>
      <c r="D336" s="21"/>
      <c r="M336" s="21"/>
    </row>
    <row r="337" spans="1:13" ht="20.100000000000001" customHeight="1">
      <c r="A337" s="21"/>
      <c r="B337" s="21"/>
      <c r="C337" s="21"/>
      <c r="D337" s="21"/>
      <c r="M337" s="21"/>
    </row>
    <row r="338" spans="1:13" ht="20.100000000000001" customHeight="1">
      <c r="A338" s="21"/>
      <c r="B338" s="21"/>
      <c r="C338" s="21"/>
      <c r="D338" s="21"/>
      <c r="M338" s="21"/>
    </row>
    <row r="339" spans="1:13" ht="20.100000000000001" customHeight="1">
      <c r="A339" s="21"/>
      <c r="B339" s="21"/>
      <c r="C339" s="21"/>
      <c r="D339" s="21"/>
      <c r="M339" s="21"/>
    </row>
    <row r="340" spans="1:13" ht="20.100000000000001" customHeight="1">
      <c r="A340" s="21"/>
      <c r="B340" s="21"/>
      <c r="C340" s="21"/>
      <c r="D340" s="21"/>
      <c r="M340" s="21"/>
    </row>
    <row r="341" spans="1:13" ht="20.100000000000001" customHeight="1">
      <c r="A341" s="21"/>
      <c r="B341" s="21"/>
      <c r="C341" s="21"/>
      <c r="D341" s="21"/>
      <c r="M341" s="21"/>
    </row>
    <row r="342" spans="1:13" ht="20.100000000000001" customHeight="1">
      <c r="A342" s="21"/>
      <c r="B342" s="21"/>
      <c r="C342" s="21"/>
      <c r="D342" s="21"/>
      <c r="M342" s="21"/>
    </row>
    <row r="343" spans="1:13" ht="20.100000000000001" customHeight="1">
      <c r="A343" s="21"/>
      <c r="B343" s="21"/>
      <c r="C343" s="21"/>
      <c r="D343" s="21"/>
      <c r="M343" s="21"/>
    </row>
    <row r="344" spans="1:13" ht="20.100000000000001" customHeight="1">
      <c r="A344" s="21"/>
      <c r="B344" s="21"/>
      <c r="C344" s="21"/>
      <c r="D344" s="21"/>
      <c r="M344" s="21"/>
    </row>
    <row r="345" spans="1:13" ht="20.100000000000001" customHeight="1">
      <c r="A345" s="21"/>
      <c r="B345" s="21"/>
      <c r="C345" s="21"/>
      <c r="D345" s="21"/>
      <c r="M345" s="21"/>
    </row>
    <row r="346" spans="1:13" ht="20.100000000000001" customHeight="1">
      <c r="A346" s="21"/>
      <c r="B346" s="21"/>
      <c r="C346" s="21"/>
      <c r="D346" s="21"/>
      <c r="M346" s="21"/>
    </row>
    <row r="347" spans="1:13" ht="20.100000000000001" customHeight="1">
      <c r="A347" s="21"/>
      <c r="B347" s="21"/>
      <c r="C347" s="21"/>
      <c r="D347" s="21"/>
      <c r="M347" s="21"/>
    </row>
    <row r="348" spans="1:13" ht="20.100000000000001" customHeight="1">
      <c r="A348" s="21"/>
      <c r="B348" s="21"/>
      <c r="C348" s="21"/>
      <c r="D348" s="21"/>
      <c r="M348" s="21"/>
    </row>
    <row r="349" spans="1:13" ht="20.100000000000001" customHeight="1">
      <c r="A349" s="21"/>
      <c r="B349" s="21"/>
      <c r="C349" s="21"/>
      <c r="D349" s="21"/>
      <c r="M349" s="21"/>
    </row>
    <row r="350" spans="1:13" ht="20.100000000000001" customHeight="1">
      <c r="A350" s="21"/>
      <c r="B350" s="21"/>
      <c r="C350" s="21"/>
      <c r="D350" s="21"/>
      <c r="M350" s="21"/>
    </row>
    <row r="351" spans="1:13" ht="20.100000000000001" customHeight="1">
      <c r="A351" s="21"/>
      <c r="B351" s="21"/>
      <c r="C351" s="21"/>
      <c r="D351" s="21"/>
      <c r="M351" s="21"/>
    </row>
    <row r="352" spans="1:13" ht="20.100000000000001" customHeight="1">
      <c r="A352" s="21"/>
      <c r="B352" s="21"/>
      <c r="C352" s="21"/>
      <c r="D352" s="21"/>
      <c r="M352" s="21"/>
    </row>
    <row r="353" spans="1:13" ht="20.100000000000001" customHeight="1">
      <c r="A353" s="21"/>
      <c r="B353" s="21"/>
      <c r="C353" s="21"/>
      <c r="D353" s="21"/>
      <c r="M353" s="21"/>
    </row>
    <row r="354" spans="1:13" ht="20.100000000000001" customHeight="1">
      <c r="A354" s="21"/>
      <c r="B354" s="21"/>
      <c r="C354" s="21"/>
      <c r="D354" s="21"/>
      <c r="M354" s="21"/>
    </row>
    <row r="355" spans="1:13" ht="20.100000000000001" customHeight="1">
      <c r="A355" s="21"/>
      <c r="B355" s="21"/>
      <c r="C355" s="21"/>
      <c r="D355" s="21"/>
      <c r="M355" s="21"/>
    </row>
    <row r="356" spans="1:13" ht="20.100000000000001" customHeight="1">
      <c r="A356" s="21"/>
      <c r="B356" s="21"/>
      <c r="C356" s="21"/>
      <c r="D356" s="21"/>
      <c r="M356" s="21"/>
    </row>
    <row r="357" spans="1:13" ht="20.100000000000001" customHeight="1">
      <c r="A357" s="21"/>
      <c r="B357" s="21"/>
      <c r="C357" s="21"/>
      <c r="D357" s="21"/>
      <c r="M357" s="21"/>
    </row>
    <row r="358" spans="1:13" ht="20.100000000000001" customHeight="1">
      <c r="A358" s="21"/>
      <c r="B358" s="21"/>
      <c r="C358" s="21"/>
      <c r="D358" s="21"/>
      <c r="M358" s="21"/>
    </row>
    <row r="359" spans="1:13" ht="20.100000000000001" customHeight="1">
      <c r="A359" s="21"/>
      <c r="B359" s="21"/>
      <c r="C359" s="21"/>
      <c r="D359" s="21"/>
      <c r="M359" s="21"/>
    </row>
    <row r="360" spans="1:13" ht="20.100000000000001" customHeight="1">
      <c r="A360" s="21"/>
      <c r="B360" s="21"/>
      <c r="C360" s="21"/>
      <c r="D360" s="21"/>
      <c r="M360" s="21"/>
    </row>
    <row r="361" spans="1:13" ht="20.100000000000001" customHeight="1">
      <c r="A361" s="21"/>
      <c r="B361" s="21"/>
      <c r="C361" s="21"/>
      <c r="D361" s="21"/>
      <c r="M361" s="21"/>
    </row>
    <row r="362" spans="1:13" ht="20.100000000000001" customHeight="1">
      <c r="A362" s="21"/>
      <c r="B362" s="21"/>
      <c r="C362" s="21"/>
      <c r="D362" s="21"/>
      <c r="M362" s="21"/>
    </row>
    <row r="363" spans="1:13" ht="20.100000000000001" customHeight="1">
      <c r="A363" s="21"/>
      <c r="B363" s="21"/>
      <c r="C363" s="21"/>
      <c r="D363" s="21"/>
      <c r="M363" s="21"/>
    </row>
    <row r="364" spans="1:13" ht="20.100000000000001" customHeight="1">
      <c r="A364" s="21"/>
      <c r="B364" s="21"/>
      <c r="C364" s="21"/>
      <c r="D364" s="21"/>
      <c r="M364" s="21"/>
    </row>
    <row r="365" spans="1:13" ht="20.100000000000001" customHeight="1">
      <c r="A365" s="21"/>
      <c r="B365" s="21"/>
      <c r="C365" s="21"/>
      <c r="D365" s="21"/>
      <c r="M365" s="21"/>
    </row>
    <row r="366" spans="1:13" ht="20.100000000000001" customHeight="1">
      <c r="A366" s="21"/>
      <c r="B366" s="21"/>
      <c r="C366" s="21"/>
      <c r="D366" s="21"/>
      <c r="M366" s="21"/>
    </row>
    <row r="367" spans="1:13" ht="20.100000000000001" customHeight="1">
      <c r="A367" s="21"/>
      <c r="B367" s="21"/>
      <c r="C367" s="21"/>
      <c r="D367" s="21"/>
      <c r="M367" s="21"/>
    </row>
    <row r="368" spans="1:13" ht="20.100000000000001" customHeight="1">
      <c r="A368" s="21"/>
      <c r="B368" s="21"/>
      <c r="C368" s="21"/>
      <c r="D368" s="21"/>
      <c r="M368" s="21"/>
    </row>
    <row r="369" spans="1:13" ht="20.100000000000001" customHeight="1">
      <c r="A369" s="21"/>
      <c r="B369" s="21"/>
      <c r="C369" s="21"/>
      <c r="D369" s="21"/>
      <c r="M369" s="21"/>
    </row>
    <row r="370" spans="1:13" ht="20.100000000000001" customHeight="1">
      <c r="A370" s="21"/>
      <c r="B370" s="21"/>
      <c r="C370" s="21"/>
      <c r="D370" s="21"/>
      <c r="M370" s="21"/>
    </row>
    <row r="371" spans="1:13" ht="20.100000000000001" customHeight="1">
      <c r="A371" s="21"/>
      <c r="B371" s="21"/>
      <c r="C371" s="21"/>
      <c r="D371" s="21"/>
      <c r="M371" s="21"/>
    </row>
    <row r="372" spans="1:13" ht="20.100000000000001" customHeight="1">
      <c r="A372" s="21"/>
      <c r="B372" s="21"/>
      <c r="C372" s="21"/>
      <c r="D372" s="21"/>
      <c r="M372" s="21"/>
    </row>
    <row r="373" spans="1:13" ht="20.100000000000001" customHeight="1">
      <c r="A373" s="21"/>
      <c r="B373" s="21"/>
      <c r="C373" s="21"/>
      <c r="D373" s="21"/>
      <c r="M373" s="21"/>
    </row>
    <row r="374" spans="1:13" ht="20.100000000000001" customHeight="1">
      <c r="A374" s="21"/>
      <c r="B374" s="21"/>
      <c r="C374" s="21"/>
      <c r="D374" s="21"/>
      <c r="M374" s="21"/>
    </row>
    <row r="375" spans="1:13" ht="20.100000000000001" customHeight="1">
      <c r="A375" s="21"/>
      <c r="B375" s="21"/>
      <c r="C375" s="21"/>
      <c r="D375" s="21"/>
      <c r="M375" s="21"/>
    </row>
    <row r="376" spans="1:13" ht="20.100000000000001" customHeight="1">
      <c r="A376" s="21"/>
      <c r="B376" s="21"/>
      <c r="C376" s="21"/>
      <c r="D376" s="21"/>
      <c r="M376" s="21"/>
    </row>
    <row r="377" spans="1:13" ht="20.100000000000001" customHeight="1">
      <c r="A377" s="21"/>
      <c r="B377" s="21"/>
      <c r="C377" s="21"/>
      <c r="D377" s="21"/>
      <c r="M377" s="21"/>
    </row>
    <row r="378" spans="1:13" ht="20.100000000000001" customHeight="1">
      <c r="A378" s="21"/>
      <c r="B378" s="21"/>
      <c r="C378" s="21"/>
      <c r="D378" s="21"/>
      <c r="M378" s="21"/>
    </row>
    <row r="379" spans="1:13" ht="20.100000000000001" customHeight="1">
      <c r="A379" s="21"/>
      <c r="B379" s="21"/>
      <c r="C379" s="21"/>
      <c r="D379" s="21"/>
      <c r="M379" s="21"/>
    </row>
    <row r="380" spans="1:13" ht="20.100000000000001" customHeight="1">
      <c r="A380" s="21"/>
      <c r="B380" s="21"/>
      <c r="C380" s="21"/>
      <c r="D380" s="21"/>
      <c r="M380" s="21"/>
    </row>
    <row r="381" spans="1:13" ht="20.100000000000001" customHeight="1">
      <c r="A381" s="21"/>
      <c r="B381" s="21"/>
      <c r="C381" s="21"/>
      <c r="D381" s="21"/>
      <c r="M381" s="21"/>
    </row>
    <row r="382" spans="1:13" ht="20.100000000000001" customHeight="1">
      <c r="A382" s="21"/>
      <c r="B382" s="21"/>
      <c r="C382" s="21"/>
      <c r="D382" s="21"/>
      <c r="M382" s="21"/>
    </row>
    <row r="383" spans="1:13" ht="20.100000000000001" customHeight="1">
      <c r="A383" s="21"/>
      <c r="B383" s="21"/>
      <c r="C383" s="21"/>
      <c r="D383" s="21"/>
      <c r="M383" s="21"/>
    </row>
    <row r="384" spans="1:13" ht="20.100000000000001" customHeight="1">
      <c r="A384" s="21"/>
      <c r="B384" s="21"/>
      <c r="C384" s="21"/>
      <c r="D384" s="21"/>
      <c r="M384" s="21"/>
    </row>
    <row r="385" spans="1:13" ht="20.100000000000001" customHeight="1">
      <c r="A385" s="21"/>
      <c r="B385" s="21"/>
      <c r="C385" s="21"/>
      <c r="D385" s="21"/>
      <c r="M385" s="21"/>
    </row>
    <row r="386" spans="1:13" ht="20.100000000000001" customHeight="1">
      <c r="A386" s="21"/>
      <c r="B386" s="21"/>
      <c r="C386" s="21"/>
      <c r="D386" s="21"/>
      <c r="M386" s="21"/>
    </row>
    <row r="387" spans="1:13" ht="20.100000000000001" customHeight="1">
      <c r="A387" s="21"/>
      <c r="B387" s="21"/>
      <c r="C387" s="21"/>
      <c r="D387" s="21"/>
      <c r="M387" s="21"/>
    </row>
    <row r="388" spans="1:13" ht="20.100000000000001" customHeight="1">
      <c r="A388" s="21"/>
      <c r="B388" s="21"/>
      <c r="C388" s="21"/>
      <c r="D388" s="21"/>
      <c r="M388" s="21"/>
    </row>
    <row r="389" spans="1:13" ht="20.100000000000001" customHeight="1">
      <c r="A389" s="21"/>
      <c r="B389" s="21"/>
      <c r="C389" s="21"/>
      <c r="D389" s="21"/>
      <c r="M389" s="21"/>
    </row>
    <row r="390" spans="1:13" ht="20.100000000000001" customHeight="1">
      <c r="A390" s="21"/>
      <c r="B390" s="21"/>
      <c r="C390" s="21"/>
      <c r="D390" s="21"/>
      <c r="M390" s="21"/>
    </row>
    <row r="391" spans="1:13" ht="20.100000000000001" customHeight="1">
      <c r="A391" s="21"/>
      <c r="B391" s="21"/>
      <c r="C391" s="21"/>
      <c r="D391" s="21"/>
      <c r="M391" s="21"/>
    </row>
    <row r="392" spans="1:13" ht="20.100000000000001" customHeight="1">
      <c r="A392" s="21"/>
      <c r="B392" s="21"/>
      <c r="C392" s="21"/>
      <c r="D392" s="21"/>
      <c r="M392" s="21"/>
    </row>
    <row r="393" spans="1:13" ht="20.100000000000001" customHeight="1">
      <c r="A393" s="21"/>
      <c r="B393" s="21"/>
      <c r="C393" s="21"/>
      <c r="D393" s="21"/>
      <c r="M393" s="21"/>
    </row>
    <row r="394" spans="1:13" ht="20.100000000000001" customHeight="1">
      <c r="A394" s="21"/>
      <c r="B394" s="21"/>
      <c r="C394" s="21"/>
      <c r="D394" s="21"/>
      <c r="M394" s="21"/>
    </row>
    <row r="395" spans="1:13" ht="20.100000000000001" customHeight="1">
      <c r="A395" s="21"/>
      <c r="B395" s="21"/>
      <c r="C395" s="21"/>
      <c r="D395" s="21"/>
      <c r="M395" s="21"/>
    </row>
    <row r="396" spans="1:13" ht="20.100000000000001" customHeight="1">
      <c r="A396" s="21"/>
      <c r="B396" s="21"/>
      <c r="C396" s="21"/>
      <c r="D396" s="21"/>
      <c r="M396" s="21"/>
    </row>
    <row r="397" spans="1:13" ht="20.100000000000001" customHeight="1">
      <c r="A397" s="21"/>
      <c r="B397" s="21"/>
      <c r="C397" s="21"/>
      <c r="D397" s="21"/>
      <c r="M397" s="21"/>
    </row>
    <row r="398" spans="1:13" ht="20.100000000000001" customHeight="1">
      <c r="A398" s="21"/>
      <c r="B398" s="21"/>
      <c r="C398" s="21"/>
      <c r="D398" s="21"/>
      <c r="M398" s="21"/>
    </row>
    <row r="399" spans="1:13" ht="20.100000000000001" customHeight="1">
      <c r="A399" s="21"/>
      <c r="B399" s="21"/>
      <c r="C399" s="21"/>
      <c r="D399" s="21"/>
      <c r="M399" s="21"/>
    </row>
    <row r="400" spans="1:13" ht="20.100000000000001" customHeight="1">
      <c r="A400" s="21"/>
      <c r="B400" s="21"/>
      <c r="C400" s="21"/>
      <c r="D400" s="21"/>
      <c r="M400" s="21"/>
    </row>
    <row r="401" spans="1:13" ht="20.100000000000001" customHeight="1">
      <c r="A401" s="21"/>
      <c r="B401" s="21"/>
      <c r="C401" s="21"/>
      <c r="D401" s="21"/>
      <c r="M401" s="21"/>
    </row>
    <row r="402" spans="1:13" ht="20.100000000000001" customHeight="1">
      <c r="A402" s="21"/>
      <c r="B402" s="21"/>
      <c r="C402" s="21"/>
      <c r="D402" s="21"/>
      <c r="M402" s="21"/>
    </row>
    <row r="403" spans="1:13" ht="20.100000000000001" customHeight="1">
      <c r="A403" s="21"/>
      <c r="B403" s="21"/>
      <c r="C403" s="21"/>
      <c r="D403" s="21"/>
      <c r="M403" s="21"/>
    </row>
    <row r="404" spans="1:13" ht="20.100000000000001" customHeight="1">
      <c r="A404" s="21"/>
      <c r="B404" s="21"/>
      <c r="C404" s="21"/>
      <c r="D404" s="21"/>
      <c r="M404" s="21"/>
    </row>
    <row r="405" spans="1:13" ht="20.100000000000001" customHeight="1">
      <c r="A405" s="21"/>
      <c r="B405" s="21"/>
      <c r="C405" s="21"/>
      <c r="D405" s="21"/>
      <c r="M405" s="21"/>
    </row>
    <row r="406" spans="1:13" ht="20.100000000000001" customHeight="1">
      <c r="A406" s="21"/>
      <c r="B406" s="21"/>
      <c r="C406" s="21"/>
      <c r="D406" s="21"/>
      <c r="M406" s="21"/>
    </row>
    <row r="407" spans="1:13" ht="20.100000000000001" customHeight="1">
      <c r="A407" s="21"/>
      <c r="B407" s="21"/>
      <c r="C407" s="21"/>
      <c r="D407" s="21"/>
      <c r="M407" s="21"/>
    </row>
    <row r="408" spans="1:13" ht="20.100000000000001" customHeight="1">
      <c r="A408" s="21"/>
      <c r="B408" s="21"/>
      <c r="C408" s="21"/>
      <c r="D408" s="21"/>
      <c r="M408" s="21"/>
    </row>
    <row r="409" spans="1:13" ht="20.100000000000001" customHeight="1">
      <c r="A409" s="21"/>
      <c r="B409" s="21"/>
      <c r="C409" s="21"/>
      <c r="D409" s="21"/>
      <c r="M409" s="21"/>
    </row>
    <row r="410" spans="1:13" ht="20.100000000000001" customHeight="1">
      <c r="A410" s="21"/>
      <c r="B410" s="21"/>
      <c r="C410" s="21"/>
      <c r="D410" s="21"/>
      <c r="M410" s="21"/>
    </row>
    <row r="411" spans="1:13" ht="20.100000000000001" customHeight="1">
      <c r="A411" s="21"/>
      <c r="B411" s="21"/>
      <c r="C411" s="21"/>
      <c r="D411" s="21"/>
      <c r="M411" s="21"/>
    </row>
    <row r="412" spans="1:13" ht="20.100000000000001" customHeight="1">
      <c r="A412" s="21"/>
      <c r="B412" s="21"/>
      <c r="C412" s="21"/>
      <c r="D412" s="21"/>
      <c r="M412" s="21"/>
    </row>
    <row r="413" spans="1:13" ht="20.100000000000001" customHeight="1">
      <c r="A413" s="21"/>
      <c r="B413" s="21"/>
      <c r="C413" s="21"/>
      <c r="D413" s="21"/>
      <c r="M413" s="21"/>
    </row>
    <row r="414" spans="1:13" ht="20.100000000000001" customHeight="1">
      <c r="A414" s="21"/>
      <c r="B414" s="21"/>
      <c r="C414" s="21"/>
      <c r="D414" s="21"/>
      <c r="M414" s="21"/>
    </row>
    <row r="415" spans="1:13" ht="20.100000000000001" customHeight="1">
      <c r="A415" s="21"/>
      <c r="B415" s="21"/>
      <c r="C415" s="21"/>
      <c r="D415" s="21"/>
      <c r="M415" s="21"/>
    </row>
    <row r="416" spans="1:13" ht="20.100000000000001" customHeight="1">
      <c r="A416" s="21"/>
      <c r="B416" s="21"/>
      <c r="C416" s="21"/>
      <c r="D416" s="21"/>
      <c r="M416" s="21"/>
    </row>
    <row r="417" spans="1:13" ht="20.100000000000001" customHeight="1">
      <c r="A417" s="21"/>
      <c r="B417" s="21"/>
      <c r="C417" s="21"/>
      <c r="D417" s="21"/>
      <c r="M417" s="21"/>
    </row>
    <row r="418" spans="1:13" ht="20.100000000000001" customHeight="1">
      <c r="A418" s="21"/>
      <c r="B418" s="21"/>
      <c r="C418" s="21"/>
      <c r="D418" s="21"/>
      <c r="M418" s="21"/>
    </row>
    <row r="419" spans="1:13" ht="20.100000000000001" customHeight="1">
      <c r="A419" s="21"/>
      <c r="B419" s="21"/>
      <c r="C419" s="21"/>
      <c r="D419" s="21"/>
      <c r="M419" s="21"/>
    </row>
    <row r="420" spans="1:13" ht="20.100000000000001" customHeight="1">
      <c r="A420" s="21"/>
      <c r="B420" s="21"/>
      <c r="C420" s="21"/>
      <c r="D420" s="21"/>
      <c r="M420" s="21"/>
    </row>
    <row r="421" spans="1:13" ht="20.100000000000001" customHeight="1">
      <c r="A421" s="21"/>
      <c r="B421" s="21"/>
      <c r="C421" s="21"/>
      <c r="D421" s="21"/>
      <c r="M421" s="21"/>
    </row>
    <row r="422" spans="1:13" ht="20.100000000000001" customHeight="1">
      <c r="A422" s="21"/>
      <c r="B422" s="21"/>
      <c r="C422" s="21"/>
      <c r="D422" s="21"/>
      <c r="M422" s="21"/>
    </row>
    <row r="423" spans="1:13" ht="20.100000000000001" customHeight="1">
      <c r="A423" s="21"/>
      <c r="B423" s="21"/>
      <c r="C423" s="21"/>
      <c r="D423" s="21"/>
      <c r="M423" s="21"/>
    </row>
    <row r="424" spans="1:13" ht="20.100000000000001" customHeight="1">
      <c r="A424" s="21"/>
      <c r="B424" s="21"/>
      <c r="C424" s="21"/>
      <c r="D424" s="21"/>
      <c r="M424" s="21"/>
    </row>
    <row r="425" spans="1:13" ht="20.100000000000001" customHeight="1">
      <c r="A425" s="21"/>
      <c r="B425" s="21"/>
      <c r="C425" s="21"/>
      <c r="D425" s="21"/>
      <c r="M425" s="21"/>
    </row>
    <row r="426" spans="1:13" ht="20.100000000000001" customHeight="1">
      <c r="A426" s="21"/>
      <c r="B426" s="21"/>
      <c r="C426" s="21"/>
      <c r="D426" s="21"/>
      <c r="M426" s="21"/>
    </row>
    <row r="427" spans="1:13" ht="20.100000000000001" customHeight="1">
      <c r="A427" s="21"/>
      <c r="B427" s="21"/>
      <c r="C427" s="21"/>
      <c r="D427" s="21"/>
      <c r="M427" s="21"/>
    </row>
    <row r="428" spans="1:13" ht="20.100000000000001" customHeight="1">
      <c r="A428" s="21"/>
      <c r="B428" s="21"/>
      <c r="C428" s="21"/>
      <c r="D428" s="21"/>
      <c r="M428" s="21"/>
    </row>
    <row r="429" spans="1:13" ht="20.100000000000001" customHeight="1">
      <c r="A429" s="21"/>
      <c r="B429" s="21"/>
      <c r="C429" s="21"/>
      <c r="D429" s="21"/>
      <c r="M429" s="21"/>
    </row>
    <row r="430" spans="1:13" ht="20.100000000000001" customHeight="1">
      <c r="A430" s="21"/>
      <c r="B430" s="21"/>
      <c r="C430" s="21"/>
      <c r="D430" s="21"/>
      <c r="M430" s="21"/>
    </row>
    <row r="431" spans="1:13" ht="20.100000000000001" customHeight="1">
      <c r="A431" s="21"/>
      <c r="B431" s="21"/>
      <c r="C431" s="21"/>
      <c r="D431" s="21"/>
      <c r="M431" s="21"/>
    </row>
    <row r="432" spans="1:13" ht="20.100000000000001" customHeight="1">
      <c r="A432" s="21"/>
      <c r="B432" s="21"/>
      <c r="C432" s="21"/>
      <c r="D432" s="21"/>
      <c r="M432" s="21"/>
    </row>
    <row r="433" spans="1:13" ht="20.100000000000001" customHeight="1">
      <c r="A433" s="21"/>
      <c r="B433" s="21"/>
      <c r="C433" s="21"/>
      <c r="D433" s="21"/>
      <c r="M433" s="21"/>
    </row>
    <row r="434" spans="1:13" ht="20.100000000000001" customHeight="1">
      <c r="A434" s="21"/>
      <c r="B434" s="21"/>
      <c r="C434" s="21"/>
      <c r="D434" s="21"/>
      <c r="M434" s="21"/>
    </row>
    <row r="435" spans="1:13" ht="20.100000000000001" customHeight="1">
      <c r="A435" s="21"/>
      <c r="B435" s="21"/>
      <c r="C435" s="21"/>
      <c r="D435" s="21"/>
      <c r="M435" s="21"/>
    </row>
    <row r="436" spans="1:13" ht="20.100000000000001" customHeight="1">
      <c r="A436" s="21"/>
      <c r="B436" s="21"/>
      <c r="C436" s="21"/>
      <c r="D436" s="21"/>
      <c r="M436" s="21"/>
    </row>
    <row r="437" spans="1:13" ht="20.100000000000001" customHeight="1">
      <c r="A437" s="21"/>
      <c r="B437" s="21"/>
      <c r="C437" s="21"/>
      <c r="D437" s="21"/>
      <c r="M437" s="21"/>
    </row>
    <row r="438" spans="1:13" ht="20.100000000000001" customHeight="1">
      <c r="A438" s="21"/>
      <c r="B438" s="21"/>
      <c r="C438" s="21"/>
      <c r="D438" s="21"/>
      <c r="M438" s="21"/>
    </row>
    <row r="439" spans="1:13" ht="20.100000000000001" customHeight="1">
      <c r="A439" s="21"/>
      <c r="B439" s="21"/>
      <c r="C439" s="21"/>
      <c r="D439" s="21"/>
      <c r="M439" s="21"/>
    </row>
    <row r="440" spans="1:13" ht="20.100000000000001" customHeight="1">
      <c r="A440" s="21"/>
      <c r="B440" s="21"/>
      <c r="C440" s="21"/>
      <c r="D440" s="21"/>
      <c r="M440" s="21"/>
    </row>
    <row r="441" spans="1:13" ht="20.100000000000001" customHeight="1">
      <c r="A441" s="21"/>
      <c r="B441" s="21"/>
      <c r="C441" s="21"/>
      <c r="D441" s="21"/>
      <c r="M441" s="21"/>
    </row>
    <row r="442" spans="1:13" ht="20.100000000000001" customHeight="1">
      <c r="A442" s="21"/>
      <c r="B442" s="21"/>
      <c r="C442" s="21"/>
      <c r="D442" s="21"/>
      <c r="M442" s="21"/>
    </row>
    <row r="443" spans="1:13" ht="20.100000000000001" customHeight="1">
      <c r="A443" s="21"/>
      <c r="B443" s="21"/>
      <c r="C443" s="21"/>
      <c r="D443" s="21"/>
      <c r="M443" s="21"/>
    </row>
    <row r="444" spans="1:13" ht="20.100000000000001" customHeight="1">
      <c r="A444" s="21"/>
      <c r="B444" s="21"/>
      <c r="C444" s="21"/>
      <c r="D444" s="21"/>
      <c r="M444" s="21"/>
    </row>
    <row r="445" spans="1:13" ht="20.100000000000001" customHeight="1">
      <c r="A445" s="21"/>
      <c r="B445" s="21"/>
      <c r="C445" s="21"/>
      <c r="D445" s="21"/>
      <c r="M445" s="21"/>
    </row>
    <row r="446" spans="1:13" ht="20.100000000000001" customHeight="1">
      <c r="A446" s="21"/>
      <c r="B446" s="21"/>
      <c r="C446" s="21"/>
      <c r="D446" s="21"/>
      <c r="M446" s="21"/>
    </row>
    <row r="447" spans="1:13" ht="20.100000000000001" customHeight="1">
      <c r="A447" s="21"/>
      <c r="B447" s="21"/>
      <c r="C447" s="21"/>
      <c r="D447" s="21"/>
      <c r="M447" s="21"/>
    </row>
    <row r="448" spans="1:13" ht="20.100000000000001" customHeight="1">
      <c r="A448" s="21"/>
      <c r="B448" s="21"/>
      <c r="C448" s="21"/>
      <c r="D448" s="21"/>
      <c r="M448" s="21"/>
    </row>
    <row r="449" spans="1:13" ht="20.100000000000001" customHeight="1">
      <c r="A449" s="21"/>
      <c r="B449" s="21"/>
      <c r="C449" s="21"/>
      <c r="D449" s="21"/>
      <c r="M449" s="21"/>
    </row>
    <row r="450" spans="1:13" ht="20.100000000000001" customHeight="1">
      <c r="A450" s="21"/>
      <c r="B450" s="21"/>
      <c r="C450" s="21"/>
      <c r="D450" s="21"/>
      <c r="M450" s="21"/>
    </row>
    <row r="451" spans="1:13" ht="20.100000000000001" customHeight="1">
      <c r="A451" s="21"/>
      <c r="B451" s="21"/>
      <c r="C451" s="21"/>
      <c r="D451" s="21"/>
      <c r="M451" s="21"/>
    </row>
    <row r="452" spans="1:13" ht="20.100000000000001" customHeight="1">
      <c r="A452" s="21"/>
      <c r="B452" s="21"/>
      <c r="C452" s="21"/>
      <c r="D452" s="21"/>
      <c r="M452" s="21"/>
    </row>
    <row r="453" spans="1:13" ht="20.100000000000001" customHeight="1">
      <c r="A453" s="21"/>
      <c r="B453" s="21"/>
      <c r="C453" s="21"/>
      <c r="D453" s="21"/>
      <c r="M453" s="21"/>
    </row>
    <row r="454" spans="1:13" ht="20.100000000000001" customHeight="1">
      <c r="A454" s="21"/>
      <c r="B454" s="21"/>
      <c r="C454" s="21"/>
      <c r="D454" s="21"/>
      <c r="M454" s="21"/>
    </row>
    <row r="455" spans="1:13" ht="20.100000000000001" customHeight="1">
      <c r="A455" s="21"/>
      <c r="B455" s="21"/>
      <c r="C455" s="21"/>
      <c r="D455" s="21"/>
      <c r="M455" s="21"/>
    </row>
    <row r="456" spans="1:13" ht="20.100000000000001" customHeight="1">
      <c r="A456" s="21"/>
      <c r="B456" s="21"/>
      <c r="C456" s="21"/>
      <c r="D456" s="21"/>
      <c r="M456" s="21"/>
    </row>
    <row r="457" spans="1:13" ht="20.100000000000001" customHeight="1">
      <c r="A457" s="21"/>
      <c r="B457" s="21"/>
      <c r="C457" s="21"/>
      <c r="D457" s="21"/>
      <c r="M457" s="21"/>
    </row>
    <row r="458" spans="1:13" ht="20.100000000000001" customHeight="1">
      <c r="A458" s="21"/>
      <c r="B458" s="21"/>
      <c r="C458" s="21"/>
      <c r="D458" s="21"/>
      <c r="M458" s="21"/>
    </row>
    <row r="459" spans="1:13" ht="20.100000000000001" customHeight="1">
      <c r="A459" s="21"/>
      <c r="B459" s="21"/>
      <c r="C459" s="21"/>
      <c r="D459" s="21"/>
      <c r="M459" s="21"/>
    </row>
    <row r="460" spans="1:13" ht="20.100000000000001" customHeight="1">
      <c r="A460" s="21"/>
      <c r="B460" s="21"/>
      <c r="C460" s="21"/>
      <c r="D460" s="21"/>
      <c r="M460" s="21"/>
    </row>
    <row r="461" spans="1:13" ht="20.100000000000001" customHeight="1">
      <c r="A461" s="21"/>
      <c r="B461" s="21"/>
      <c r="C461" s="21"/>
      <c r="D461" s="21"/>
      <c r="M461" s="21"/>
    </row>
    <row r="462" spans="1:13" ht="20.100000000000001" customHeight="1">
      <c r="A462" s="21"/>
      <c r="B462" s="21"/>
      <c r="C462" s="21"/>
      <c r="D462" s="21"/>
      <c r="M462" s="21"/>
    </row>
    <row r="463" spans="1:13" ht="20.100000000000001" customHeight="1">
      <c r="A463" s="21"/>
      <c r="B463" s="21"/>
      <c r="C463" s="21"/>
      <c r="D463" s="21"/>
      <c r="M463" s="21"/>
    </row>
    <row r="464" spans="1:13" ht="20.100000000000001" customHeight="1">
      <c r="A464" s="21"/>
      <c r="B464" s="21"/>
      <c r="C464" s="21"/>
      <c r="D464" s="21"/>
      <c r="M464" s="21"/>
    </row>
    <row r="465" spans="1:13" ht="20.100000000000001" customHeight="1">
      <c r="A465" s="21"/>
      <c r="B465" s="21"/>
      <c r="C465" s="21"/>
      <c r="D465" s="21"/>
      <c r="M465" s="21"/>
    </row>
    <row r="466" spans="1:13" ht="20.100000000000001" customHeight="1">
      <c r="A466" s="21"/>
      <c r="B466" s="21"/>
      <c r="C466" s="21"/>
      <c r="D466" s="21"/>
      <c r="M466" s="21"/>
    </row>
    <row r="467" spans="1:13" ht="20.100000000000001" customHeight="1">
      <c r="A467" s="21"/>
      <c r="B467" s="21"/>
      <c r="C467" s="21"/>
      <c r="D467" s="21"/>
      <c r="M467" s="21"/>
    </row>
    <row r="468" spans="1:13" ht="20.100000000000001" customHeight="1">
      <c r="A468" s="21"/>
      <c r="B468" s="21"/>
      <c r="C468" s="21"/>
      <c r="D468" s="21"/>
      <c r="M468" s="21"/>
    </row>
    <row r="469" spans="1:13" ht="20.100000000000001" customHeight="1">
      <c r="A469" s="21"/>
      <c r="B469" s="21"/>
      <c r="C469" s="21"/>
      <c r="D469" s="21"/>
      <c r="M469" s="21"/>
    </row>
    <row r="470" spans="1:13" ht="20.100000000000001" customHeight="1">
      <c r="A470" s="21"/>
      <c r="B470" s="21"/>
      <c r="C470" s="21"/>
      <c r="D470" s="21"/>
      <c r="M470" s="21"/>
    </row>
    <row r="471" spans="1:13" ht="20.100000000000001" customHeight="1">
      <c r="A471" s="21"/>
      <c r="B471" s="21"/>
      <c r="C471" s="21"/>
      <c r="D471" s="21"/>
      <c r="M471" s="21"/>
    </row>
    <row r="472" spans="1:13" ht="20.100000000000001" customHeight="1">
      <c r="A472" s="21"/>
      <c r="B472" s="21"/>
      <c r="C472" s="21"/>
      <c r="D472" s="21"/>
      <c r="M472" s="21"/>
    </row>
    <row r="473" spans="1:13" ht="20.100000000000001" customHeight="1">
      <c r="A473" s="21"/>
      <c r="B473" s="21"/>
      <c r="C473" s="21"/>
      <c r="D473" s="21"/>
      <c r="M473" s="21"/>
    </row>
    <row r="474" spans="1:13" ht="20.100000000000001" customHeight="1">
      <c r="A474" s="21"/>
      <c r="B474" s="21"/>
      <c r="C474" s="21"/>
      <c r="D474" s="21"/>
      <c r="M474" s="21"/>
    </row>
    <row r="475" spans="1:13" ht="20.100000000000001" customHeight="1">
      <c r="A475" s="21"/>
      <c r="B475" s="21"/>
      <c r="C475" s="21"/>
      <c r="D475" s="21"/>
      <c r="M475" s="21"/>
    </row>
    <row r="476" spans="1:13" ht="20.100000000000001" customHeight="1">
      <c r="A476" s="21"/>
      <c r="B476" s="21"/>
      <c r="C476" s="21"/>
      <c r="D476" s="21"/>
      <c r="M476" s="21"/>
    </row>
    <row r="477" spans="1:13" ht="20.100000000000001" customHeight="1">
      <c r="A477" s="21"/>
      <c r="B477" s="21"/>
      <c r="C477" s="21"/>
      <c r="D477" s="21"/>
      <c r="M477" s="21"/>
    </row>
    <row r="478" spans="1:13" ht="20.100000000000001" customHeight="1">
      <c r="A478" s="21"/>
      <c r="B478" s="21"/>
      <c r="C478" s="21"/>
      <c r="D478" s="21"/>
      <c r="M478" s="21"/>
    </row>
    <row r="479" spans="1:13" ht="20.100000000000001" customHeight="1">
      <c r="A479" s="21"/>
      <c r="B479" s="21"/>
      <c r="C479" s="21"/>
      <c r="D479" s="21"/>
      <c r="M479" s="21"/>
    </row>
    <row r="480" spans="1:13" ht="20.100000000000001" customHeight="1">
      <c r="A480" s="21"/>
      <c r="B480" s="21"/>
      <c r="C480" s="21"/>
      <c r="D480" s="21"/>
      <c r="M480" s="21"/>
    </row>
    <row r="481" spans="1:13" ht="20.100000000000001" customHeight="1">
      <c r="A481" s="21"/>
      <c r="B481" s="21"/>
      <c r="C481" s="21"/>
      <c r="D481" s="21"/>
      <c r="M481" s="21"/>
    </row>
    <row r="482" spans="1:13" ht="20.100000000000001" customHeight="1">
      <c r="A482" s="21"/>
      <c r="B482" s="21"/>
      <c r="C482" s="21"/>
      <c r="D482" s="21"/>
      <c r="M482" s="21"/>
    </row>
    <row r="483" spans="1:13" ht="20.100000000000001" customHeight="1">
      <c r="A483" s="21"/>
      <c r="B483" s="21"/>
      <c r="C483" s="21"/>
      <c r="D483" s="21"/>
      <c r="M483" s="21"/>
    </row>
    <row r="484" spans="1:13" ht="20.100000000000001" customHeight="1">
      <c r="A484" s="21"/>
      <c r="B484" s="21"/>
      <c r="C484" s="21"/>
      <c r="D484" s="21"/>
      <c r="M484" s="21"/>
    </row>
    <row r="485" spans="1:13" ht="20.100000000000001" customHeight="1">
      <c r="A485" s="21"/>
      <c r="B485" s="21"/>
      <c r="C485" s="21"/>
      <c r="D485" s="21"/>
      <c r="M485" s="21"/>
    </row>
    <row r="486" spans="1:13" ht="20.100000000000001" customHeight="1">
      <c r="A486" s="21"/>
      <c r="B486" s="21"/>
      <c r="C486" s="21"/>
      <c r="D486" s="21"/>
      <c r="M486" s="21"/>
    </row>
    <row r="487" spans="1:13" ht="20.100000000000001" customHeight="1">
      <c r="A487" s="21"/>
      <c r="B487" s="21"/>
      <c r="C487" s="21"/>
      <c r="D487" s="21"/>
      <c r="M487" s="21"/>
    </row>
    <row r="488" spans="1:13" ht="20.100000000000001" customHeight="1">
      <c r="A488" s="21"/>
      <c r="B488" s="21"/>
      <c r="C488" s="21"/>
      <c r="D488" s="21"/>
      <c r="M488" s="21"/>
    </row>
    <row r="489" spans="1:13" ht="20.100000000000001" customHeight="1">
      <c r="A489" s="21"/>
      <c r="B489" s="21"/>
      <c r="C489" s="21"/>
      <c r="D489" s="21"/>
      <c r="M489" s="21"/>
    </row>
    <row r="490" spans="1:13" ht="20.100000000000001" customHeight="1">
      <c r="A490" s="21"/>
      <c r="B490" s="21"/>
      <c r="C490" s="21"/>
      <c r="D490" s="21"/>
      <c r="M490" s="21"/>
    </row>
    <row r="491" spans="1:13" ht="20.100000000000001" customHeight="1">
      <c r="A491" s="21"/>
      <c r="B491" s="21"/>
      <c r="C491" s="21"/>
      <c r="D491" s="21"/>
      <c r="M491" s="21"/>
    </row>
    <row r="492" spans="1:13" ht="20.100000000000001" customHeight="1">
      <c r="A492" s="21"/>
      <c r="B492" s="21"/>
      <c r="C492" s="21"/>
      <c r="D492" s="21"/>
      <c r="M492" s="21"/>
    </row>
    <row r="493" spans="1:13" ht="20.100000000000001" customHeight="1">
      <c r="A493" s="21"/>
      <c r="B493" s="21"/>
      <c r="C493" s="21"/>
      <c r="D493" s="21"/>
      <c r="M493" s="21"/>
    </row>
    <row r="494" spans="1:13" ht="20.100000000000001" customHeight="1">
      <c r="A494" s="21"/>
      <c r="B494" s="21"/>
      <c r="C494" s="21"/>
      <c r="D494" s="21"/>
      <c r="M494" s="21"/>
    </row>
    <row r="495" spans="1:13" ht="20.100000000000001" customHeight="1">
      <c r="A495" s="21"/>
      <c r="B495" s="21"/>
      <c r="C495" s="21"/>
      <c r="D495" s="21"/>
      <c r="M495" s="21"/>
    </row>
    <row r="496" spans="1:13" ht="20.100000000000001" customHeight="1">
      <c r="A496" s="21"/>
      <c r="B496" s="21"/>
      <c r="C496" s="21"/>
      <c r="D496" s="21"/>
      <c r="M496" s="21"/>
    </row>
    <row r="497" spans="1:13" ht="20.100000000000001" customHeight="1">
      <c r="A497" s="21"/>
      <c r="B497" s="21"/>
      <c r="C497" s="21"/>
      <c r="D497" s="21"/>
      <c r="M497" s="21"/>
    </row>
    <row r="498" spans="1:13" ht="20.100000000000001" customHeight="1">
      <c r="A498" s="21"/>
      <c r="B498" s="21"/>
      <c r="C498" s="21"/>
      <c r="D498" s="21"/>
      <c r="M498" s="21"/>
    </row>
    <row r="499" spans="1:13" ht="20.100000000000001" customHeight="1">
      <c r="A499" s="21"/>
      <c r="B499" s="21"/>
      <c r="C499" s="21"/>
      <c r="D499" s="21"/>
      <c r="M499" s="21"/>
    </row>
    <row r="500" spans="1:13" ht="20.100000000000001" customHeight="1">
      <c r="A500" s="21"/>
      <c r="B500" s="21"/>
      <c r="C500" s="21"/>
      <c r="D500" s="21"/>
      <c r="M500" s="21"/>
    </row>
    <row r="501" spans="1:13" ht="20.100000000000001" customHeight="1">
      <c r="A501" s="21"/>
      <c r="B501" s="21"/>
      <c r="C501" s="21"/>
      <c r="D501" s="21"/>
      <c r="M501" s="21"/>
    </row>
    <row r="502" spans="1:13" ht="20.100000000000001" customHeight="1">
      <c r="A502" s="21"/>
      <c r="B502" s="21"/>
      <c r="C502" s="21"/>
      <c r="D502" s="21"/>
      <c r="M502" s="21"/>
    </row>
    <row r="503" spans="1:13" ht="20.100000000000001" customHeight="1">
      <c r="A503" s="21"/>
      <c r="B503" s="21"/>
      <c r="C503" s="21"/>
      <c r="D503" s="21"/>
      <c r="M503" s="21"/>
    </row>
    <row r="504" spans="1:13" ht="20.100000000000001" customHeight="1">
      <c r="A504" s="21"/>
      <c r="B504" s="21"/>
      <c r="C504" s="21"/>
      <c r="D504" s="21"/>
      <c r="M504" s="21"/>
    </row>
    <row r="505" spans="1:13" ht="20.100000000000001" customHeight="1">
      <c r="A505" s="21"/>
      <c r="B505" s="21"/>
      <c r="C505" s="21"/>
      <c r="D505" s="21"/>
      <c r="M505" s="21"/>
    </row>
    <row r="506" spans="1:13" ht="20.100000000000001" customHeight="1">
      <c r="A506" s="21"/>
      <c r="B506" s="21"/>
      <c r="C506" s="21"/>
      <c r="D506" s="21"/>
      <c r="M506" s="21"/>
    </row>
    <row r="507" spans="1:13" ht="20.100000000000001" customHeight="1">
      <c r="A507" s="21"/>
      <c r="B507" s="21"/>
      <c r="C507" s="21"/>
      <c r="D507" s="21"/>
      <c r="M507" s="21"/>
    </row>
    <row r="508" spans="1:13" ht="20.100000000000001" customHeight="1">
      <c r="A508" s="21"/>
      <c r="B508" s="21"/>
      <c r="C508" s="21"/>
      <c r="D508" s="21"/>
      <c r="M508" s="21"/>
    </row>
    <row r="509" spans="1:13" ht="20.100000000000001" customHeight="1">
      <c r="A509" s="21"/>
      <c r="B509" s="21"/>
      <c r="C509" s="21"/>
      <c r="D509" s="21"/>
      <c r="M509" s="21"/>
    </row>
    <row r="510" spans="1:13" ht="20.100000000000001" customHeight="1">
      <c r="A510" s="21"/>
      <c r="B510" s="21"/>
      <c r="C510" s="21"/>
      <c r="D510" s="21"/>
      <c r="M510" s="21"/>
    </row>
    <row r="511" spans="1:13" ht="20.100000000000001" customHeight="1">
      <c r="A511" s="21"/>
      <c r="B511" s="21"/>
      <c r="C511" s="21"/>
      <c r="D511" s="21"/>
      <c r="M511" s="21"/>
    </row>
    <row r="512" spans="1:13" ht="20.100000000000001" customHeight="1">
      <c r="A512" s="21"/>
      <c r="B512" s="21"/>
      <c r="C512" s="21"/>
      <c r="D512" s="21"/>
      <c r="M512" s="21"/>
    </row>
    <row r="513" spans="1:13" ht="20.100000000000001" customHeight="1">
      <c r="A513" s="21"/>
      <c r="B513" s="21"/>
      <c r="C513" s="21"/>
      <c r="D513" s="21"/>
      <c r="M513" s="21"/>
    </row>
    <row r="514" spans="1:13" ht="20.100000000000001" customHeight="1">
      <c r="A514" s="21"/>
      <c r="B514" s="21"/>
      <c r="C514" s="21"/>
      <c r="D514" s="21"/>
      <c r="M514" s="21"/>
    </row>
    <row r="515" spans="1:13" ht="20.100000000000001" customHeight="1">
      <c r="A515" s="21"/>
      <c r="B515" s="21"/>
      <c r="C515" s="21"/>
      <c r="D515" s="21"/>
      <c r="M515" s="21"/>
    </row>
    <row r="516" spans="1:13" ht="20.100000000000001" customHeight="1">
      <c r="A516" s="21"/>
      <c r="B516" s="21"/>
      <c r="C516" s="21"/>
      <c r="D516" s="21"/>
      <c r="M516" s="21"/>
    </row>
    <row r="517" spans="1:13" ht="20.100000000000001" customHeight="1">
      <c r="A517" s="21"/>
      <c r="B517" s="21"/>
      <c r="C517" s="21"/>
      <c r="D517" s="21"/>
      <c r="M517" s="21"/>
    </row>
    <row r="518" spans="1:13" ht="20.100000000000001" customHeight="1">
      <c r="A518" s="21"/>
      <c r="B518" s="21"/>
      <c r="C518" s="21"/>
      <c r="D518" s="21"/>
      <c r="M518" s="21"/>
    </row>
    <row r="519" spans="1:13" ht="20.100000000000001" customHeight="1">
      <c r="A519" s="21"/>
      <c r="B519" s="21"/>
      <c r="C519" s="21"/>
      <c r="D519" s="21"/>
      <c r="M519" s="21"/>
    </row>
    <row r="520" spans="1:13" ht="20.100000000000001" customHeight="1">
      <c r="A520" s="21"/>
      <c r="B520" s="21"/>
      <c r="C520" s="21"/>
      <c r="D520" s="21"/>
      <c r="M520" s="21"/>
    </row>
    <row r="521" spans="1:13" ht="20.100000000000001" customHeight="1">
      <c r="A521" s="21"/>
      <c r="B521" s="21"/>
      <c r="C521" s="21"/>
      <c r="D521" s="21"/>
      <c r="M521" s="21"/>
    </row>
    <row r="522" spans="1:13" ht="20.100000000000001" customHeight="1">
      <c r="A522" s="21"/>
      <c r="B522" s="21"/>
      <c r="C522" s="21"/>
      <c r="D522" s="21"/>
      <c r="M522" s="21"/>
    </row>
    <row r="523" spans="1:13" ht="20.100000000000001" customHeight="1">
      <c r="A523" s="21"/>
      <c r="B523" s="21"/>
      <c r="C523" s="21"/>
      <c r="D523" s="21"/>
      <c r="M523" s="21"/>
    </row>
    <row r="524" spans="1:13" ht="20.100000000000001" customHeight="1">
      <c r="A524" s="21"/>
      <c r="B524" s="21"/>
      <c r="C524" s="21"/>
      <c r="D524" s="21"/>
      <c r="M524" s="21"/>
    </row>
    <row r="525" spans="1:13" ht="20.100000000000001" customHeight="1">
      <c r="A525" s="21"/>
      <c r="B525" s="21"/>
      <c r="C525" s="21"/>
      <c r="D525" s="21"/>
      <c r="M525" s="21"/>
    </row>
    <row r="526" spans="1:13" ht="20.100000000000001" customHeight="1">
      <c r="A526" s="21"/>
      <c r="B526" s="21"/>
      <c r="C526" s="21"/>
      <c r="D526" s="21"/>
      <c r="M526" s="21"/>
    </row>
    <row r="527" spans="1:13" ht="20.100000000000001" customHeight="1">
      <c r="A527" s="21"/>
      <c r="B527" s="21"/>
      <c r="C527" s="21"/>
      <c r="D527" s="21"/>
      <c r="M527" s="21"/>
    </row>
    <row r="528" spans="1:13" ht="20.100000000000001" customHeight="1">
      <c r="A528" s="21"/>
      <c r="B528" s="21"/>
      <c r="C528" s="21"/>
      <c r="D528" s="21"/>
      <c r="M528" s="21"/>
    </row>
    <row r="529" spans="1:13" ht="20.100000000000001" customHeight="1">
      <c r="A529" s="21"/>
      <c r="B529" s="21"/>
      <c r="C529" s="21"/>
      <c r="D529" s="21"/>
      <c r="M529" s="21"/>
    </row>
    <row r="530" spans="1:13" ht="20.100000000000001" customHeight="1">
      <c r="A530" s="21"/>
      <c r="B530" s="21"/>
      <c r="C530" s="21"/>
      <c r="D530" s="21"/>
      <c r="M530" s="21"/>
    </row>
    <row r="531" spans="1:13" ht="20.100000000000001" customHeight="1">
      <c r="A531" s="21"/>
      <c r="B531" s="21"/>
      <c r="C531" s="21"/>
      <c r="D531" s="21"/>
      <c r="M531" s="21"/>
    </row>
    <row r="532" spans="1:13" ht="20.100000000000001" customHeight="1">
      <c r="A532" s="21"/>
      <c r="B532" s="21"/>
      <c r="C532" s="21"/>
      <c r="D532" s="21"/>
      <c r="M532" s="21"/>
    </row>
    <row r="533" spans="1:13" ht="20.100000000000001" customHeight="1">
      <c r="A533" s="21"/>
      <c r="B533" s="21"/>
      <c r="C533" s="21"/>
      <c r="D533" s="21"/>
      <c r="M533" s="21"/>
    </row>
    <row r="534" spans="1:13" ht="20.100000000000001" customHeight="1">
      <c r="A534" s="21"/>
      <c r="B534" s="21"/>
      <c r="C534" s="21"/>
      <c r="D534" s="21"/>
      <c r="M534" s="21"/>
    </row>
    <row r="535" spans="1:13" ht="20.100000000000001" customHeight="1">
      <c r="A535" s="21"/>
      <c r="B535" s="21"/>
      <c r="C535" s="21"/>
      <c r="D535" s="21"/>
      <c r="M535" s="21"/>
    </row>
    <row r="536" spans="1:13" ht="20.100000000000001" customHeight="1">
      <c r="A536" s="21"/>
      <c r="B536" s="21"/>
      <c r="C536" s="21"/>
      <c r="D536" s="21"/>
      <c r="M536" s="21"/>
    </row>
    <row r="537" spans="1:13" ht="20.100000000000001" customHeight="1">
      <c r="A537" s="21"/>
      <c r="B537" s="21"/>
      <c r="C537" s="21"/>
      <c r="D537" s="21"/>
      <c r="M537" s="21"/>
    </row>
    <row r="538" spans="1:13" ht="20.100000000000001" customHeight="1">
      <c r="A538" s="21"/>
      <c r="B538" s="21"/>
      <c r="C538" s="21"/>
      <c r="D538" s="21"/>
      <c r="M538" s="21"/>
    </row>
    <row r="539" spans="1:13" ht="20.100000000000001" customHeight="1">
      <c r="A539" s="21"/>
      <c r="B539" s="21"/>
      <c r="C539" s="21"/>
      <c r="D539" s="21"/>
      <c r="M539" s="21"/>
    </row>
    <row r="540" spans="1:13" ht="20.100000000000001" customHeight="1">
      <c r="A540" s="21"/>
      <c r="B540" s="21"/>
      <c r="C540" s="21"/>
      <c r="D540" s="21"/>
      <c r="M540" s="21"/>
    </row>
    <row r="541" spans="1:13" ht="20.100000000000001" customHeight="1">
      <c r="A541" s="21"/>
      <c r="B541" s="21"/>
      <c r="C541" s="21"/>
      <c r="D541" s="21"/>
      <c r="M541" s="21"/>
    </row>
    <row r="542" spans="1:13" ht="20.100000000000001" customHeight="1">
      <c r="A542" s="21"/>
      <c r="B542" s="21"/>
      <c r="C542" s="21"/>
      <c r="D542" s="21"/>
      <c r="M542" s="21"/>
    </row>
    <row r="543" spans="1:13" ht="20.100000000000001" customHeight="1">
      <c r="A543" s="21"/>
      <c r="B543" s="21"/>
      <c r="C543" s="21"/>
      <c r="D543" s="21"/>
      <c r="M543" s="21"/>
    </row>
    <row r="544" spans="1:13" ht="20.100000000000001" customHeight="1">
      <c r="A544" s="21"/>
      <c r="B544" s="21"/>
      <c r="C544" s="21"/>
      <c r="D544" s="21"/>
      <c r="M544" s="21"/>
    </row>
    <row r="545" spans="1:13" ht="20.100000000000001" customHeight="1">
      <c r="A545" s="21"/>
      <c r="B545" s="21"/>
      <c r="C545" s="21"/>
      <c r="D545" s="21"/>
      <c r="M545" s="21"/>
    </row>
    <row r="546" spans="1:13" ht="20.100000000000001" customHeight="1">
      <c r="A546" s="21"/>
      <c r="B546" s="21"/>
      <c r="C546" s="21"/>
      <c r="D546" s="21"/>
      <c r="M546" s="21"/>
    </row>
    <row r="547" spans="1:13" ht="20.100000000000001" customHeight="1">
      <c r="A547" s="21"/>
      <c r="B547" s="21"/>
      <c r="C547" s="21"/>
      <c r="D547" s="21"/>
      <c r="M547" s="21"/>
    </row>
    <row r="548" spans="1:13" ht="20.100000000000001" customHeight="1">
      <c r="A548" s="21"/>
      <c r="B548" s="21"/>
      <c r="C548" s="21"/>
      <c r="D548" s="21"/>
      <c r="M548" s="21"/>
    </row>
    <row r="549" spans="1:13" ht="20.100000000000001" customHeight="1">
      <c r="A549" s="21"/>
      <c r="B549" s="21"/>
      <c r="C549" s="21"/>
      <c r="D549" s="21"/>
      <c r="M549" s="21"/>
    </row>
    <row r="550" spans="1:13" ht="20.100000000000001" customHeight="1">
      <c r="A550" s="21"/>
      <c r="B550" s="21"/>
      <c r="C550" s="21"/>
      <c r="D550" s="21"/>
      <c r="M550" s="21"/>
    </row>
    <row r="551" spans="1:13" ht="20.100000000000001" customHeight="1">
      <c r="A551" s="21"/>
      <c r="B551" s="21"/>
      <c r="C551" s="21"/>
      <c r="D551" s="21"/>
      <c r="M551" s="21"/>
    </row>
    <row r="552" spans="1:13" ht="20.100000000000001" customHeight="1">
      <c r="A552" s="21"/>
      <c r="B552" s="21"/>
      <c r="C552" s="21"/>
      <c r="D552" s="21"/>
      <c r="M552" s="21"/>
    </row>
    <row r="553" spans="1:13" ht="20.100000000000001" customHeight="1">
      <c r="A553" s="21"/>
      <c r="B553" s="21"/>
      <c r="C553" s="21"/>
      <c r="D553" s="21"/>
      <c r="M553" s="21"/>
    </row>
    <row r="554" spans="1:13" ht="20.100000000000001" customHeight="1">
      <c r="A554" s="21"/>
      <c r="B554" s="21"/>
      <c r="C554" s="21"/>
      <c r="D554" s="21"/>
      <c r="M554" s="21"/>
    </row>
    <row r="555" spans="1:13" ht="20.100000000000001" customHeight="1">
      <c r="A555" s="21"/>
      <c r="B555" s="21"/>
      <c r="C555" s="21"/>
      <c r="D555" s="21"/>
      <c r="M555" s="21"/>
    </row>
    <row r="556" spans="1:13" ht="20.100000000000001" customHeight="1">
      <c r="A556" s="21"/>
      <c r="B556" s="21"/>
      <c r="C556" s="21"/>
      <c r="D556" s="21"/>
      <c r="M556" s="21"/>
    </row>
    <row r="557" spans="1:13" ht="20.100000000000001" customHeight="1">
      <c r="A557" s="21"/>
      <c r="B557" s="21"/>
      <c r="C557" s="21"/>
      <c r="D557" s="21"/>
      <c r="M557" s="21"/>
    </row>
    <row r="558" spans="1:13" ht="20.100000000000001" customHeight="1">
      <c r="A558" s="21"/>
      <c r="B558" s="21"/>
      <c r="C558" s="21"/>
      <c r="D558" s="21"/>
      <c r="M558" s="21"/>
    </row>
    <row r="559" spans="1:13" ht="20.100000000000001" customHeight="1">
      <c r="A559" s="21"/>
      <c r="B559" s="21"/>
      <c r="C559" s="21"/>
      <c r="D559" s="21"/>
      <c r="M559" s="21"/>
    </row>
    <row r="560" spans="1:13" ht="20.100000000000001" customHeight="1">
      <c r="A560" s="21"/>
      <c r="B560" s="21"/>
      <c r="C560" s="21"/>
      <c r="D560" s="21"/>
      <c r="M560" s="21"/>
    </row>
    <row r="561" spans="1:13" ht="20.100000000000001" customHeight="1">
      <c r="A561" s="21"/>
      <c r="B561" s="21"/>
      <c r="C561" s="21"/>
      <c r="D561" s="21"/>
      <c r="M561" s="21"/>
    </row>
    <row r="562" spans="1:13" ht="20.100000000000001" customHeight="1">
      <c r="A562" s="21"/>
      <c r="B562" s="21"/>
      <c r="C562" s="21"/>
      <c r="D562" s="21"/>
      <c r="M562" s="21"/>
    </row>
    <row r="563" spans="1:13" ht="20.100000000000001" customHeight="1">
      <c r="A563" s="21"/>
      <c r="B563" s="21"/>
      <c r="C563" s="21"/>
      <c r="D563" s="21"/>
      <c r="M563" s="21"/>
    </row>
    <row r="564" spans="1:13" ht="20.100000000000001" customHeight="1">
      <c r="A564" s="21"/>
      <c r="B564" s="21"/>
      <c r="C564" s="21"/>
      <c r="D564" s="21"/>
      <c r="M564" s="21"/>
    </row>
    <row r="565" spans="1:13" ht="20.100000000000001" customHeight="1">
      <c r="A565" s="21"/>
      <c r="B565" s="21"/>
      <c r="C565" s="21"/>
      <c r="D565" s="21"/>
      <c r="M565" s="21"/>
    </row>
    <row r="566" spans="1:13" ht="20.100000000000001" customHeight="1">
      <c r="A566" s="21"/>
      <c r="B566" s="21"/>
      <c r="C566" s="21"/>
      <c r="D566" s="21"/>
      <c r="M566" s="21"/>
    </row>
    <row r="567" spans="1:13" ht="20.100000000000001" customHeight="1">
      <c r="A567" s="21"/>
      <c r="B567" s="21"/>
      <c r="C567" s="21"/>
      <c r="D567" s="21"/>
      <c r="M567" s="21"/>
    </row>
    <row r="568" spans="1:13" ht="20.100000000000001" customHeight="1">
      <c r="A568" s="21"/>
      <c r="B568" s="21"/>
      <c r="C568" s="21"/>
      <c r="D568" s="21"/>
      <c r="M568" s="21"/>
    </row>
    <row r="569" spans="1:13" ht="20.100000000000001" customHeight="1">
      <c r="A569" s="21"/>
      <c r="B569" s="21"/>
      <c r="C569" s="21"/>
      <c r="D569" s="21"/>
      <c r="M569" s="21"/>
    </row>
    <row r="570" spans="1:13" ht="20.100000000000001" customHeight="1">
      <c r="A570" s="21"/>
      <c r="B570" s="21"/>
      <c r="C570" s="21"/>
      <c r="D570" s="21"/>
      <c r="M570" s="21"/>
    </row>
    <row r="571" spans="1:13" ht="20.100000000000001" customHeight="1">
      <c r="A571" s="21"/>
      <c r="B571" s="21"/>
      <c r="C571" s="21"/>
      <c r="D571" s="21"/>
      <c r="M571" s="21"/>
    </row>
    <row r="572" spans="1:13" ht="20.100000000000001" customHeight="1">
      <c r="A572" s="21"/>
      <c r="B572" s="21"/>
      <c r="C572" s="21"/>
      <c r="D572" s="21"/>
      <c r="M572" s="21"/>
    </row>
    <row r="573" spans="1:13" ht="20.100000000000001" customHeight="1">
      <c r="A573" s="21"/>
      <c r="B573" s="21"/>
      <c r="C573" s="21"/>
      <c r="D573" s="21"/>
      <c r="M573" s="21"/>
    </row>
    <row r="574" spans="1:13" ht="20.100000000000001" customHeight="1">
      <c r="A574" s="21"/>
      <c r="B574" s="21"/>
      <c r="C574" s="21"/>
      <c r="D574" s="21"/>
      <c r="M574" s="21"/>
    </row>
    <row r="575" spans="1:13" ht="20.100000000000001" customHeight="1">
      <c r="A575" s="21"/>
      <c r="B575" s="21"/>
      <c r="C575" s="21"/>
      <c r="D575" s="21"/>
      <c r="M575" s="21"/>
    </row>
    <row r="576" spans="1:13" ht="20.100000000000001" customHeight="1">
      <c r="A576" s="21"/>
      <c r="B576" s="21"/>
      <c r="C576" s="21"/>
      <c r="D576" s="21"/>
      <c r="M576" s="21"/>
    </row>
    <row r="577" spans="1:13" ht="20.100000000000001" customHeight="1">
      <c r="A577" s="21"/>
      <c r="B577" s="21"/>
      <c r="C577" s="21"/>
      <c r="D577" s="21"/>
      <c r="M577" s="21"/>
    </row>
    <row r="578" spans="1:13" ht="20.100000000000001" customHeight="1">
      <c r="A578" s="21"/>
      <c r="B578" s="21"/>
      <c r="C578" s="21"/>
      <c r="D578" s="21"/>
      <c r="M578" s="21"/>
    </row>
    <row r="579" spans="1:13" ht="20.100000000000001" customHeight="1">
      <c r="A579" s="21"/>
      <c r="B579" s="21"/>
      <c r="C579" s="21"/>
      <c r="D579" s="21"/>
      <c r="M579" s="21"/>
    </row>
    <row r="580" spans="1:13" ht="20.100000000000001" customHeight="1">
      <c r="A580" s="21"/>
      <c r="B580" s="21"/>
      <c r="C580" s="21"/>
      <c r="D580" s="21"/>
      <c r="M580" s="21"/>
    </row>
    <row r="581" spans="1:13" ht="20.100000000000001" customHeight="1">
      <c r="A581" s="21"/>
      <c r="B581" s="21"/>
      <c r="C581" s="21"/>
      <c r="D581" s="21"/>
      <c r="M581" s="21"/>
    </row>
    <row r="582" spans="1:13" ht="20.100000000000001" customHeight="1">
      <c r="A582" s="21"/>
      <c r="B582" s="21"/>
      <c r="C582" s="21"/>
      <c r="D582" s="21"/>
      <c r="M582" s="21"/>
    </row>
    <row r="583" spans="1:13" ht="20.100000000000001" customHeight="1">
      <c r="A583" s="21"/>
      <c r="B583" s="21"/>
      <c r="C583" s="21"/>
      <c r="D583" s="21"/>
      <c r="M583" s="21"/>
    </row>
    <row r="584" spans="1:13" ht="20.100000000000001" customHeight="1">
      <c r="A584" s="21"/>
      <c r="B584" s="21"/>
      <c r="C584" s="21"/>
      <c r="D584" s="21"/>
      <c r="M584" s="21"/>
    </row>
    <row r="585" spans="1:13" ht="20.100000000000001" customHeight="1">
      <c r="A585" s="21"/>
      <c r="B585" s="21"/>
      <c r="C585" s="21"/>
      <c r="D585" s="21"/>
      <c r="M585" s="21"/>
    </row>
    <row r="586" spans="1:13" ht="20.100000000000001" customHeight="1">
      <c r="A586" s="21"/>
      <c r="B586" s="21"/>
      <c r="C586" s="21"/>
      <c r="D586" s="21"/>
      <c r="M586" s="21"/>
    </row>
    <row r="587" spans="1:13" ht="20.100000000000001" customHeight="1">
      <c r="A587" s="21"/>
      <c r="B587" s="21"/>
      <c r="C587" s="21"/>
      <c r="D587" s="21"/>
      <c r="M587" s="21"/>
    </row>
    <row r="588" spans="1:13" ht="20.100000000000001" customHeight="1">
      <c r="A588" s="21"/>
      <c r="B588" s="21"/>
      <c r="C588" s="21"/>
      <c r="D588" s="21"/>
      <c r="M588" s="21"/>
    </row>
    <row r="589" spans="1:13" ht="20.100000000000001" customHeight="1">
      <c r="A589" s="21"/>
      <c r="B589" s="21"/>
      <c r="C589" s="21"/>
      <c r="D589" s="21"/>
      <c r="M589" s="21"/>
    </row>
    <row r="590" spans="1:13" ht="20.100000000000001" customHeight="1">
      <c r="A590" s="21"/>
      <c r="B590" s="21"/>
      <c r="C590" s="21"/>
      <c r="D590" s="21"/>
      <c r="M590" s="21"/>
    </row>
    <row r="591" spans="1:13" ht="20.100000000000001" customHeight="1">
      <c r="A591" s="21"/>
      <c r="B591" s="21"/>
      <c r="C591" s="21"/>
      <c r="D591" s="21"/>
      <c r="M591" s="21"/>
    </row>
    <row r="592" spans="1:13" ht="20.100000000000001" customHeight="1">
      <c r="A592" s="21"/>
      <c r="B592" s="21"/>
      <c r="C592" s="21"/>
      <c r="D592" s="21"/>
      <c r="M592" s="21"/>
    </row>
    <row r="593" spans="1:13" ht="20.100000000000001" customHeight="1">
      <c r="A593" s="21"/>
      <c r="B593" s="21"/>
      <c r="C593" s="21"/>
      <c r="D593" s="21"/>
      <c r="M593" s="21"/>
    </row>
    <row r="594" spans="1:13" ht="20.100000000000001" customHeight="1">
      <c r="A594" s="21"/>
      <c r="B594" s="21"/>
      <c r="C594" s="21"/>
      <c r="D594" s="21"/>
      <c r="M594" s="21"/>
    </row>
    <row r="595" spans="1:13" ht="20.100000000000001" customHeight="1">
      <c r="A595" s="21"/>
      <c r="B595" s="21"/>
      <c r="C595" s="21"/>
      <c r="D595" s="21"/>
      <c r="M595" s="21"/>
    </row>
    <row r="596" spans="1:13" ht="20.100000000000001" customHeight="1">
      <c r="A596" s="21"/>
      <c r="B596" s="21"/>
      <c r="C596" s="21"/>
      <c r="D596" s="21"/>
      <c r="M596" s="21"/>
    </row>
    <row r="597" spans="1:13" ht="20.100000000000001" customHeight="1">
      <c r="A597" s="21"/>
      <c r="B597" s="21"/>
      <c r="C597" s="21"/>
      <c r="D597" s="21"/>
      <c r="M597" s="21"/>
    </row>
    <row r="598" spans="1:13" ht="20.100000000000001" customHeight="1">
      <c r="A598" s="21"/>
      <c r="B598" s="21"/>
      <c r="C598" s="21"/>
      <c r="D598" s="21"/>
      <c r="M598" s="21"/>
    </row>
    <row r="599" spans="1:13" ht="20.100000000000001" customHeight="1">
      <c r="A599" s="21"/>
      <c r="B599" s="21"/>
      <c r="C599" s="21"/>
      <c r="D599" s="21"/>
      <c r="M599" s="21"/>
    </row>
    <row r="600" spans="1:13" ht="20.100000000000001" customHeight="1">
      <c r="A600" s="21"/>
      <c r="B600" s="21"/>
      <c r="C600" s="21"/>
      <c r="D600" s="21"/>
      <c r="M600" s="21"/>
    </row>
    <row r="601" spans="1:13" ht="20.100000000000001" customHeight="1">
      <c r="A601" s="21"/>
      <c r="B601" s="21"/>
      <c r="C601" s="21"/>
      <c r="D601" s="21"/>
      <c r="M601" s="21"/>
    </row>
    <row r="602" spans="1:13" ht="20.100000000000001" customHeight="1">
      <c r="A602" s="21"/>
      <c r="B602" s="21"/>
      <c r="C602" s="21"/>
      <c r="D602" s="21"/>
      <c r="M602" s="21"/>
    </row>
    <row r="603" spans="1:13" ht="20.100000000000001" customHeight="1">
      <c r="A603" s="21"/>
      <c r="B603" s="21"/>
      <c r="C603" s="21"/>
      <c r="D603" s="21"/>
      <c r="M603" s="21"/>
    </row>
    <row r="604" spans="1:13" ht="20.100000000000001" customHeight="1">
      <c r="A604" s="21"/>
      <c r="B604" s="21"/>
      <c r="C604" s="21"/>
      <c r="D604" s="21"/>
      <c r="M604" s="21"/>
    </row>
    <row r="605" spans="1:13" ht="20.100000000000001" customHeight="1">
      <c r="A605" s="21"/>
      <c r="B605" s="21"/>
      <c r="C605" s="21"/>
      <c r="D605" s="21"/>
      <c r="M605" s="21"/>
    </row>
    <row r="606" spans="1:13" ht="20.100000000000001" customHeight="1">
      <c r="A606" s="21"/>
      <c r="B606" s="21"/>
      <c r="C606" s="21"/>
      <c r="D606" s="21"/>
      <c r="M606" s="21"/>
    </row>
    <row r="607" spans="1:13" ht="20.100000000000001" customHeight="1">
      <c r="A607" s="21"/>
      <c r="B607" s="21"/>
      <c r="C607" s="21"/>
      <c r="D607" s="21"/>
      <c r="M607" s="21"/>
    </row>
    <row r="608" spans="1:13" ht="20.100000000000001" customHeight="1">
      <c r="A608" s="21"/>
      <c r="B608" s="21"/>
      <c r="C608" s="21"/>
      <c r="D608" s="21"/>
      <c r="M608" s="21"/>
    </row>
    <row r="609" spans="1:13" ht="20.100000000000001" customHeight="1">
      <c r="A609" s="21"/>
      <c r="B609" s="21"/>
      <c r="C609" s="21"/>
      <c r="D609" s="21"/>
      <c r="M609" s="21"/>
    </row>
    <row r="610" spans="1:13" ht="20.100000000000001" customHeight="1">
      <c r="A610" s="21"/>
      <c r="B610" s="21"/>
      <c r="C610" s="21"/>
      <c r="D610" s="21"/>
      <c r="M610" s="21"/>
    </row>
    <row r="611" spans="1:13" ht="20.100000000000001" customHeight="1">
      <c r="A611" s="21"/>
      <c r="B611" s="21"/>
      <c r="C611" s="21"/>
      <c r="D611" s="21"/>
      <c r="M611" s="21"/>
    </row>
    <row r="612" spans="1:13" ht="20.100000000000001" customHeight="1">
      <c r="A612" s="21"/>
      <c r="B612" s="21"/>
      <c r="C612" s="21"/>
      <c r="D612" s="21"/>
      <c r="M612" s="21"/>
    </row>
    <row r="613" spans="1:13" ht="20.100000000000001" customHeight="1">
      <c r="A613" s="21"/>
      <c r="B613" s="21"/>
      <c r="C613" s="21"/>
      <c r="D613" s="21"/>
      <c r="M613" s="21"/>
    </row>
    <row r="614" spans="1:13" ht="20.100000000000001" customHeight="1">
      <c r="A614" s="21"/>
      <c r="B614" s="21"/>
      <c r="C614" s="21"/>
      <c r="D614" s="21"/>
      <c r="M614" s="21"/>
    </row>
    <row r="615" spans="1:13" ht="20.100000000000001" customHeight="1">
      <c r="A615" s="21"/>
      <c r="B615" s="21"/>
      <c r="C615" s="21"/>
      <c r="D615" s="21"/>
      <c r="M615" s="21"/>
    </row>
    <row r="616" spans="1:13" ht="20.100000000000001" customHeight="1">
      <c r="A616" s="21"/>
      <c r="B616" s="21"/>
      <c r="C616" s="21"/>
      <c r="D616" s="21"/>
      <c r="M616" s="21"/>
    </row>
    <row r="617" spans="1:13" ht="20.100000000000001" customHeight="1">
      <c r="A617" s="21"/>
      <c r="B617" s="21"/>
      <c r="C617" s="21"/>
      <c r="D617" s="21"/>
      <c r="M617" s="21"/>
    </row>
    <row r="618" spans="1:13" ht="20.100000000000001" customHeight="1">
      <c r="A618" s="21"/>
      <c r="B618" s="21"/>
      <c r="C618" s="21"/>
      <c r="D618" s="21"/>
      <c r="M618" s="21"/>
    </row>
    <row r="619" spans="1:13" ht="20.100000000000001" customHeight="1">
      <c r="A619" s="21"/>
      <c r="B619" s="21"/>
      <c r="C619" s="21"/>
      <c r="D619" s="21"/>
      <c r="M619" s="21"/>
    </row>
    <row r="620" spans="1:13" ht="20.100000000000001" customHeight="1">
      <c r="A620" s="21"/>
      <c r="B620" s="21"/>
      <c r="C620" s="21"/>
      <c r="D620" s="21"/>
      <c r="M620" s="21"/>
    </row>
    <row r="621" spans="1:13" ht="20.100000000000001" customHeight="1">
      <c r="A621" s="21"/>
      <c r="B621" s="21"/>
      <c r="C621" s="21"/>
      <c r="D621" s="21"/>
      <c r="M621" s="21"/>
    </row>
    <row r="622" spans="1:13" ht="20.100000000000001" customHeight="1">
      <c r="A622" s="21"/>
      <c r="B622" s="21"/>
      <c r="C622" s="21"/>
      <c r="D622" s="21"/>
      <c r="M622" s="21"/>
    </row>
    <row r="623" spans="1:13" ht="20.100000000000001" customHeight="1">
      <c r="A623" s="21"/>
      <c r="B623" s="21"/>
      <c r="C623" s="21"/>
      <c r="D623" s="21"/>
      <c r="M623" s="21"/>
    </row>
    <row r="624" spans="1:13" ht="20.100000000000001" customHeight="1">
      <c r="A624" s="21"/>
      <c r="B624" s="21"/>
      <c r="C624" s="21"/>
      <c r="D624" s="21"/>
      <c r="M624" s="21"/>
    </row>
    <row r="625" spans="1:13" ht="20.100000000000001" customHeight="1">
      <c r="A625" s="21"/>
      <c r="B625" s="21"/>
      <c r="C625" s="21"/>
      <c r="D625" s="21"/>
      <c r="M625" s="21"/>
    </row>
    <row r="626" spans="1:13" ht="20.100000000000001" customHeight="1">
      <c r="A626" s="21"/>
      <c r="B626" s="21"/>
      <c r="C626" s="21"/>
      <c r="D626" s="21"/>
      <c r="M626" s="21"/>
    </row>
    <row r="627" spans="1:13" ht="20.100000000000001" customHeight="1">
      <c r="A627" s="21"/>
      <c r="B627" s="21"/>
      <c r="C627" s="21"/>
      <c r="D627" s="21"/>
      <c r="M627" s="21"/>
    </row>
    <row r="628" spans="1:13" ht="20.100000000000001" customHeight="1">
      <c r="A628" s="21"/>
      <c r="B628" s="21"/>
      <c r="C628" s="21"/>
      <c r="D628" s="21"/>
      <c r="M628" s="21"/>
    </row>
    <row r="629" spans="1:13" ht="20.100000000000001" customHeight="1">
      <c r="A629" s="21"/>
      <c r="B629" s="21"/>
      <c r="C629" s="21"/>
      <c r="D629" s="21"/>
      <c r="M629" s="21"/>
    </row>
    <row r="630" spans="1:13" ht="20.100000000000001" customHeight="1">
      <c r="A630" s="21"/>
      <c r="B630" s="21"/>
      <c r="C630" s="21"/>
      <c r="D630" s="21"/>
      <c r="M630" s="21"/>
    </row>
    <row r="631" spans="1:13" ht="20.100000000000001" customHeight="1">
      <c r="A631" s="21"/>
      <c r="B631" s="21"/>
      <c r="C631" s="21"/>
      <c r="D631" s="21"/>
      <c r="M631" s="21"/>
    </row>
    <row r="632" spans="1:13" ht="20.100000000000001" customHeight="1">
      <c r="A632" s="21"/>
      <c r="B632" s="21"/>
      <c r="C632" s="21"/>
      <c r="D632" s="21"/>
      <c r="M632" s="21"/>
    </row>
    <row r="633" spans="1:13" ht="20.100000000000001" customHeight="1">
      <c r="A633" s="21"/>
      <c r="B633" s="21"/>
      <c r="C633" s="21"/>
      <c r="D633" s="21"/>
      <c r="M633" s="21"/>
    </row>
    <row r="634" spans="1:13" ht="20.100000000000001" customHeight="1">
      <c r="A634" s="21"/>
      <c r="B634" s="21"/>
      <c r="C634" s="21"/>
      <c r="D634" s="21"/>
      <c r="M634" s="21"/>
    </row>
    <row r="635" spans="1:13" ht="20.100000000000001" customHeight="1">
      <c r="A635" s="21"/>
      <c r="B635" s="21"/>
      <c r="C635" s="21"/>
      <c r="D635" s="21"/>
      <c r="M635" s="21"/>
    </row>
    <row r="636" spans="1:13" ht="20.100000000000001" customHeight="1">
      <c r="A636" s="21"/>
      <c r="B636" s="21"/>
      <c r="C636" s="21"/>
      <c r="D636" s="21"/>
      <c r="M636" s="21"/>
    </row>
    <row r="637" spans="1:13" ht="20.100000000000001" customHeight="1">
      <c r="A637" s="21"/>
      <c r="B637" s="21"/>
      <c r="C637" s="21"/>
      <c r="D637" s="21"/>
      <c r="M637" s="21"/>
    </row>
    <row r="638" spans="1:13" ht="20.100000000000001" customHeight="1">
      <c r="A638" s="21"/>
      <c r="B638" s="21"/>
      <c r="C638" s="21"/>
      <c r="D638" s="21"/>
      <c r="M638" s="21"/>
    </row>
    <row r="639" spans="1:13" ht="20.100000000000001" customHeight="1">
      <c r="A639" s="21"/>
      <c r="B639" s="21"/>
      <c r="C639" s="21"/>
      <c r="D639" s="21"/>
      <c r="M639" s="21"/>
    </row>
    <row r="640" spans="1:13" ht="20.100000000000001" customHeight="1">
      <c r="A640" s="21"/>
      <c r="B640" s="21"/>
      <c r="C640" s="21"/>
      <c r="D640" s="21"/>
      <c r="M640" s="21"/>
    </row>
    <row r="641" spans="1:13" ht="20.100000000000001" customHeight="1">
      <c r="A641" s="21"/>
      <c r="B641" s="21"/>
      <c r="C641" s="21"/>
      <c r="D641" s="21"/>
      <c r="M641" s="21"/>
    </row>
    <row r="642" spans="1:13" ht="20.100000000000001" customHeight="1">
      <c r="A642" s="21"/>
      <c r="B642" s="21"/>
      <c r="C642" s="21"/>
      <c r="D642" s="21"/>
      <c r="M642" s="21"/>
    </row>
    <row r="643" spans="1:13" ht="20.100000000000001" customHeight="1">
      <c r="A643" s="21"/>
      <c r="B643" s="21"/>
      <c r="C643" s="21"/>
      <c r="D643" s="21"/>
      <c r="M643" s="21"/>
    </row>
    <row r="644" spans="1:13" ht="20.100000000000001" customHeight="1">
      <c r="A644" s="21"/>
      <c r="B644" s="21"/>
      <c r="C644" s="21"/>
      <c r="D644" s="21"/>
      <c r="M644" s="21"/>
    </row>
    <row r="645" spans="1:13" ht="20.100000000000001" customHeight="1">
      <c r="A645" s="21"/>
      <c r="B645" s="21"/>
      <c r="C645" s="21"/>
      <c r="D645" s="21"/>
      <c r="M645" s="21"/>
    </row>
    <row r="646" spans="1:13" ht="20.100000000000001" customHeight="1">
      <c r="A646" s="21"/>
      <c r="B646" s="21"/>
      <c r="C646" s="21"/>
      <c r="D646" s="21"/>
      <c r="M646" s="21"/>
    </row>
    <row r="647" spans="1:13" ht="20.100000000000001" customHeight="1">
      <c r="A647" s="21"/>
      <c r="B647" s="21"/>
      <c r="C647" s="21"/>
      <c r="D647" s="21"/>
      <c r="M647" s="21"/>
    </row>
    <row r="648" spans="1:13" ht="20.100000000000001" customHeight="1">
      <c r="A648" s="21"/>
      <c r="B648" s="21"/>
      <c r="C648" s="21"/>
      <c r="D648" s="21"/>
      <c r="M648" s="21"/>
    </row>
    <row r="649" spans="1:13" ht="20.100000000000001" customHeight="1">
      <c r="A649" s="21"/>
      <c r="B649" s="21"/>
      <c r="C649" s="21"/>
      <c r="D649" s="21"/>
      <c r="M649" s="21"/>
    </row>
    <row r="650" spans="1:13" ht="20.100000000000001" customHeight="1">
      <c r="A650" s="21"/>
      <c r="B650" s="21"/>
      <c r="C650" s="21"/>
      <c r="D650" s="21"/>
      <c r="M650" s="21"/>
    </row>
    <row r="651" spans="1:13" ht="20.100000000000001" customHeight="1">
      <c r="A651" s="21"/>
      <c r="B651" s="21"/>
      <c r="C651" s="21"/>
      <c r="D651" s="21"/>
      <c r="M651" s="21"/>
    </row>
    <row r="652" spans="1:13" ht="20.100000000000001" customHeight="1">
      <c r="A652" s="21"/>
      <c r="B652" s="21"/>
      <c r="C652" s="21"/>
      <c r="D652" s="21"/>
      <c r="M652" s="21"/>
    </row>
    <row r="653" spans="1:13" ht="20.100000000000001" customHeight="1">
      <c r="A653" s="21"/>
      <c r="B653" s="21"/>
      <c r="C653" s="21"/>
      <c r="D653" s="21"/>
      <c r="M653" s="21"/>
    </row>
    <row r="654" spans="1:13" ht="20.100000000000001" customHeight="1">
      <c r="A654" s="21"/>
      <c r="B654" s="21"/>
      <c r="C654" s="21"/>
      <c r="D654" s="21"/>
      <c r="M654" s="21"/>
    </row>
    <row r="655" spans="1:13" ht="20.100000000000001" customHeight="1">
      <c r="A655" s="21"/>
      <c r="B655" s="21"/>
      <c r="C655" s="21"/>
      <c r="D655" s="21"/>
      <c r="M655" s="21"/>
    </row>
    <row r="656" spans="1:13" ht="20.100000000000001" customHeight="1">
      <c r="A656" s="21"/>
      <c r="B656" s="21"/>
      <c r="C656" s="21"/>
      <c r="D656" s="21"/>
      <c r="M656" s="21"/>
    </row>
    <row r="657" spans="1:13" ht="20.100000000000001" customHeight="1">
      <c r="A657" s="21"/>
      <c r="B657" s="21"/>
      <c r="C657" s="21"/>
      <c r="D657" s="21"/>
      <c r="M657" s="21"/>
    </row>
    <row r="658" spans="1:13" ht="20.100000000000001" customHeight="1">
      <c r="A658" s="21"/>
      <c r="B658" s="21"/>
      <c r="C658" s="21"/>
      <c r="D658" s="21"/>
      <c r="M658" s="21"/>
    </row>
    <row r="659" spans="1:13" ht="20.100000000000001" customHeight="1">
      <c r="A659" s="21"/>
      <c r="B659" s="21"/>
      <c r="C659" s="21"/>
      <c r="D659" s="21"/>
      <c r="M659" s="21"/>
    </row>
    <row r="660" spans="1:13" ht="20.100000000000001" customHeight="1">
      <c r="A660" s="21"/>
      <c r="B660" s="21"/>
      <c r="C660" s="21"/>
      <c r="D660" s="21"/>
      <c r="M660" s="21"/>
    </row>
    <row r="661" spans="1:13" ht="20.100000000000001" customHeight="1">
      <c r="A661" s="21"/>
      <c r="B661" s="21"/>
      <c r="C661" s="21"/>
      <c r="D661" s="21"/>
      <c r="M661" s="21"/>
    </row>
    <row r="662" spans="1:13" ht="20.100000000000001" customHeight="1">
      <c r="A662" s="21"/>
      <c r="B662" s="21"/>
      <c r="C662" s="21"/>
      <c r="D662" s="21"/>
      <c r="M662" s="21"/>
    </row>
    <row r="663" spans="1:13" ht="20.100000000000001" customHeight="1">
      <c r="A663" s="21"/>
      <c r="B663" s="21"/>
      <c r="C663" s="21"/>
      <c r="D663" s="21"/>
      <c r="M663" s="21"/>
    </row>
    <row r="664" spans="1:13" ht="20.100000000000001" customHeight="1">
      <c r="A664" s="21"/>
      <c r="B664" s="21"/>
      <c r="C664" s="21"/>
      <c r="D664" s="21"/>
      <c r="M664" s="21"/>
    </row>
    <row r="665" spans="1:13" ht="20.100000000000001" customHeight="1">
      <c r="A665" s="21"/>
      <c r="B665" s="21"/>
      <c r="C665" s="21"/>
      <c r="D665" s="21"/>
      <c r="M665" s="21"/>
    </row>
    <row r="666" spans="1:13" ht="20.100000000000001" customHeight="1">
      <c r="A666" s="21"/>
      <c r="B666" s="21"/>
      <c r="C666" s="21"/>
      <c r="D666" s="21"/>
      <c r="M666" s="21"/>
    </row>
    <row r="667" spans="1:13" ht="20.100000000000001" customHeight="1">
      <c r="A667" s="21"/>
      <c r="B667" s="21"/>
      <c r="C667" s="21"/>
      <c r="D667" s="21"/>
      <c r="M667" s="21"/>
    </row>
    <row r="668" spans="1:13" ht="20.100000000000001" customHeight="1">
      <c r="A668" s="21"/>
      <c r="B668" s="21"/>
      <c r="C668" s="21"/>
      <c r="D668" s="21"/>
      <c r="M668" s="21"/>
    </row>
    <row r="669" spans="1:13" ht="20.100000000000001" customHeight="1">
      <c r="A669" s="21"/>
      <c r="B669" s="21"/>
      <c r="C669" s="21"/>
      <c r="D669" s="21"/>
      <c r="M669" s="21"/>
    </row>
    <row r="670" spans="1:13" ht="20.100000000000001" customHeight="1">
      <c r="A670" s="21"/>
      <c r="B670" s="21"/>
      <c r="C670" s="21"/>
      <c r="D670" s="21"/>
      <c r="M670" s="21"/>
    </row>
    <row r="671" spans="1:13" ht="20.100000000000001" customHeight="1">
      <c r="A671" s="21"/>
      <c r="B671" s="21"/>
      <c r="C671" s="21"/>
      <c r="D671" s="21"/>
      <c r="M671" s="21"/>
    </row>
    <row r="672" spans="1:13" ht="20.100000000000001" customHeight="1">
      <c r="A672" s="21"/>
      <c r="B672" s="21"/>
      <c r="C672" s="21"/>
      <c r="D672" s="21"/>
      <c r="M672" s="21"/>
    </row>
    <row r="673" spans="1:13" ht="20.100000000000001" customHeight="1">
      <c r="A673" s="21"/>
      <c r="B673" s="21"/>
      <c r="C673" s="21"/>
      <c r="D673" s="21"/>
      <c r="M673" s="21"/>
    </row>
    <row r="674" spans="1:13" ht="20.100000000000001" customHeight="1">
      <c r="A674" s="21"/>
      <c r="B674" s="21"/>
      <c r="C674" s="21"/>
      <c r="D674" s="21"/>
      <c r="M674" s="21"/>
    </row>
    <row r="675" spans="1:13" ht="20.100000000000001" customHeight="1">
      <c r="A675" s="21"/>
      <c r="B675" s="21"/>
      <c r="C675" s="21"/>
      <c r="D675" s="21"/>
      <c r="M675" s="21"/>
    </row>
    <row r="676" spans="1:13" ht="20.100000000000001" customHeight="1">
      <c r="A676" s="21"/>
      <c r="B676" s="21"/>
      <c r="C676" s="21"/>
      <c r="D676" s="21"/>
      <c r="M676" s="21"/>
    </row>
    <row r="677" spans="1:13" ht="20.100000000000001" customHeight="1">
      <c r="A677" s="21"/>
      <c r="B677" s="21"/>
      <c r="C677" s="21"/>
      <c r="D677" s="21"/>
      <c r="M677" s="21"/>
    </row>
    <row r="678" spans="1:13" ht="20.100000000000001" customHeight="1">
      <c r="A678" s="21"/>
      <c r="B678" s="21"/>
      <c r="C678" s="21"/>
      <c r="D678" s="21"/>
      <c r="M678" s="21"/>
    </row>
    <row r="679" spans="1:13" ht="20.100000000000001" customHeight="1">
      <c r="A679" s="21"/>
      <c r="B679" s="21"/>
      <c r="C679" s="21"/>
      <c r="D679" s="21"/>
      <c r="M679" s="21"/>
    </row>
    <row r="680" spans="1:13" ht="20.100000000000001" customHeight="1">
      <c r="A680" s="21"/>
      <c r="B680" s="21"/>
      <c r="C680" s="21"/>
      <c r="D680" s="21"/>
      <c r="M680" s="21"/>
    </row>
    <row r="681" spans="1:13" ht="20.100000000000001" customHeight="1">
      <c r="A681" s="21"/>
      <c r="B681" s="21"/>
      <c r="C681" s="21"/>
      <c r="D681" s="21"/>
      <c r="M681" s="21"/>
    </row>
    <row r="682" spans="1:13" ht="20.100000000000001" customHeight="1">
      <c r="A682" s="21"/>
      <c r="B682" s="21"/>
      <c r="C682" s="21"/>
      <c r="D682" s="21"/>
      <c r="M682" s="21"/>
    </row>
    <row r="683" spans="1:13" ht="20.100000000000001" customHeight="1">
      <c r="A683" s="21"/>
      <c r="B683" s="21"/>
      <c r="C683" s="21"/>
      <c r="D683" s="21"/>
      <c r="M683" s="21"/>
    </row>
    <row r="684" spans="1:13" ht="20.100000000000001" customHeight="1">
      <c r="A684" s="21"/>
      <c r="B684" s="21"/>
      <c r="C684" s="21"/>
      <c r="D684" s="21"/>
      <c r="M684" s="21"/>
    </row>
    <row r="685" spans="1:13" ht="20.100000000000001" customHeight="1">
      <c r="A685" s="21"/>
      <c r="B685" s="21"/>
      <c r="C685" s="21"/>
      <c r="D685" s="21"/>
      <c r="M685" s="21"/>
    </row>
    <row r="686" spans="1:13" ht="20.100000000000001" customHeight="1">
      <c r="A686" s="21"/>
      <c r="B686" s="21"/>
      <c r="C686" s="21"/>
      <c r="D686" s="21"/>
      <c r="M686" s="21"/>
    </row>
    <row r="687" spans="1:13" ht="20.100000000000001" customHeight="1">
      <c r="A687" s="21"/>
      <c r="B687" s="21"/>
      <c r="C687" s="21"/>
      <c r="D687" s="21"/>
      <c r="M687" s="21"/>
    </row>
    <row r="688" spans="1:13" ht="20.100000000000001" customHeight="1">
      <c r="A688" s="21"/>
      <c r="B688" s="21"/>
      <c r="C688" s="21"/>
      <c r="D688" s="21"/>
      <c r="M688" s="21"/>
    </row>
    <row r="689" spans="1:13" ht="20.100000000000001" customHeight="1">
      <c r="A689" s="21"/>
      <c r="B689" s="21"/>
      <c r="C689" s="21"/>
      <c r="D689" s="21"/>
      <c r="M689" s="21"/>
    </row>
    <row r="690" spans="1:13" ht="20.100000000000001" customHeight="1">
      <c r="A690" s="21"/>
      <c r="B690" s="21"/>
      <c r="C690" s="21"/>
      <c r="D690" s="21"/>
      <c r="M690" s="21"/>
    </row>
    <row r="691" spans="1:13" ht="20.100000000000001" customHeight="1">
      <c r="A691" s="21"/>
      <c r="B691" s="21"/>
      <c r="C691" s="21"/>
      <c r="D691" s="21"/>
      <c r="M691" s="21"/>
    </row>
    <row r="692" spans="1:13" ht="20.100000000000001" customHeight="1">
      <c r="A692" s="21"/>
      <c r="B692" s="21"/>
      <c r="C692" s="21"/>
      <c r="D692" s="21"/>
      <c r="M692" s="21"/>
    </row>
    <row r="693" spans="1:13" ht="20.100000000000001" customHeight="1">
      <c r="A693" s="21"/>
      <c r="B693" s="21"/>
      <c r="C693" s="21"/>
      <c r="D693" s="21"/>
      <c r="M693" s="21"/>
    </row>
    <row r="694" spans="1:13" ht="20.100000000000001" customHeight="1">
      <c r="A694" s="21"/>
      <c r="B694" s="21"/>
      <c r="C694" s="21"/>
      <c r="D694" s="21"/>
      <c r="M694" s="21"/>
    </row>
    <row r="695" spans="1:13" ht="20.100000000000001" customHeight="1">
      <c r="A695" s="21"/>
      <c r="B695" s="21"/>
      <c r="C695" s="21"/>
      <c r="D695" s="21"/>
      <c r="M695" s="21"/>
    </row>
    <row r="696" spans="1:13" ht="20.100000000000001" customHeight="1">
      <c r="A696" s="21"/>
      <c r="B696" s="21"/>
      <c r="C696" s="21"/>
      <c r="D696" s="21"/>
      <c r="M696" s="21"/>
    </row>
    <row r="697" spans="1:13" ht="20.100000000000001" customHeight="1">
      <c r="A697" s="21"/>
      <c r="B697" s="21"/>
      <c r="C697" s="21"/>
      <c r="D697" s="21"/>
      <c r="M697" s="21"/>
    </row>
    <row r="698" spans="1:13" ht="20.100000000000001" customHeight="1">
      <c r="A698" s="21"/>
      <c r="B698" s="21"/>
      <c r="C698" s="21"/>
      <c r="D698" s="21"/>
      <c r="M698" s="21"/>
    </row>
    <row r="699" spans="1:13" ht="20.100000000000001" customHeight="1">
      <c r="A699" s="21"/>
      <c r="B699" s="21"/>
      <c r="C699" s="21"/>
      <c r="D699" s="21"/>
      <c r="M699" s="21"/>
    </row>
    <row r="700" spans="1:13" ht="20.100000000000001" customHeight="1">
      <c r="A700" s="21"/>
      <c r="B700" s="21"/>
      <c r="C700" s="21"/>
      <c r="D700" s="21"/>
      <c r="M700" s="21"/>
    </row>
    <row r="701" spans="1:13" ht="20.100000000000001" customHeight="1">
      <c r="A701" s="21"/>
      <c r="B701" s="21"/>
      <c r="C701" s="21"/>
      <c r="D701" s="21"/>
      <c r="M701" s="21"/>
    </row>
    <row r="702" spans="1:13" ht="20.100000000000001" customHeight="1">
      <c r="A702" s="21"/>
      <c r="B702" s="21"/>
      <c r="C702" s="21"/>
      <c r="D702" s="21"/>
      <c r="M702" s="21"/>
    </row>
    <row r="703" spans="1:13" ht="20.100000000000001" customHeight="1">
      <c r="A703" s="21"/>
      <c r="B703" s="21"/>
      <c r="C703" s="21"/>
      <c r="D703" s="21"/>
      <c r="M703" s="21"/>
    </row>
    <row r="704" spans="1:13" ht="20.100000000000001" customHeight="1">
      <c r="A704" s="21"/>
      <c r="B704" s="21"/>
      <c r="C704" s="21"/>
      <c r="D704" s="21"/>
      <c r="M704" s="21"/>
    </row>
    <row r="705" spans="1:13" ht="20.100000000000001" customHeight="1">
      <c r="A705" s="21"/>
      <c r="B705" s="21"/>
      <c r="C705" s="21"/>
      <c r="D705" s="21"/>
      <c r="M705" s="21"/>
    </row>
    <row r="706" spans="1:13" ht="20.100000000000001" customHeight="1">
      <c r="A706" s="21"/>
      <c r="B706" s="21"/>
      <c r="C706" s="21"/>
      <c r="D706" s="21"/>
      <c r="M706" s="21"/>
    </row>
    <row r="707" spans="1:13" ht="20.100000000000001" customHeight="1">
      <c r="A707" s="21"/>
      <c r="B707" s="21"/>
      <c r="C707" s="21"/>
      <c r="D707" s="21"/>
      <c r="M707" s="21"/>
    </row>
    <row r="708" spans="1:13" ht="20.100000000000001" customHeight="1">
      <c r="A708" s="21"/>
      <c r="B708" s="21"/>
      <c r="C708" s="21"/>
      <c r="D708" s="21"/>
      <c r="M708" s="21"/>
    </row>
    <row r="709" spans="1:13" ht="20.100000000000001" customHeight="1">
      <c r="A709" s="21"/>
      <c r="B709" s="21"/>
      <c r="C709" s="21"/>
      <c r="D709" s="21"/>
      <c r="M709" s="21"/>
    </row>
    <row r="710" spans="1:13" ht="20.100000000000001" customHeight="1">
      <c r="A710" s="21"/>
      <c r="B710" s="21"/>
      <c r="C710" s="21"/>
      <c r="D710" s="21"/>
      <c r="M710" s="21"/>
    </row>
    <row r="711" spans="1:13" ht="20.100000000000001" customHeight="1">
      <c r="A711" s="21"/>
      <c r="B711" s="21"/>
      <c r="C711" s="21"/>
      <c r="D711" s="21"/>
      <c r="M711" s="21"/>
    </row>
    <row r="712" spans="1:13" ht="20.100000000000001" customHeight="1">
      <c r="A712" s="21"/>
      <c r="B712" s="21"/>
      <c r="C712" s="21"/>
      <c r="D712" s="21"/>
      <c r="M712" s="21"/>
    </row>
    <row r="713" spans="1:13" ht="20.100000000000001" customHeight="1">
      <c r="A713" s="21"/>
      <c r="B713" s="21"/>
      <c r="C713" s="21"/>
      <c r="D713" s="21"/>
      <c r="M713" s="21"/>
    </row>
    <row r="714" spans="1:13" ht="20.100000000000001" customHeight="1">
      <c r="A714" s="21"/>
      <c r="B714" s="21"/>
      <c r="C714" s="21"/>
      <c r="D714" s="21"/>
      <c r="M714" s="21"/>
    </row>
    <row r="715" spans="1:13" ht="20.100000000000001" customHeight="1">
      <c r="A715" s="21"/>
      <c r="B715" s="21"/>
      <c r="C715" s="21"/>
      <c r="D715" s="21"/>
      <c r="M715" s="21"/>
    </row>
    <row r="716" spans="1:13" ht="20.100000000000001" customHeight="1">
      <c r="A716" s="21"/>
      <c r="B716" s="21"/>
      <c r="C716" s="21"/>
      <c r="D716" s="21"/>
      <c r="M716" s="21"/>
    </row>
    <row r="717" spans="1:13" ht="20.100000000000001" customHeight="1">
      <c r="A717" s="21"/>
      <c r="B717" s="21"/>
      <c r="C717" s="21"/>
      <c r="D717" s="21"/>
      <c r="M717" s="21"/>
    </row>
    <row r="718" spans="1:13" ht="20.100000000000001" customHeight="1">
      <c r="A718" s="21"/>
      <c r="B718" s="21"/>
      <c r="C718" s="21"/>
      <c r="D718" s="21"/>
      <c r="M718" s="21"/>
    </row>
    <row r="719" spans="1:13" ht="20.100000000000001" customHeight="1">
      <c r="A719" s="21"/>
      <c r="B719" s="21"/>
      <c r="C719" s="21"/>
      <c r="D719" s="21"/>
      <c r="M719" s="21"/>
    </row>
    <row r="720" spans="1:13" ht="20.100000000000001" customHeight="1">
      <c r="A720" s="21"/>
      <c r="B720" s="21"/>
      <c r="C720" s="21"/>
      <c r="D720" s="21"/>
      <c r="M720" s="21"/>
    </row>
    <row r="721" spans="1:13" ht="20.100000000000001" customHeight="1">
      <c r="A721" s="21"/>
      <c r="B721" s="21"/>
      <c r="C721" s="21"/>
      <c r="D721" s="21"/>
      <c r="M721" s="21"/>
    </row>
    <row r="722" spans="1:13" ht="20.100000000000001" customHeight="1">
      <c r="A722" s="21"/>
      <c r="B722" s="21"/>
      <c r="C722" s="21"/>
      <c r="D722" s="21"/>
      <c r="M722" s="21"/>
    </row>
    <row r="723" spans="1:13" ht="20.100000000000001" customHeight="1">
      <c r="A723" s="21"/>
      <c r="B723" s="21"/>
      <c r="C723" s="21"/>
      <c r="D723" s="21"/>
      <c r="M723" s="21"/>
    </row>
    <row r="724" spans="1:13" ht="20.100000000000001" customHeight="1">
      <c r="A724" s="21"/>
      <c r="B724" s="21"/>
      <c r="C724" s="21"/>
      <c r="D724" s="21"/>
      <c r="M724" s="21"/>
    </row>
    <row r="725" spans="1:13" ht="20.100000000000001" customHeight="1">
      <c r="A725" s="21"/>
      <c r="B725" s="21"/>
      <c r="C725" s="21"/>
      <c r="D725" s="21"/>
      <c r="M725" s="21"/>
    </row>
    <row r="726" spans="1:13" ht="20.100000000000001" customHeight="1">
      <c r="A726" s="21"/>
      <c r="B726" s="21"/>
      <c r="C726" s="21"/>
      <c r="D726" s="21"/>
      <c r="M726" s="21"/>
    </row>
    <row r="727" spans="1:13" ht="20.100000000000001" customHeight="1">
      <c r="A727" s="21"/>
      <c r="B727" s="21"/>
      <c r="C727" s="21"/>
      <c r="D727" s="21"/>
      <c r="M727" s="21"/>
    </row>
    <row r="728" spans="1:13" ht="20.100000000000001" customHeight="1">
      <c r="A728" s="21"/>
      <c r="B728" s="21"/>
      <c r="C728" s="21"/>
      <c r="D728" s="21"/>
      <c r="M728" s="21"/>
    </row>
    <row r="729" spans="1:13" ht="20.100000000000001" customHeight="1">
      <c r="A729" s="21"/>
      <c r="B729" s="21"/>
      <c r="C729" s="21"/>
      <c r="D729" s="21"/>
      <c r="M729" s="21"/>
    </row>
    <row r="730" spans="1:13" ht="20.100000000000001" customHeight="1">
      <c r="A730" s="21"/>
      <c r="B730" s="21"/>
      <c r="C730" s="21"/>
      <c r="D730" s="21"/>
      <c r="M730" s="21"/>
    </row>
    <row r="731" spans="1:13" ht="20.100000000000001" customHeight="1">
      <c r="A731" s="21"/>
      <c r="B731" s="21"/>
      <c r="C731" s="21"/>
      <c r="D731" s="21"/>
      <c r="M731" s="21"/>
    </row>
    <row r="732" spans="1:13" ht="20.100000000000001" customHeight="1">
      <c r="A732" s="21"/>
      <c r="B732" s="21"/>
      <c r="C732" s="21"/>
      <c r="D732" s="21"/>
      <c r="M732" s="21"/>
    </row>
    <row r="733" spans="1:13" ht="20.100000000000001" customHeight="1">
      <c r="A733" s="21"/>
      <c r="B733" s="21"/>
      <c r="C733" s="21"/>
      <c r="D733" s="21"/>
      <c r="M733" s="21"/>
    </row>
    <row r="734" spans="1:13" ht="20.100000000000001" customHeight="1">
      <c r="A734" s="21"/>
      <c r="B734" s="21"/>
      <c r="C734" s="21"/>
      <c r="D734" s="21"/>
      <c r="M734" s="21"/>
    </row>
    <row r="735" spans="1:13" ht="20.100000000000001" customHeight="1">
      <c r="A735" s="21"/>
      <c r="B735" s="21"/>
      <c r="C735" s="21"/>
      <c r="D735" s="21"/>
      <c r="M735" s="21"/>
    </row>
    <row r="736" spans="1:13" ht="20.100000000000001" customHeight="1">
      <c r="A736" s="21"/>
      <c r="B736" s="21"/>
      <c r="C736" s="21"/>
      <c r="D736" s="21"/>
      <c r="M736" s="21"/>
    </row>
    <row r="737" spans="1:13" ht="20.100000000000001" customHeight="1">
      <c r="A737" s="21"/>
      <c r="B737" s="21"/>
      <c r="C737" s="21"/>
      <c r="D737" s="21"/>
      <c r="M737" s="21"/>
    </row>
    <row r="738" spans="1:13" ht="20.100000000000001" customHeight="1">
      <c r="A738" s="21"/>
      <c r="B738" s="21"/>
      <c r="C738" s="21"/>
      <c r="D738" s="21"/>
      <c r="M738" s="21"/>
    </row>
    <row r="739" spans="1:13" ht="20.100000000000001" customHeight="1">
      <c r="A739" s="21"/>
      <c r="B739" s="21"/>
      <c r="C739" s="21"/>
      <c r="D739" s="21"/>
      <c r="M739" s="21"/>
    </row>
    <row r="740" spans="1:13" ht="20.100000000000001" customHeight="1">
      <c r="A740" s="21"/>
      <c r="B740" s="21"/>
      <c r="C740" s="21"/>
      <c r="D740" s="21"/>
      <c r="M740" s="21"/>
    </row>
    <row r="741" spans="1:13" ht="20.100000000000001" customHeight="1">
      <c r="A741" s="21"/>
      <c r="B741" s="21"/>
      <c r="C741" s="21"/>
      <c r="D741" s="21"/>
      <c r="M741" s="21"/>
    </row>
    <row r="742" spans="1:13" ht="20.100000000000001" customHeight="1">
      <c r="A742" s="21"/>
      <c r="B742" s="21"/>
      <c r="C742" s="21"/>
      <c r="D742" s="21"/>
      <c r="M742" s="21"/>
    </row>
    <row r="743" spans="1:13" ht="20.100000000000001" customHeight="1">
      <c r="A743" s="21"/>
      <c r="B743" s="21"/>
      <c r="C743" s="21"/>
      <c r="D743" s="21"/>
      <c r="M743" s="21"/>
    </row>
    <row r="744" spans="1:13" ht="20.100000000000001" customHeight="1">
      <c r="A744" s="21"/>
      <c r="B744" s="21"/>
      <c r="C744" s="21"/>
      <c r="D744" s="21"/>
      <c r="M744" s="21"/>
    </row>
    <row r="745" spans="1:13" ht="20.100000000000001" customHeight="1">
      <c r="A745" s="21"/>
      <c r="B745" s="21"/>
      <c r="C745" s="21"/>
      <c r="D745" s="21"/>
      <c r="M745" s="21"/>
    </row>
    <row r="746" spans="1:13" ht="20.100000000000001" customHeight="1">
      <c r="A746" s="21"/>
      <c r="B746" s="21"/>
      <c r="C746" s="21"/>
      <c r="D746" s="21"/>
      <c r="M746" s="21"/>
    </row>
    <row r="747" spans="1:13" ht="20.100000000000001" customHeight="1">
      <c r="A747" s="21"/>
      <c r="B747" s="21"/>
      <c r="C747" s="21"/>
      <c r="D747" s="21"/>
      <c r="M747" s="21"/>
    </row>
    <row r="748" spans="1:13" ht="20.100000000000001" customHeight="1">
      <c r="A748" s="21"/>
      <c r="B748" s="21"/>
      <c r="C748" s="21"/>
      <c r="D748" s="21"/>
      <c r="M748" s="21"/>
    </row>
    <row r="749" spans="1:13" ht="20.100000000000001" customHeight="1">
      <c r="A749" s="21"/>
      <c r="B749" s="21"/>
      <c r="C749" s="21"/>
      <c r="D749" s="21"/>
      <c r="M749" s="21"/>
    </row>
    <row r="750" spans="1:13" ht="20.100000000000001" customHeight="1">
      <c r="A750" s="21"/>
      <c r="B750" s="21"/>
      <c r="C750" s="21"/>
      <c r="D750" s="21"/>
      <c r="M750" s="21"/>
    </row>
    <row r="751" spans="1:13" ht="20.100000000000001" customHeight="1">
      <c r="A751" s="21"/>
      <c r="B751" s="21"/>
      <c r="C751" s="21"/>
      <c r="D751" s="21"/>
      <c r="M751" s="21"/>
    </row>
    <row r="752" spans="1:13" ht="20.100000000000001" customHeight="1">
      <c r="A752" s="21"/>
      <c r="B752" s="21"/>
      <c r="C752" s="21"/>
      <c r="D752" s="21"/>
      <c r="M752" s="21"/>
    </row>
    <row r="753" spans="1:13" ht="20.100000000000001" customHeight="1">
      <c r="A753" s="21"/>
      <c r="B753" s="21"/>
      <c r="C753" s="21"/>
      <c r="D753" s="21"/>
      <c r="M753" s="21"/>
    </row>
    <row r="754" spans="1:13" ht="20.100000000000001" customHeight="1">
      <c r="A754" s="21"/>
      <c r="B754" s="21"/>
      <c r="C754" s="21"/>
      <c r="D754" s="21"/>
      <c r="M754" s="21"/>
    </row>
    <row r="755" spans="1:13" ht="20.100000000000001" customHeight="1">
      <c r="A755" s="21"/>
      <c r="B755" s="21"/>
      <c r="C755" s="21"/>
      <c r="D755" s="21"/>
      <c r="M755" s="21"/>
    </row>
    <row r="756" spans="1:13" ht="20.100000000000001" customHeight="1">
      <c r="A756" s="21"/>
      <c r="B756" s="21"/>
      <c r="C756" s="21"/>
      <c r="D756" s="21"/>
      <c r="M756" s="21"/>
    </row>
    <row r="757" spans="1:13" ht="20.100000000000001" customHeight="1">
      <c r="A757" s="21"/>
      <c r="B757" s="21"/>
      <c r="C757" s="21"/>
      <c r="D757" s="21"/>
      <c r="M757" s="21"/>
    </row>
    <row r="758" spans="1:13" ht="20.100000000000001" customHeight="1">
      <c r="A758" s="21"/>
      <c r="B758" s="21"/>
      <c r="C758" s="21"/>
      <c r="D758" s="21"/>
      <c r="M758" s="21"/>
    </row>
    <row r="759" spans="1:13" ht="20.100000000000001" customHeight="1">
      <c r="A759" s="21"/>
      <c r="B759" s="21"/>
      <c r="C759" s="21"/>
      <c r="D759" s="21"/>
      <c r="M759" s="21"/>
    </row>
    <row r="760" spans="1:13" ht="20.100000000000001" customHeight="1">
      <c r="A760" s="21"/>
      <c r="B760" s="21"/>
      <c r="C760" s="21"/>
      <c r="D760" s="21"/>
      <c r="M760" s="21"/>
    </row>
    <row r="761" spans="1:13" ht="20.100000000000001" customHeight="1">
      <c r="A761" s="21"/>
      <c r="B761" s="21"/>
      <c r="C761" s="21"/>
      <c r="D761" s="21"/>
      <c r="M761" s="21"/>
    </row>
    <row r="762" spans="1:13" ht="20.100000000000001" customHeight="1">
      <c r="A762" s="21"/>
      <c r="B762" s="21"/>
      <c r="C762" s="21"/>
      <c r="D762" s="21"/>
      <c r="M762" s="21"/>
    </row>
    <row r="763" spans="1:13" ht="20.100000000000001" customHeight="1">
      <c r="A763" s="21"/>
      <c r="B763" s="21"/>
      <c r="C763" s="21"/>
      <c r="D763" s="21"/>
      <c r="M763" s="21"/>
    </row>
    <row r="764" spans="1:13" ht="20.100000000000001" customHeight="1">
      <c r="A764" s="21"/>
      <c r="B764" s="21"/>
      <c r="C764" s="21"/>
      <c r="D764" s="21"/>
      <c r="M764" s="21"/>
    </row>
    <row r="765" spans="1:13" ht="20.100000000000001" customHeight="1">
      <c r="A765" s="21"/>
      <c r="B765" s="21"/>
      <c r="C765" s="21"/>
      <c r="D765" s="21"/>
      <c r="M765" s="21"/>
    </row>
    <row r="766" spans="1:13" ht="20.100000000000001" customHeight="1">
      <c r="A766" s="21"/>
      <c r="B766" s="21"/>
      <c r="C766" s="21"/>
      <c r="D766" s="21"/>
      <c r="M766" s="21"/>
    </row>
    <row r="767" spans="1:13" ht="20.100000000000001" customHeight="1">
      <c r="A767" s="21"/>
      <c r="B767" s="21"/>
      <c r="C767" s="21"/>
      <c r="D767" s="21"/>
      <c r="M767" s="21"/>
    </row>
    <row r="768" spans="1:13" ht="20.100000000000001" customHeight="1">
      <c r="A768" s="21"/>
      <c r="B768" s="21"/>
      <c r="C768" s="21"/>
      <c r="D768" s="21"/>
      <c r="M768" s="21"/>
    </row>
    <row r="769" spans="1:13" ht="20.100000000000001" customHeight="1">
      <c r="A769" s="21"/>
      <c r="B769" s="21"/>
      <c r="C769" s="21"/>
      <c r="D769" s="21"/>
      <c r="M769" s="21"/>
    </row>
    <row r="770" spans="1:13" ht="20.100000000000001" customHeight="1">
      <c r="A770" s="21"/>
      <c r="B770" s="21"/>
      <c r="C770" s="21"/>
      <c r="D770" s="21"/>
      <c r="M770" s="21"/>
    </row>
  </sheetData>
  <mergeCells count="7">
    <mergeCell ref="M2:M3"/>
    <mergeCell ref="A2:A3"/>
    <mergeCell ref="B2:B3"/>
    <mergeCell ref="C2:C3"/>
    <mergeCell ref="D2:D3"/>
    <mergeCell ref="I2:J2"/>
    <mergeCell ref="K2:L2"/>
  </mergeCells>
  <phoneticPr fontId="6" type="noConversion"/>
  <printOptions horizontalCentered="1"/>
  <pageMargins left="0.19685039370078741" right="0.19685039370078741" top="0.78740157480314965" bottom="0.59055118110236227" header="0" footer="0"/>
  <pageSetup paperSize="9" scale="80" orientation="landscape" r:id="rId1"/>
  <headerFooter scaleWithDoc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38"/>
  <sheetViews>
    <sheetView topLeftCell="A19" workbookViewId="0">
      <selection activeCell="C18" sqref="C18"/>
    </sheetView>
  </sheetViews>
  <sheetFormatPr defaultRowHeight="19.5" customHeight="1"/>
  <cols>
    <col min="1" max="1" width="9" style="378" customWidth="1"/>
    <col min="2" max="2" width="14.5546875" style="378" customWidth="1"/>
    <col min="3" max="3" width="14.88671875" style="378" customWidth="1"/>
    <col min="4" max="4" width="6" style="378" customWidth="1"/>
    <col min="5" max="5" width="9.88671875" style="378" customWidth="1"/>
    <col min="6" max="6" width="9.88671875" style="409" customWidth="1"/>
    <col min="7" max="16384" width="8.88671875" style="378"/>
  </cols>
  <sheetData>
    <row r="1" spans="1:8" ht="19.5" customHeight="1">
      <c r="A1" s="465" t="s">
        <v>881</v>
      </c>
      <c r="B1" s="465"/>
      <c r="C1" s="465"/>
      <c r="D1" s="465"/>
      <c r="E1" s="465"/>
      <c r="F1" s="465"/>
    </row>
    <row r="2" spans="1:8" ht="19.5" customHeight="1" thickBot="1"/>
    <row r="3" spans="1:8" ht="19.5" customHeight="1">
      <c r="A3" s="387" t="s">
        <v>893</v>
      </c>
      <c r="B3" s="388" t="s">
        <v>894</v>
      </c>
      <c r="C3" s="388" t="s">
        <v>895</v>
      </c>
      <c r="D3" s="388" t="s">
        <v>896</v>
      </c>
      <c r="E3" s="389" t="s">
        <v>897</v>
      </c>
      <c r="F3" s="390" t="s">
        <v>898</v>
      </c>
      <c r="G3" s="391"/>
      <c r="H3" s="391"/>
    </row>
    <row r="4" spans="1:8" ht="19.5" customHeight="1">
      <c r="A4" s="392"/>
      <c r="B4" s="393" t="s">
        <v>899</v>
      </c>
      <c r="C4" s="393"/>
      <c r="D4" s="394" t="s">
        <v>900</v>
      </c>
      <c r="E4" s="395">
        <f t="shared" ref="E4:E18" si="0">C24</f>
        <v>19222</v>
      </c>
      <c r="F4" s="396"/>
      <c r="G4" s="391"/>
      <c r="H4" s="391"/>
    </row>
    <row r="5" spans="1:8" ht="19.5" customHeight="1">
      <c r="A5" s="392">
        <v>1</v>
      </c>
      <c r="B5" s="393" t="s">
        <v>902</v>
      </c>
      <c r="C5" s="393"/>
      <c r="D5" s="394" t="s">
        <v>900</v>
      </c>
      <c r="E5" s="397">
        <f t="shared" si="0"/>
        <v>1922</v>
      </c>
      <c r="F5" s="398">
        <v>0.1</v>
      </c>
      <c r="G5" s="391"/>
      <c r="H5" s="391"/>
    </row>
    <row r="6" spans="1:8" ht="19.5" customHeight="1">
      <c r="A6" s="392">
        <v>2</v>
      </c>
      <c r="B6" s="393" t="s">
        <v>903</v>
      </c>
      <c r="C6" s="393"/>
      <c r="D6" s="394" t="s">
        <v>900</v>
      </c>
      <c r="E6" s="397">
        <f t="shared" si="0"/>
        <v>1922</v>
      </c>
      <c r="F6" s="398">
        <v>0.1</v>
      </c>
      <c r="G6" s="391"/>
      <c r="H6" s="391"/>
    </row>
    <row r="7" spans="1:8" ht="19.5" customHeight="1">
      <c r="A7" s="392">
        <v>3</v>
      </c>
      <c r="B7" s="393" t="s">
        <v>904</v>
      </c>
      <c r="C7" s="393"/>
      <c r="D7" s="394" t="s">
        <v>900</v>
      </c>
      <c r="E7" s="397">
        <f t="shared" si="0"/>
        <v>2307</v>
      </c>
      <c r="F7" s="398">
        <v>0.3</v>
      </c>
      <c r="G7" s="391"/>
      <c r="H7" s="391"/>
    </row>
    <row r="8" spans="1:8" ht="19.5" customHeight="1">
      <c r="A8" s="392">
        <v>4</v>
      </c>
      <c r="B8" s="393" t="s">
        <v>905</v>
      </c>
      <c r="C8" s="393" t="s">
        <v>876</v>
      </c>
      <c r="D8" s="394" t="s">
        <v>900</v>
      </c>
      <c r="E8" s="397">
        <f t="shared" si="0"/>
        <v>577</v>
      </c>
      <c r="F8" s="398"/>
      <c r="G8" s="391"/>
      <c r="H8" s="391"/>
    </row>
    <row r="9" spans="1:8" ht="19.5" customHeight="1">
      <c r="A9" s="392">
        <v>5</v>
      </c>
      <c r="B9" s="393" t="s">
        <v>905</v>
      </c>
      <c r="C9" s="393" t="s">
        <v>877</v>
      </c>
      <c r="D9" s="394" t="s">
        <v>900</v>
      </c>
      <c r="E9" s="397">
        <f t="shared" si="0"/>
        <v>577</v>
      </c>
      <c r="F9" s="398"/>
      <c r="G9" s="391"/>
      <c r="H9" s="391"/>
    </row>
    <row r="10" spans="1:8" ht="19.5" customHeight="1">
      <c r="A10" s="392">
        <v>6</v>
      </c>
      <c r="B10" s="393" t="s">
        <v>905</v>
      </c>
      <c r="C10" s="393" t="s">
        <v>878</v>
      </c>
      <c r="D10" s="394" t="s">
        <v>900</v>
      </c>
      <c r="E10" s="397">
        <f t="shared" si="0"/>
        <v>865</v>
      </c>
      <c r="F10" s="398"/>
      <c r="G10" s="391"/>
      <c r="H10" s="391"/>
    </row>
    <row r="11" spans="1:8" ht="19.5" customHeight="1">
      <c r="A11" s="392">
        <v>7</v>
      </c>
      <c r="B11" s="393" t="s">
        <v>905</v>
      </c>
      <c r="C11" s="393" t="s">
        <v>879</v>
      </c>
      <c r="D11" s="394" t="s">
        <v>900</v>
      </c>
      <c r="E11" s="397">
        <f t="shared" si="0"/>
        <v>865</v>
      </c>
      <c r="F11" s="398"/>
      <c r="G11" s="391"/>
      <c r="H11" s="391"/>
    </row>
    <row r="12" spans="1:8" ht="19.5" customHeight="1">
      <c r="A12" s="392">
        <v>8</v>
      </c>
      <c r="B12" s="393" t="s">
        <v>905</v>
      </c>
      <c r="C12" s="393" t="s">
        <v>880</v>
      </c>
      <c r="D12" s="394" t="s">
        <v>900</v>
      </c>
      <c r="E12" s="397">
        <f t="shared" si="0"/>
        <v>577</v>
      </c>
      <c r="F12" s="398"/>
      <c r="G12" s="391"/>
      <c r="H12" s="391"/>
    </row>
    <row r="13" spans="1:8" ht="19.5" customHeight="1">
      <c r="A13" s="392">
        <v>9</v>
      </c>
      <c r="B13" s="393" t="s">
        <v>906</v>
      </c>
      <c r="C13" s="393"/>
      <c r="D13" s="394" t="s">
        <v>900</v>
      </c>
      <c r="E13" s="397">
        <f t="shared" si="0"/>
        <v>3844</v>
      </c>
      <c r="F13" s="398">
        <v>0.5</v>
      </c>
      <c r="G13" s="391"/>
      <c r="H13" s="391"/>
    </row>
    <row r="14" spans="1:8" ht="19.5" customHeight="1">
      <c r="A14" s="392">
        <v>10</v>
      </c>
      <c r="B14" s="393" t="s">
        <v>907</v>
      </c>
      <c r="C14" s="393" t="s">
        <v>876</v>
      </c>
      <c r="D14" s="394" t="s">
        <v>900</v>
      </c>
      <c r="E14" s="397">
        <f t="shared" si="0"/>
        <v>961</v>
      </c>
      <c r="F14" s="398"/>
      <c r="G14" s="391"/>
      <c r="H14" s="391"/>
    </row>
    <row r="15" spans="1:8" ht="19.5" customHeight="1">
      <c r="A15" s="392">
        <v>11</v>
      </c>
      <c r="B15" s="393" t="s">
        <v>907</v>
      </c>
      <c r="C15" s="393" t="s">
        <v>877</v>
      </c>
      <c r="D15" s="394" t="s">
        <v>900</v>
      </c>
      <c r="E15" s="397">
        <f t="shared" si="0"/>
        <v>961</v>
      </c>
      <c r="F15" s="398"/>
      <c r="G15" s="391"/>
      <c r="H15" s="391"/>
    </row>
    <row r="16" spans="1:8" ht="19.5" customHeight="1">
      <c r="A16" s="392">
        <v>12</v>
      </c>
      <c r="B16" s="393" t="s">
        <v>907</v>
      </c>
      <c r="C16" s="393" t="s">
        <v>878</v>
      </c>
      <c r="D16" s="394" t="s">
        <v>900</v>
      </c>
      <c r="E16" s="397">
        <f t="shared" si="0"/>
        <v>1442</v>
      </c>
      <c r="F16" s="398"/>
      <c r="G16" s="391"/>
      <c r="H16" s="391"/>
    </row>
    <row r="17" spans="1:8" ht="19.5" customHeight="1">
      <c r="A17" s="392">
        <v>13</v>
      </c>
      <c r="B17" s="393" t="s">
        <v>907</v>
      </c>
      <c r="C17" s="393" t="s">
        <v>879</v>
      </c>
      <c r="D17" s="394" t="s">
        <v>900</v>
      </c>
      <c r="E17" s="397">
        <f t="shared" si="0"/>
        <v>1442</v>
      </c>
      <c r="F17" s="398"/>
      <c r="G17" s="391"/>
      <c r="H17" s="391"/>
    </row>
    <row r="18" spans="1:8" ht="19.5" customHeight="1">
      <c r="A18" s="392">
        <v>14</v>
      </c>
      <c r="B18" s="393" t="s">
        <v>907</v>
      </c>
      <c r="C18" s="393" t="s">
        <v>880</v>
      </c>
      <c r="D18" s="394" t="s">
        <v>900</v>
      </c>
      <c r="E18" s="397">
        <f t="shared" si="0"/>
        <v>961</v>
      </c>
      <c r="F18" s="398"/>
      <c r="G18" s="391"/>
      <c r="H18" s="391"/>
    </row>
    <row r="19" spans="1:8" ht="19.5" customHeight="1">
      <c r="A19" s="392"/>
      <c r="B19" s="393" t="s">
        <v>908</v>
      </c>
      <c r="C19" s="393"/>
      <c r="D19" s="394" t="s">
        <v>901</v>
      </c>
      <c r="E19" s="395">
        <f>INT(E4*H19)</f>
        <v>1011</v>
      </c>
      <c r="F19" s="399"/>
      <c r="G19" s="391"/>
      <c r="H19" s="400">
        <v>5.262177516997299E-2</v>
      </c>
    </row>
    <row r="20" spans="1:8" ht="19.5" customHeight="1">
      <c r="A20" s="392">
        <v>15</v>
      </c>
      <c r="B20" s="393" t="s">
        <v>909</v>
      </c>
      <c r="C20" s="393" t="s">
        <v>910</v>
      </c>
      <c r="D20" s="394" t="s">
        <v>901</v>
      </c>
      <c r="E20" s="397">
        <f>ROUND($E$19*F20,0)</f>
        <v>202</v>
      </c>
      <c r="F20" s="398">
        <f>F5+F6</f>
        <v>0.2</v>
      </c>
      <c r="G20" s="391"/>
      <c r="H20" s="391"/>
    </row>
    <row r="21" spans="1:8" ht="19.5" customHeight="1">
      <c r="A21" s="392">
        <v>16</v>
      </c>
      <c r="B21" s="393" t="s">
        <v>909</v>
      </c>
      <c r="C21" s="393" t="s">
        <v>911</v>
      </c>
      <c r="D21" s="394" t="s">
        <v>901</v>
      </c>
      <c r="E21" s="397">
        <f>ROUND($E$19*F21,0)</f>
        <v>303</v>
      </c>
      <c r="F21" s="398">
        <v>0.3</v>
      </c>
      <c r="G21" s="391"/>
      <c r="H21" s="391"/>
    </row>
    <row r="22" spans="1:8" ht="19.5" customHeight="1" thickBot="1">
      <c r="A22" s="401">
        <v>17</v>
      </c>
      <c r="B22" s="402" t="s">
        <v>909</v>
      </c>
      <c r="C22" s="402" t="s">
        <v>912</v>
      </c>
      <c r="D22" s="403" t="s">
        <v>901</v>
      </c>
      <c r="E22" s="404">
        <f>INT($E$19*F22)</f>
        <v>505</v>
      </c>
      <c r="F22" s="405">
        <v>0.5</v>
      </c>
      <c r="G22" s="391"/>
      <c r="H22" s="391"/>
    </row>
    <row r="23" spans="1:8" ht="19.5" customHeight="1">
      <c r="A23" s="410"/>
      <c r="B23" s="411"/>
      <c r="C23" s="411"/>
      <c r="D23" s="410"/>
      <c r="E23" s="412"/>
      <c r="F23" s="413"/>
      <c r="G23" s="391"/>
      <c r="H23" s="391"/>
    </row>
    <row r="24" spans="1:8" ht="18.75" customHeight="1">
      <c r="A24" s="379" t="s">
        <v>882</v>
      </c>
      <c r="B24" s="380"/>
      <c r="C24" s="381">
        <v>19222</v>
      </c>
      <c r="D24" s="414" t="s">
        <v>875</v>
      </c>
      <c r="E24" s="382"/>
      <c r="F24" s="406"/>
    </row>
    <row r="25" spans="1:8" ht="18.75" customHeight="1">
      <c r="A25" s="416" t="s">
        <v>883</v>
      </c>
      <c r="B25" s="384"/>
      <c r="C25" s="385">
        <f>ROUND($C$24*E25,0)</f>
        <v>1922</v>
      </c>
      <c r="D25" s="415" t="s">
        <v>875</v>
      </c>
      <c r="E25" s="386">
        <v>0.1</v>
      </c>
      <c r="F25" s="386"/>
    </row>
    <row r="26" spans="1:8" ht="18.75" customHeight="1">
      <c r="A26" s="416" t="s">
        <v>884</v>
      </c>
      <c r="B26" s="383"/>
      <c r="C26" s="385">
        <f>ROUND($C$24*E26,0)</f>
        <v>1922</v>
      </c>
      <c r="D26" s="415" t="s">
        <v>875</v>
      </c>
      <c r="E26" s="386">
        <v>0.1</v>
      </c>
      <c r="F26" s="386"/>
    </row>
    <row r="27" spans="1:8" ht="18.75" customHeight="1">
      <c r="A27" s="416" t="s">
        <v>885</v>
      </c>
      <c r="B27" s="383" t="s">
        <v>886</v>
      </c>
      <c r="C27" s="385">
        <f t="shared" ref="C27:C32" si="1">ROUND($C$24*$E$27*F27,0)</f>
        <v>2307</v>
      </c>
      <c r="D27" s="415" t="s">
        <v>875</v>
      </c>
      <c r="E27" s="464">
        <v>0.3</v>
      </c>
      <c r="F27" s="407">
        <v>0.4</v>
      </c>
    </row>
    <row r="28" spans="1:8" ht="18.75" customHeight="1">
      <c r="A28" s="416" t="s">
        <v>885</v>
      </c>
      <c r="B28" s="383" t="s">
        <v>887</v>
      </c>
      <c r="C28" s="385">
        <f t="shared" si="1"/>
        <v>577</v>
      </c>
      <c r="D28" s="415" t="s">
        <v>875</v>
      </c>
      <c r="E28" s="464"/>
      <c r="F28" s="408">
        <v>0.1</v>
      </c>
    </row>
    <row r="29" spans="1:8" ht="18.75" customHeight="1">
      <c r="A29" s="416" t="s">
        <v>885</v>
      </c>
      <c r="B29" s="383" t="s">
        <v>888</v>
      </c>
      <c r="C29" s="385">
        <f t="shared" si="1"/>
        <v>577</v>
      </c>
      <c r="D29" s="415" t="s">
        <v>875</v>
      </c>
      <c r="E29" s="464"/>
      <c r="F29" s="408">
        <v>0.1</v>
      </c>
    </row>
    <row r="30" spans="1:8" ht="18.75" customHeight="1">
      <c r="A30" s="416" t="s">
        <v>885</v>
      </c>
      <c r="B30" s="383" t="s">
        <v>889</v>
      </c>
      <c r="C30" s="385">
        <f t="shared" si="1"/>
        <v>865</v>
      </c>
      <c r="D30" s="415" t="s">
        <v>875</v>
      </c>
      <c r="E30" s="464"/>
      <c r="F30" s="408">
        <v>0.15</v>
      </c>
    </row>
    <row r="31" spans="1:8" ht="18.75" customHeight="1">
      <c r="A31" s="416" t="s">
        <v>885</v>
      </c>
      <c r="B31" s="383" t="s">
        <v>890</v>
      </c>
      <c r="C31" s="385">
        <f t="shared" si="1"/>
        <v>865</v>
      </c>
      <c r="D31" s="415" t="s">
        <v>875</v>
      </c>
      <c r="E31" s="464"/>
      <c r="F31" s="408">
        <v>0.15</v>
      </c>
    </row>
    <row r="32" spans="1:8" ht="18.75" customHeight="1">
      <c r="A32" s="416" t="s">
        <v>885</v>
      </c>
      <c r="B32" s="383" t="s">
        <v>891</v>
      </c>
      <c r="C32" s="385">
        <f t="shared" si="1"/>
        <v>577</v>
      </c>
      <c r="D32" s="415" t="s">
        <v>875</v>
      </c>
      <c r="E32" s="464"/>
      <c r="F32" s="408">
        <v>0.1</v>
      </c>
    </row>
    <row r="33" spans="1:6" ht="18.75" customHeight="1">
      <c r="A33" s="416" t="s">
        <v>892</v>
      </c>
      <c r="B33" s="383" t="s">
        <v>886</v>
      </c>
      <c r="C33" s="385">
        <f>ROUND($C$24*$E$33*F33,0)</f>
        <v>3844</v>
      </c>
      <c r="D33" s="415" t="s">
        <v>875</v>
      </c>
      <c r="E33" s="464">
        <v>0.5</v>
      </c>
      <c r="F33" s="407">
        <v>0.4</v>
      </c>
    </row>
    <row r="34" spans="1:6" ht="18.75" customHeight="1">
      <c r="A34" s="416" t="s">
        <v>892</v>
      </c>
      <c r="B34" s="383" t="s">
        <v>887</v>
      </c>
      <c r="C34" s="385">
        <f t="shared" ref="C34:C38" si="2">ROUND($C$24*$E$33*F34,0)</f>
        <v>961</v>
      </c>
      <c r="D34" s="415" t="s">
        <v>875</v>
      </c>
      <c r="E34" s="464"/>
      <c r="F34" s="408">
        <v>0.1</v>
      </c>
    </row>
    <row r="35" spans="1:6" ht="18.75" customHeight="1">
      <c r="A35" s="416" t="s">
        <v>892</v>
      </c>
      <c r="B35" s="383" t="s">
        <v>888</v>
      </c>
      <c r="C35" s="385">
        <f t="shared" si="2"/>
        <v>961</v>
      </c>
      <c r="D35" s="415" t="s">
        <v>875</v>
      </c>
      <c r="E35" s="464"/>
      <c r="F35" s="408">
        <v>0.1</v>
      </c>
    </row>
    <row r="36" spans="1:6" ht="18.75" customHeight="1">
      <c r="A36" s="416" t="s">
        <v>892</v>
      </c>
      <c r="B36" s="383" t="s">
        <v>889</v>
      </c>
      <c r="C36" s="385">
        <f t="shared" si="2"/>
        <v>1442</v>
      </c>
      <c r="D36" s="415" t="s">
        <v>875</v>
      </c>
      <c r="E36" s="464"/>
      <c r="F36" s="408">
        <v>0.15</v>
      </c>
    </row>
    <row r="37" spans="1:6" ht="18.75" customHeight="1">
      <c r="A37" s="416" t="s">
        <v>892</v>
      </c>
      <c r="B37" s="383" t="s">
        <v>890</v>
      </c>
      <c r="C37" s="385">
        <f t="shared" si="2"/>
        <v>1442</v>
      </c>
      <c r="D37" s="415" t="s">
        <v>875</v>
      </c>
      <c r="E37" s="464"/>
      <c r="F37" s="408">
        <v>0.15</v>
      </c>
    </row>
    <row r="38" spans="1:6" ht="18.75" customHeight="1">
      <c r="A38" s="416" t="s">
        <v>892</v>
      </c>
      <c r="B38" s="383" t="s">
        <v>891</v>
      </c>
      <c r="C38" s="385">
        <f t="shared" si="2"/>
        <v>961</v>
      </c>
      <c r="D38" s="415" t="s">
        <v>875</v>
      </c>
      <c r="E38" s="464"/>
      <c r="F38" s="408">
        <v>0.1</v>
      </c>
    </row>
  </sheetData>
  <mergeCells count="3">
    <mergeCell ref="E27:E32"/>
    <mergeCell ref="E33:E38"/>
    <mergeCell ref="A1:F1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showZeros="0" tabSelected="1" view="pageBreakPreview" zoomScaleNormal="100" zoomScaleSheetLayoutView="100" workbookViewId="0">
      <pane ySplit="2" topLeftCell="A33" activePane="bottomLeft" state="frozen"/>
      <selection pane="bottomLeft" activeCell="A29" sqref="A29"/>
    </sheetView>
  </sheetViews>
  <sheetFormatPr defaultRowHeight="21.75" customHeight="1"/>
  <cols>
    <col min="1" max="1" width="4.77734375" style="183" customWidth="1"/>
    <col min="2" max="2" width="3.33203125" style="206" customWidth="1"/>
    <col min="3" max="3" width="13.77734375" style="183" customWidth="1"/>
    <col min="4" max="4" width="12.77734375" style="183" customWidth="1"/>
    <col min="5" max="5" width="5.33203125" style="431" customWidth="1"/>
    <col min="6" max="6" width="10.77734375" style="183" customWidth="1"/>
    <col min="7" max="7" width="11.77734375" style="183" customWidth="1"/>
    <col min="8" max="8" width="13.77734375" style="183" customWidth="1"/>
    <col min="9" max="9" width="11.77734375" style="183" customWidth="1"/>
    <col min="10" max="10" width="13.77734375" style="183" customWidth="1"/>
    <col min="11" max="11" width="11.77734375" style="183" customWidth="1"/>
    <col min="12" max="12" width="13.77734375" style="183" customWidth="1"/>
    <col min="13" max="13" width="13.77734375" style="207" customWidth="1"/>
    <col min="14" max="14" width="12.109375" style="431" bestFit="1" customWidth="1"/>
    <col min="15" max="16384" width="8.88671875" style="183"/>
  </cols>
  <sheetData>
    <row r="1" spans="1:14" ht="21.75" customHeight="1">
      <c r="A1" s="468" t="s">
        <v>913</v>
      </c>
      <c r="B1" s="469"/>
      <c r="C1" s="470"/>
      <c r="D1" s="474" t="s">
        <v>914</v>
      </c>
      <c r="E1" s="474" t="s">
        <v>16</v>
      </c>
      <c r="F1" s="474" t="s">
        <v>915</v>
      </c>
      <c r="G1" s="189" t="s">
        <v>12</v>
      </c>
      <c r="H1" s="190"/>
      <c r="I1" s="189" t="s">
        <v>13</v>
      </c>
      <c r="J1" s="190"/>
      <c r="K1" s="189" t="s">
        <v>14</v>
      </c>
      <c r="L1" s="190"/>
      <c r="M1" s="475" t="s">
        <v>916</v>
      </c>
      <c r="N1" s="466" t="s">
        <v>917</v>
      </c>
    </row>
    <row r="2" spans="1:14" ht="21.75" customHeight="1">
      <c r="A2" s="471"/>
      <c r="B2" s="472"/>
      <c r="C2" s="473"/>
      <c r="D2" s="474"/>
      <c r="E2" s="474"/>
      <c r="F2" s="474"/>
      <c r="G2" s="191" t="s">
        <v>3</v>
      </c>
      <c r="H2" s="192" t="s">
        <v>15</v>
      </c>
      <c r="I2" s="191" t="s">
        <v>3</v>
      </c>
      <c r="J2" s="192" t="s">
        <v>15</v>
      </c>
      <c r="K2" s="191" t="s">
        <v>3</v>
      </c>
      <c r="L2" s="192" t="s">
        <v>15</v>
      </c>
      <c r="M2" s="475"/>
      <c r="N2" s="467"/>
    </row>
    <row r="3" spans="1:14" ht="21.75" customHeight="1">
      <c r="A3" s="194"/>
      <c r="B3" s="195"/>
      <c r="C3" s="198"/>
      <c r="D3" s="193"/>
      <c r="E3" s="36"/>
      <c r="F3" s="188"/>
      <c r="G3" s="199"/>
      <c r="H3" s="200"/>
      <c r="I3" s="201"/>
      <c r="J3" s="200"/>
      <c r="K3" s="201"/>
      <c r="L3" s="200"/>
      <c r="M3" s="196"/>
      <c r="N3" s="36"/>
    </row>
    <row r="4" spans="1:14" ht="21.75" customHeight="1">
      <c r="A4" s="202" t="s">
        <v>126</v>
      </c>
      <c r="B4" s="195">
        <v>1</v>
      </c>
      <c r="C4" s="181" t="s">
        <v>155</v>
      </c>
      <c r="D4" s="193" t="s">
        <v>921</v>
      </c>
      <c r="E4" s="36" t="s">
        <v>919</v>
      </c>
      <c r="F4" s="188"/>
      <c r="G4" s="199"/>
      <c r="H4" s="200"/>
      <c r="I4" s="201"/>
      <c r="J4" s="200"/>
      <c r="K4" s="201"/>
      <c r="L4" s="200"/>
      <c r="M4" s="196"/>
      <c r="N4" s="451">
        <v>12</v>
      </c>
    </row>
    <row r="5" spans="1:14" ht="21.75" customHeight="1">
      <c r="A5" s="194"/>
      <c r="B5" s="195"/>
      <c r="C5" s="198" t="s">
        <v>156</v>
      </c>
      <c r="D5" s="193"/>
      <c r="E5" s="36" t="s">
        <v>134</v>
      </c>
      <c r="F5" s="188">
        <v>0.15529999999999999</v>
      </c>
      <c r="G5" s="199"/>
      <c r="H5" s="200">
        <v>0</v>
      </c>
      <c r="I5" s="201">
        <v>123972</v>
      </c>
      <c r="J5" s="200">
        <v>19252.8</v>
      </c>
      <c r="K5" s="201"/>
      <c r="L5" s="200">
        <v>0</v>
      </c>
      <c r="M5" s="196">
        <v>19252.8</v>
      </c>
      <c r="N5" s="36"/>
    </row>
    <row r="6" spans="1:14" ht="21.75" customHeight="1">
      <c r="A6" s="194"/>
      <c r="B6" s="195"/>
      <c r="C6" s="198" t="s">
        <v>26</v>
      </c>
      <c r="D6" s="193"/>
      <c r="E6" s="36" t="s">
        <v>134</v>
      </c>
      <c r="F6" s="188">
        <v>0.17732000000000001</v>
      </c>
      <c r="G6" s="199"/>
      <c r="H6" s="200">
        <v>0</v>
      </c>
      <c r="I6" s="201">
        <v>74008</v>
      </c>
      <c r="J6" s="200">
        <v>13123</v>
      </c>
      <c r="K6" s="201"/>
      <c r="L6" s="200">
        <v>0</v>
      </c>
      <c r="M6" s="196">
        <v>13123</v>
      </c>
      <c r="N6" s="36"/>
    </row>
    <row r="7" spans="1:14" ht="21.75" customHeight="1">
      <c r="A7" s="194"/>
      <c r="B7" s="195"/>
      <c r="C7" s="198" t="s">
        <v>157</v>
      </c>
      <c r="D7" s="193" t="s">
        <v>158</v>
      </c>
      <c r="E7" s="36" t="s">
        <v>27</v>
      </c>
      <c r="F7" s="188">
        <v>0.8</v>
      </c>
      <c r="G7" s="199">
        <v>19971</v>
      </c>
      <c r="H7" s="200">
        <v>15976.8</v>
      </c>
      <c r="I7" s="201">
        <v>18876</v>
      </c>
      <c r="J7" s="200">
        <v>15100.8</v>
      </c>
      <c r="K7" s="201">
        <v>45823</v>
      </c>
      <c r="L7" s="200">
        <v>36658.400000000001</v>
      </c>
      <c r="M7" s="196">
        <v>67736</v>
      </c>
      <c r="N7" s="36"/>
    </row>
    <row r="8" spans="1:14" ht="21.75" customHeight="1">
      <c r="A8" s="194"/>
      <c r="B8" s="195"/>
      <c r="C8" s="198" t="s">
        <v>159</v>
      </c>
      <c r="D8" s="193" t="s">
        <v>160</v>
      </c>
      <c r="E8" s="36" t="s">
        <v>27</v>
      </c>
      <c r="F8" s="188">
        <v>0.8</v>
      </c>
      <c r="G8" s="199">
        <v>33841</v>
      </c>
      <c r="H8" s="200">
        <v>27072.799999999999</v>
      </c>
      <c r="I8" s="201"/>
      <c r="J8" s="200">
        <v>0</v>
      </c>
      <c r="K8" s="201">
        <v>33792</v>
      </c>
      <c r="L8" s="200">
        <v>27033.599999999999</v>
      </c>
      <c r="M8" s="196">
        <v>54106.399999999994</v>
      </c>
      <c r="N8" s="36"/>
    </row>
    <row r="9" spans="1:14" ht="21.75" customHeight="1">
      <c r="A9" s="194"/>
      <c r="B9" s="195"/>
      <c r="C9" s="198" t="s">
        <v>161</v>
      </c>
      <c r="D9" s="193" t="s">
        <v>162</v>
      </c>
      <c r="E9" s="36" t="s">
        <v>27</v>
      </c>
      <c r="F9" s="188">
        <v>0.8</v>
      </c>
      <c r="G9" s="199"/>
      <c r="H9" s="200">
        <v>0</v>
      </c>
      <c r="I9" s="201"/>
      <c r="J9" s="200">
        <v>0</v>
      </c>
      <c r="K9" s="201">
        <v>3496</v>
      </c>
      <c r="L9" s="200">
        <v>2796.8</v>
      </c>
      <c r="M9" s="196">
        <v>2796.8</v>
      </c>
      <c r="N9" s="36"/>
    </row>
    <row r="10" spans="1:14" ht="21.75" customHeight="1">
      <c r="A10" s="194"/>
      <c r="B10" s="195"/>
      <c r="C10" s="198" t="s">
        <v>163</v>
      </c>
      <c r="D10" s="193" t="s">
        <v>160</v>
      </c>
      <c r="E10" s="36" t="s">
        <v>27</v>
      </c>
      <c r="F10" s="188">
        <v>0.24</v>
      </c>
      <c r="G10" s="199">
        <v>11603</v>
      </c>
      <c r="H10" s="200">
        <v>2784.7</v>
      </c>
      <c r="I10" s="201">
        <v>18876</v>
      </c>
      <c r="J10" s="200">
        <v>4530.2</v>
      </c>
      <c r="K10" s="201">
        <v>6262</v>
      </c>
      <c r="L10" s="200">
        <v>1502.8</v>
      </c>
      <c r="M10" s="196">
        <v>8817.6999999999989</v>
      </c>
      <c r="N10" s="36"/>
    </row>
    <row r="11" spans="1:14" ht="21.75" customHeight="1">
      <c r="A11" s="194"/>
      <c r="B11" s="195"/>
      <c r="C11" s="198" t="s">
        <v>143</v>
      </c>
      <c r="D11" s="197" t="s">
        <v>164</v>
      </c>
      <c r="E11" s="36" t="s">
        <v>7</v>
      </c>
      <c r="F11" s="188">
        <v>1</v>
      </c>
      <c r="G11" s="199">
        <v>8841</v>
      </c>
      <c r="H11" s="200">
        <v>8841</v>
      </c>
      <c r="I11" s="201"/>
      <c r="J11" s="200">
        <v>0</v>
      </c>
      <c r="K11" s="201"/>
      <c r="L11" s="200">
        <v>0</v>
      </c>
      <c r="M11" s="196">
        <v>8841</v>
      </c>
      <c r="N11" s="36"/>
    </row>
    <row r="12" spans="1:14" ht="21.75" customHeight="1">
      <c r="A12" s="194"/>
      <c r="B12" s="195"/>
      <c r="C12" s="198"/>
      <c r="D12" s="193" t="s">
        <v>922</v>
      </c>
      <c r="E12" s="36"/>
      <c r="F12" s="188"/>
      <c r="G12" s="199"/>
      <c r="H12" s="200">
        <v>54675</v>
      </c>
      <c r="I12" s="201"/>
      <c r="J12" s="200">
        <v>52006</v>
      </c>
      <c r="K12" s="201"/>
      <c r="L12" s="200">
        <v>67991</v>
      </c>
      <c r="M12" s="196">
        <v>174672</v>
      </c>
      <c r="N12" s="36"/>
    </row>
    <row r="13" spans="1:14" ht="21.75" customHeight="1">
      <c r="A13" s="194"/>
      <c r="B13" s="195"/>
      <c r="C13" s="198"/>
      <c r="D13" s="193"/>
      <c r="E13" s="36"/>
      <c r="F13" s="188"/>
      <c r="G13" s="199"/>
      <c r="H13" s="200"/>
      <c r="I13" s="201"/>
      <c r="J13" s="200"/>
      <c r="K13" s="201"/>
      <c r="L13" s="200"/>
      <c r="M13" s="196"/>
      <c r="N13" s="36"/>
    </row>
    <row r="14" spans="1:14" ht="21.75" customHeight="1">
      <c r="A14" s="202" t="s">
        <v>126</v>
      </c>
      <c r="B14" s="195">
        <f>B4+1</f>
        <v>2</v>
      </c>
      <c r="C14" s="181" t="s">
        <v>19</v>
      </c>
      <c r="D14" s="193" t="s">
        <v>114</v>
      </c>
      <c r="E14" s="36" t="s">
        <v>919</v>
      </c>
      <c r="F14" s="188"/>
      <c r="G14" s="199"/>
      <c r="H14" s="200"/>
      <c r="I14" s="201"/>
      <c r="J14" s="200"/>
      <c r="K14" s="201"/>
      <c r="L14" s="200"/>
      <c r="M14" s="196"/>
      <c r="N14" s="451">
        <v>13</v>
      </c>
    </row>
    <row r="15" spans="1:14" ht="21.75" customHeight="1">
      <c r="A15" s="194"/>
      <c r="B15" s="195"/>
      <c r="C15" s="198" t="s">
        <v>165</v>
      </c>
      <c r="D15" s="193" t="s">
        <v>86</v>
      </c>
      <c r="E15" s="36" t="s">
        <v>45</v>
      </c>
      <c r="F15" s="188">
        <v>4.0000000000000001E-3</v>
      </c>
      <c r="G15" s="199">
        <v>12000</v>
      </c>
      <c r="H15" s="200">
        <v>48</v>
      </c>
      <c r="I15" s="201"/>
      <c r="J15" s="200">
        <v>0</v>
      </c>
      <c r="K15" s="201"/>
      <c r="L15" s="200">
        <v>0</v>
      </c>
      <c r="M15" s="196">
        <v>48</v>
      </c>
      <c r="N15" s="36" t="s">
        <v>1104</v>
      </c>
    </row>
    <row r="16" spans="1:14" ht="21.75" customHeight="1">
      <c r="A16" s="194"/>
      <c r="B16" s="195"/>
      <c r="C16" s="198" t="s">
        <v>116</v>
      </c>
      <c r="D16" s="193" t="s">
        <v>166</v>
      </c>
      <c r="E16" s="36" t="s">
        <v>45</v>
      </c>
      <c r="F16" s="188">
        <v>1</v>
      </c>
      <c r="G16" s="199">
        <v>1000</v>
      </c>
      <c r="H16" s="200">
        <v>1000</v>
      </c>
      <c r="I16" s="201"/>
      <c r="J16" s="200">
        <v>0</v>
      </c>
      <c r="K16" s="201"/>
      <c r="L16" s="200">
        <v>0</v>
      </c>
      <c r="M16" s="196">
        <v>1000</v>
      </c>
      <c r="N16" s="36" t="s">
        <v>1105</v>
      </c>
    </row>
    <row r="17" spans="1:14" ht="21.75" customHeight="1">
      <c r="A17" s="194"/>
      <c r="B17" s="195"/>
      <c r="C17" s="198" t="s">
        <v>167</v>
      </c>
      <c r="D17" s="193" t="s">
        <v>168</v>
      </c>
      <c r="E17" s="36" t="s">
        <v>83</v>
      </c>
      <c r="F17" s="188">
        <v>7.0000000000000001E-3</v>
      </c>
      <c r="G17" s="199">
        <v>1270</v>
      </c>
      <c r="H17" s="200">
        <v>8.8000000000000007</v>
      </c>
      <c r="I17" s="201"/>
      <c r="J17" s="200">
        <v>0</v>
      </c>
      <c r="K17" s="201"/>
      <c r="L17" s="200">
        <v>0</v>
      </c>
      <c r="M17" s="196">
        <v>8.8000000000000007</v>
      </c>
      <c r="N17" s="36" t="s">
        <v>1106</v>
      </c>
    </row>
    <row r="18" spans="1:14" ht="21.75" customHeight="1">
      <c r="A18" s="194"/>
      <c r="B18" s="195"/>
      <c r="C18" s="198" t="s">
        <v>169</v>
      </c>
      <c r="D18" s="193"/>
      <c r="E18" s="36" t="s">
        <v>134</v>
      </c>
      <c r="F18" s="188">
        <v>2.402E-2</v>
      </c>
      <c r="G18" s="199"/>
      <c r="H18" s="200">
        <v>0</v>
      </c>
      <c r="I18" s="201">
        <v>95502</v>
      </c>
      <c r="J18" s="200">
        <v>2293.9</v>
      </c>
      <c r="K18" s="201"/>
      <c r="L18" s="200">
        <v>0</v>
      </c>
      <c r="M18" s="196">
        <v>2293.9</v>
      </c>
      <c r="N18" s="36"/>
    </row>
    <row r="19" spans="1:14" ht="21.75" customHeight="1">
      <c r="A19" s="194"/>
      <c r="B19" s="195"/>
      <c r="C19" s="198" t="s">
        <v>26</v>
      </c>
      <c r="D19" s="193"/>
      <c r="E19" s="36" t="s">
        <v>134</v>
      </c>
      <c r="F19" s="188">
        <v>1.7729999999999999E-2</v>
      </c>
      <c r="G19" s="199"/>
      <c r="H19" s="200">
        <v>0</v>
      </c>
      <c r="I19" s="201">
        <v>74008</v>
      </c>
      <c r="J19" s="200">
        <v>1312.1</v>
      </c>
      <c r="K19" s="201"/>
      <c r="L19" s="200">
        <v>0</v>
      </c>
      <c r="M19" s="196">
        <v>1312.1</v>
      </c>
      <c r="N19" s="36"/>
    </row>
    <row r="20" spans="1:14" ht="21.75" customHeight="1">
      <c r="A20" s="194"/>
      <c r="B20" s="195"/>
      <c r="C20" s="198" t="s">
        <v>170</v>
      </c>
      <c r="D20" s="193" t="s">
        <v>923</v>
      </c>
      <c r="E20" s="36" t="s">
        <v>27</v>
      </c>
      <c r="F20" s="188">
        <v>0.01</v>
      </c>
      <c r="G20" s="199">
        <v>8990</v>
      </c>
      <c r="H20" s="200">
        <v>89.9</v>
      </c>
      <c r="I20" s="201">
        <v>18876</v>
      </c>
      <c r="J20" s="200">
        <v>188.7</v>
      </c>
      <c r="K20" s="201">
        <v>10597</v>
      </c>
      <c r="L20" s="200">
        <v>105.9</v>
      </c>
      <c r="M20" s="196">
        <v>384.5</v>
      </c>
      <c r="N20" s="36"/>
    </row>
    <row r="21" spans="1:14" ht="21.75" customHeight="1">
      <c r="A21" s="194"/>
      <c r="B21" s="195"/>
      <c r="C21" s="198"/>
      <c r="D21" s="193" t="s">
        <v>924</v>
      </c>
      <c r="E21" s="36"/>
      <c r="F21" s="188"/>
      <c r="G21" s="199"/>
      <c r="H21" s="200">
        <v>1146</v>
      </c>
      <c r="I21" s="201"/>
      <c r="J21" s="200">
        <v>3794</v>
      </c>
      <c r="K21" s="201"/>
      <c r="L21" s="200">
        <v>105</v>
      </c>
      <c r="M21" s="196">
        <v>5045</v>
      </c>
      <c r="N21" s="36"/>
    </row>
    <row r="22" spans="1:14" ht="21.75" customHeight="1">
      <c r="A22" s="194"/>
      <c r="B22" s="195"/>
      <c r="C22" s="198"/>
      <c r="D22" s="193"/>
      <c r="E22" s="36"/>
      <c r="F22" s="188"/>
      <c r="G22" s="199"/>
      <c r="H22" s="200"/>
      <c r="I22" s="201"/>
      <c r="J22" s="200"/>
      <c r="K22" s="201"/>
      <c r="L22" s="200"/>
      <c r="M22" s="196"/>
      <c r="N22" s="36"/>
    </row>
    <row r="23" spans="1:14" ht="21.75" customHeight="1">
      <c r="A23" s="202" t="s">
        <v>126</v>
      </c>
      <c r="B23" s="195">
        <f>B14+1</f>
        <v>3</v>
      </c>
      <c r="C23" s="181" t="s">
        <v>925</v>
      </c>
      <c r="D23" s="193" t="s">
        <v>926</v>
      </c>
      <c r="E23" s="36" t="s">
        <v>31</v>
      </c>
      <c r="F23" s="188"/>
      <c r="G23" s="199"/>
      <c r="H23" s="200"/>
      <c r="I23" s="201"/>
      <c r="J23" s="200"/>
      <c r="K23" s="201"/>
      <c r="L23" s="200"/>
      <c r="M23" s="196"/>
      <c r="N23" s="451">
        <v>14</v>
      </c>
    </row>
    <row r="24" spans="1:14" ht="21.75" customHeight="1">
      <c r="A24" s="194"/>
      <c r="B24" s="195"/>
      <c r="C24" s="198" t="s">
        <v>172</v>
      </c>
      <c r="D24" s="193" t="s">
        <v>173</v>
      </c>
      <c r="E24" s="36" t="s">
        <v>31</v>
      </c>
      <c r="F24" s="188">
        <v>1</v>
      </c>
      <c r="G24" s="199"/>
      <c r="H24" s="200">
        <v>0</v>
      </c>
      <c r="I24" s="201"/>
      <c r="J24" s="200">
        <v>0</v>
      </c>
      <c r="K24" s="201">
        <v>4470</v>
      </c>
      <c r="L24" s="200">
        <v>4470</v>
      </c>
      <c r="M24" s="196">
        <v>4470</v>
      </c>
      <c r="N24" s="36"/>
    </row>
    <row r="25" spans="1:14" ht="21.75" customHeight="1">
      <c r="A25" s="194"/>
      <c r="B25" s="195"/>
      <c r="C25" s="198"/>
      <c r="D25" s="193" t="s">
        <v>927</v>
      </c>
      <c r="E25" s="36"/>
      <c r="F25" s="188"/>
      <c r="G25" s="199"/>
      <c r="H25" s="200">
        <v>0</v>
      </c>
      <c r="I25" s="201"/>
      <c r="J25" s="200">
        <v>0</v>
      </c>
      <c r="K25" s="201"/>
      <c r="L25" s="200">
        <v>4470</v>
      </c>
      <c r="M25" s="196">
        <v>4470</v>
      </c>
      <c r="N25" s="36"/>
    </row>
    <row r="26" spans="1:14" ht="21.75" customHeight="1">
      <c r="A26" s="194"/>
      <c r="B26" s="195"/>
      <c r="C26" s="198"/>
      <c r="D26" s="193"/>
      <c r="E26" s="36"/>
      <c r="F26" s="188"/>
      <c r="G26" s="199"/>
      <c r="H26" s="200"/>
      <c r="I26" s="201"/>
      <c r="J26" s="200"/>
      <c r="K26" s="201"/>
      <c r="L26" s="200"/>
      <c r="M26" s="196"/>
      <c r="N26" s="36"/>
    </row>
    <row r="27" spans="1:14" ht="21.75" customHeight="1">
      <c r="A27" s="202" t="s">
        <v>126</v>
      </c>
      <c r="B27" s="195">
        <f>B23+1</f>
        <v>4</v>
      </c>
      <c r="C27" s="181" t="s">
        <v>174</v>
      </c>
      <c r="D27" s="193" t="s">
        <v>928</v>
      </c>
      <c r="E27" s="36" t="s">
        <v>171</v>
      </c>
      <c r="F27" s="188"/>
      <c r="G27" s="199"/>
      <c r="H27" s="200"/>
      <c r="I27" s="201"/>
      <c r="J27" s="200"/>
      <c r="K27" s="201"/>
      <c r="L27" s="200"/>
      <c r="M27" s="196"/>
      <c r="N27" s="451">
        <v>15</v>
      </c>
    </row>
    <row r="28" spans="1:14" ht="21.75" customHeight="1">
      <c r="A28" s="194"/>
      <c r="B28" s="195"/>
      <c r="C28" s="198" t="s">
        <v>20</v>
      </c>
      <c r="D28" s="193"/>
      <c r="E28" s="36" t="s">
        <v>134</v>
      </c>
      <c r="F28" s="188">
        <v>0.46</v>
      </c>
      <c r="G28" s="199"/>
      <c r="H28" s="200">
        <v>0</v>
      </c>
      <c r="I28" s="201">
        <v>174250</v>
      </c>
      <c r="J28" s="200">
        <v>80155</v>
      </c>
      <c r="K28" s="201"/>
      <c r="L28" s="200">
        <v>0</v>
      </c>
      <c r="M28" s="196">
        <v>80155</v>
      </c>
      <c r="N28" s="36"/>
    </row>
    <row r="29" spans="1:14" ht="21.75" customHeight="1">
      <c r="A29" s="194"/>
      <c r="B29" s="195"/>
      <c r="C29" s="198" t="s">
        <v>146</v>
      </c>
      <c r="D29" s="193"/>
      <c r="E29" s="36" t="s">
        <v>134</v>
      </c>
      <c r="F29" s="188">
        <v>0.46</v>
      </c>
      <c r="G29" s="199"/>
      <c r="H29" s="200">
        <v>0</v>
      </c>
      <c r="I29" s="201">
        <v>131853</v>
      </c>
      <c r="J29" s="200">
        <v>60652.3</v>
      </c>
      <c r="K29" s="201"/>
      <c r="L29" s="200">
        <v>0</v>
      </c>
      <c r="M29" s="196">
        <v>60652.3</v>
      </c>
      <c r="N29" s="36"/>
    </row>
    <row r="30" spans="1:14" ht="21.75" customHeight="1">
      <c r="A30" s="194"/>
      <c r="B30" s="195"/>
      <c r="C30" s="198" t="s">
        <v>26</v>
      </c>
      <c r="D30" s="193"/>
      <c r="E30" s="36" t="s">
        <v>134</v>
      </c>
      <c r="F30" s="188">
        <v>0.40783000000000003</v>
      </c>
      <c r="G30" s="199"/>
      <c r="H30" s="200">
        <v>0</v>
      </c>
      <c r="I30" s="201">
        <v>74008</v>
      </c>
      <c r="J30" s="200">
        <v>30182.6</v>
      </c>
      <c r="K30" s="201"/>
      <c r="L30" s="200">
        <v>0</v>
      </c>
      <c r="M30" s="196">
        <v>30182.6</v>
      </c>
      <c r="N30" s="36"/>
    </row>
    <row r="31" spans="1:14" ht="21.75" customHeight="1">
      <c r="A31" s="194"/>
      <c r="B31" s="195"/>
      <c r="C31" s="198" t="s">
        <v>157</v>
      </c>
      <c r="D31" s="193" t="s">
        <v>158</v>
      </c>
      <c r="E31" s="36" t="s">
        <v>27</v>
      </c>
      <c r="F31" s="188">
        <v>1</v>
      </c>
      <c r="G31" s="199">
        <v>19971</v>
      </c>
      <c r="H31" s="200">
        <v>19971</v>
      </c>
      <c r="I31" s="201">
        <v>18876</v>
      </c>
      <c r="J31" s="200">
        <v>18876</v>
      </c>
      <c r="K31" s="201">
        <v>45823</v>
      </c>
      <c r="L31" s="200">
        <v>45823</v>
      </c>
      <c r="M31" s="196">
        <v>84670</v>
      </c>
      <c r="N31" s="36"/>
    </row>
    <row r="32" spans="1:14" ht="21.75" customHeight="1">
      <c r="A32" s="194"/>
      <c r="B32" s="195"/>
      <c r="C32" s="198" t="s">
        <v>159</v>
      </c>
      <c r="D32" s="193" t="s">
        <v>160</v>
      </c>
      <c r="E32" s="36" t="s">
        <v>27</v>
      </c>
      <c r="F32" s="188">
        <v>1</v>
      </c>
      <c r="G32" s="199">
        <v>33841</v>
      </c>
      <c r="H32" s="200">
        <v>33841</v>
      </c>
      <c r="I32" s="201"/>
      <c r="J32" s="200">
        <v>0</v>
      </c>
      <c r="K32" s="201">
        <v>33792</v>
      </c>
      <c r="L32" s="200">
        <v>33792</v>
      </c>
      <c r="M32" s="196">
        <v>67633</v>
      </c>
      <c r="N32" s="36"/>
    </row>
    <row r="33" spans="1:14" ht="21.75" customHeight="1">
      <c r="A33" s="194"/>
      <c r="B33" s="195"/>
      <c r="C33" s="198" t="s">
        <v>161</v>
      </c>
      <c r="D33" s="193" t="s">
        <v>162</v>
      </c>
      <c r="E33" s="36" t="s">
        <v>27</v>
      </c>
      <c r="F33" s="188">
        <v>1</v>
      </c>
      <c r="G33" s="199"/>
      <c r="H33" s="200">
        <v>0</v>
      </c>
      <c r="I33" s="201"/>
      <c r="J33" s="200">
        <v>0</v>
      </c>
      <c r="K33" s="201">
        <v>3496</v>
      </c>
      <c r="L33" s="200">
        <v>3496</v>
      </c>
      <c r="M33" s="196">
        <v>3496</v>
      </c>
      <c r="N33" s="36"/>
    </row>
    <row r="34" spans="1:14" ht="21.75" customHeight="1">
      <c r="A34" s="194"/>
      <c r="B34" s="195"/>
      <c r="C34" s="198" t="s">
        <v>143</v>
      </c>
      <c r="D34" s="197" t="s">
        <v>175</v>
      </c>
      <c r="E34" s="36" t="s">
        <v>7</v>
      </c>
      <c r="F34" s="188">
        <v>1</v>
      </c>
      <c r="G34" s="199">
        <v>3797</v>
      </c>
      <c r="H34" s="200">
        <v>3797</v>
      </c>
      <c r="I34" s="201"/>
      <c r="J34" s="200">
        <v>0</v>
      </c>
      <c r="K34" s="201"/>
      <c r="L34" s="200">
        <v>0</v>
      </c>
      <c r="M34" s="196">
        <v>3797</v>
      </c>
      <c r="N34" s="36"/>
    </row>
    <row r="35" spans="1:14" ht="21.75" customHeight="1">
      <c r="A35" s="194"/>
      <c r="B35" s="195"/>
      <c r="C35" s="198"/>
      <c r="D35" s="193" t="s">
        <v>918</v>
      </c>
      <c r="E35" s="36"/>
      <c r="F35" s="188"/>
      <c r="G35" s="199"/>
      <c r="H35" s="200">
        <v>57609</v>
      </c>
      <c r="I35" s="201"/>
      <c r="J35" s="200">
        <v>189865</v>
      </c>
      <c r="K35" s="201"/>
      <c r="L35" s="200">
        <v>83111</v>
      </c>
      <c r="M35" s="196">
        <v>330585</v>
      </c>
      <c r="N35" s="36"/>
    </row>
    <row r="36" spans="1:14" ht="21.75" customHeight="1">
      <c r="A36" s="194"/>
      <c r="B36" s="195"/>
      <c r="C36" s="198"/>
      <c r="D36" s="193"/>
      <c r="E36" s="36"/>
      <c r="F36" s="188"/>
      <c r="G36" s="199"/>
      <c r="H36" s="200"/>
      <c r="I36" s="201"/>
      <c r="J36" s="200"/>
      <c r="K36" s="201"/>
      <c r="L36" s="200"/>
      <c r="M36" s="196"/>
      <c r="N36" s="36"/>
    </row>
    <row r="37" spans="1:14" ht="21.75" customHeight="1">
      <c r="A37" s="202" t="s">
        <v>126</v>
      </c>
      <c r="B37" s="195">
        <f>B27+1</f>
        <v>5</v>
      </c>
      <c r="C37" s="198" t="s">
        <v>176</v>
      </c>
      <c r="D37" s="193" t="s">
        <v>114</v>
      </c>
      <c r="E37" s="36" t="s">
        <v>920</v>
      </c>
      <c r="F37" s="188"/>
      <c r="G37" s="199"/>
      <c r="H37" s="200"/>
      <c r="I37" s="201"/>
      <c r="J37" s="200"/>
      <c r="K37" s="201"/>
      <c r="L37" s="200"/>
      <c r="M37" s="196"/>
      <c r="N37" s="451">
        <v>16</v>
      </c>
    </row>
    <row r="38" spans="1:14" ht="21.75" customHeight="1">
      <c r="A38" s="194"/>
      <c r="B38" s="195"/>
      <c r="C38" s="198" t="s">
        <v>87</v>
      </c>
      <c r="D38" s="193"/>
      <c r="E38" s="36" t="s">
        <v>89</v>
      </c>
      <c r="F38" s="188">
        <v>0.13125000000000001</v>
      </c>
      <c r="G38" s="199">
        <v>7777.7777777777783</v>
      </c>
      <c r="H38" s="200">
        <v>1020.8</v>
      </c>
      <c r="I38" s="201"/>
      <c r="J38" s="200">
        <v>0</v>
      </c>
      <c r="K38" s="201"/>
      <c r="L38" s="200">
        <v>0</v>
      </c>
      <c r="M38" s="196">
        <v>1020.8</v>
      </c>
      <c r="N38" s="36" t="s">
        <v>1107</v>
      </c>
    </row>
    <row r="39" spans="1:14" ht="21.75" customHeight="1">
      <c r="A39" s="194"/>
      <c r="B39" s="195"/>
      <c r="C39" s="198" t="s">
        <v>90</v>
      </c>
      <c r="D39" s="193"/>
      <c r="E39" s="36" t="s">
        <v>92</v>
      </c>
      <c r="F39" s="188">
        <v>166.23410999999999</v>
      </c>
      <c r="G39" s="199">
        <v>50</v>
      </c>
      <c r="H39" s="200">
        <v>8311.7000000000007</v>
      </c>
      <c r="I39" s="201"/>
      <c r="J39" s="200">
        <v>0</v>
      </c>
      <c r="K39" s="201"/>
      <c r="L39" s="200">
        <v>0</v>
      </c>
      <c r="M39" s="196">
        <v>8311.7000000000007</v>
      </c>
      <c r="N39" s="36" t="s">
        <v>1107</v>
      </c>
    </row>
    <row r="40" spans="1:14" ht="21.75" customHeight="1">
      <c r="A40" s="194"/>
      <c r="B40" s="195"/>
      <c r="C40" s="198" t="s">
        <v>93</v>
      </c>
      <c r="D40" s="193" t="s">
        <v>177</v>
      </c>
      <c r="E40" s="36" t="s">
        <v>178</v>
      </c>
      <c r="F40" s="188">
        <v>0.18375</v>
      </c>
      <c r="G40" s="199">
        <v>1000</v>
      </c>
      <c r="H40" s="200">
        <v>183.7</v>
      </c>
      <c r="I40" s="201"/>
      <c r="J40" s="200">
        <v>0</v>
      </c>
      <c r="K40" s="201"/>
      <c r="L40" s="200">
        <v>0</v>
      </c>
      <c r="M40" s="196">
        <v>183.7</v>
      </c>
      <c r="N40" s="36" t="s">
        <v>1108</v>
      </c>
    </row>
    <row r="41" spans="1:14" ht="21.75" customHeight="1">
      <c r="A41" s="194"/>
      <c r="B41" s="195"/>
      <c r="C41" s="198" t="s">
        <v>179</v>
      </c>
      <c r="D41" s="193"/>
      <c r="E41" s="36" t="s">
        <v>8</v>
      </c>
      <c r="F41" s="188">
        <v>0.95330000000000004</v>
      </c>
      <c r="G41" s="199">
        <v>1580</v>
      </c>
      <c r="H41" s="200">
        <v>1506.2</v>
      </c>
      <c r="I41" s="201"/>
      <c r="J41" s="200">
        <v>0</v>
      </c>
      <c r="K41" s="201"/>
      <c r="L41" s="200">
        <v>0</v>
      </c>
      <c r="M41" s="196">
        <v>1506.2</v>
      </c>
      <c r="N41" s="36" t="s">
        <v>1109</v>
      </c>
    </row>
    <row r="42" spans="1:14" ht="21.75" customHeight="1">
      <c r="A42" s="194"/>
      <c r="B42" s="195"/>
      <c r="C42" s="198" t="s">
        <v>95</v>
      </c>
      <c r="D42" s="193" t="s">
        <v>180</v>
      </c>
      <c r="E42" s="36" t="s">
        <v>45</v>
      </c>
      <c r="F42" s="188">
        <v>0.21967</v>
      </c>
      <c r="G42" s="199">
        <v>280</v>
      </c>
      <c r="H42" s="200">
        <v>61.5</v>
      </c>
      <c r="I42" s="201"/>
      <c r="J42" s="200">
        <v>0</v>
      </c>
      <c r="K42" s="201"/>
      <c r="L42" s="200">
        <v>0</v>
      </c>
      <c r="M42" s="196">
        <v>61.5</v>
      </c>
      <c r="N42" s="36" t="s">
        <v>1110</v>
      </c>
    </row>
    <row r="43" spans="1:14" ht="21.75" customHeight="1">
      <c r="A43" s="194"/>
      <c r="B43" s="195"/>
      <c r="C43" s="198" t="s">
        <v>97</v>
      </c>
      <c r="D43" s="193" t="s">
        <v>98</v>
      </c>
      <c r="E43" s="36" t="s">
        <v>45</v>
      </c>
      <c r="F43" s="188">
        <v>0.15887999999999999</v>
      </c>
      <c r="G43" s="199">
        <v>15000</v>
      </c>
      <c r="H43" s="200">
        <v>2383.1999999999998</v>
      </c>
      <c r="I43" s="201"/>
      <c r="J43" s="200">
        <v>0</v>
      </c>
      <c r="K43" s="201"/>
      <c r="L43" s="200">
        <v>0</v>
      </c>
      <c r="M43" s="196">
        <v>2383.1999999999998</v>
      </c>
      <c r="N43" s="36" t="s">
        <v>1107</v>
      </c>
    </row>
    <row r="44" spans="1:14" ht="21.75" customHeight="1">
      <c r="A44" s="194"/>
      <c r="B44" s="195"/>
      <c r="C44" s="198" t="s">
        <v>181</v>
      </c>
      <c r="D44" s="193" t="s">
        <v>20</v>
      </c>
      <c r="E44" s="36" t="s">
        <v>134</v>
      </c>
      <c r="F44" s="188">
        <v>0.13263</v>
      </c>
      <c r="G44" s="199"/>
      <c r="H44" s="200">
        <v>0</v>
      </c>
      <c r="I44" s="201">
        <v>174250</v>
      </c>
      <c r="J44" s="200">
        <v>23110.7</v>
      </c>
      <c r="K44" s="201"/>
      <c r="L44" s="200">
        <v>0</v>
      </c>
      <c r="M44" s="196">
        <v>23110.7</v>
      </c>
      <c r="N44" s="36"/>
    </row>
    <row r="45" spans="1:14" ht="21.75" customHeight="1">
      <c r="A45" s="194"/>
      <c r="B45" s="195"/>
      <c r="C45" s="198" t="s">
        <v>182</v>
      </c>
      <c r="D45" s="193"/>
      <c r="E45" s="36" t="s">
        <v>134</v>
      </c>
      <c r="F45" s="188">
        <v>0.54361000000000004</v>
      </c>
      <c r="G45" s="199"/>
      <c r="H45" s="200">
        <v>0</v>
      </c>
      <c r="I45" s="201">
        <v>165624</v>
      </c>
      <c r="J45" s="200">
        <v>90034.8</v>
      </c>
      <c r="K45" s="201"/>
      <c r="L45" s="200">
        <v>0</v>
      </c>
      <c r="M45" s="196">
        <v>90034.8</v>
      </c>
      <c r="N45" s="36"/>
    </row>
    <row r="46" spans="1:14" ht="21.75" customHeight="1">
      <c r="A46" s="194"/>
      <c r="B46" s="195"/>
      <c r="C46" s="198" t="s">
        <v>118</v>
      </c>
      <c r="D46" s="193"/>
      <c r="E46" s="36" t="s">
        <v>134</v>
      </c>
      <c r="F46" s="188">
        <v>0.12382</v>
      </c>
      <c r="G46" s="199"/>
      <c r="H46" s="200">
        <v>0</v>
      </c>
      <c r="I46" s="201">
        <v>136915</v>
      </c>
      <c r="J46" s="200">
        <v>16952.8</v>
      </c>
      <c r="K46" s="201"/>
      <c r="L46" s="200">
        <v>0</v>
      </c>
      <c r="M46" s="196">
        <v>16952.8</v>
      </c>
      <c r="N46" s="36"/>
    </row>
    <row r="47" spans="1:14" ht="21.75" customHeight="1">
      <c r="A47" s="194"/>
      <c r="B47" s="195"/>
      <c r="C47" s="198" t="s">
        <v>142</v>
      </c>
      <c r="D47" s="193"/>
      <c r="E47" s="36" t="s">
        <v>134</v>
      </c>
      <c r="F47" s="188">
        <v>0.32665</v>
      </c>
      <c r="G47" s="199"/>
      <c r="H47" s="200">
        <v>0</v>
      </c>
      <c r="I47" s="201">
        <v>95366</v>
      </c>
      <c r="J47" s="200">
        <v>31151.3</v>
      </c>
      <c r="K47" s="201"/>
      <c r="L47" s="200">
        <v>0</v>
      </c>
      <c r="M47" s="196">
        <v>31151.3</v>
      </c>
      <c r="N47" s="36"/>
    </row>
    <row r="48" spans="1:14" ht="21.75" customHeight="1">
      <c r="A48" s="194"/>
      <c r="B48" s="195"/>
      <c r="C48" s="198"/>
      <c r="D48" s="193" t="s">
        <v>929</v>
      </c>
      <c r="E48" s="36"/>
      <c r="F48" s="188"/>
      <c r="G48" s="199"/>
      <c r="H48" s="200">
        <v>13467</v>
      </c>
      <c r="I48" s="201"/>
      <c r="J48" s="200">
        <v>161249</v>
      </c>
      <c r="K48" s="201"/>
      <c r="L48" s="200">
        <v>0</v>
      </c>
      <c r="M48" s="196">
        <v>174716</v>
      </c>
      <c r="N48" s="36"/>
    </row>
    <row r="49" spans="1:14" ht="21.75" customHeight="1">
      <c r="A49" s="205"/>
      <c r="B49" s="203"/>
      <c r="C49" s="198"/>
      <c r="D49" s="193"/>
      <c r="E49" s="36"/>
      <c r="F49" s="188"/>
      <c r="G49" s="204"/>
      <c r="H49" s="200"/>
      <c r="I49" s="201"/>
      <c r="J49" s="200"/>
      <c r="K49" s="204"/>
      <c r="L49" s="200"/>
      <c r="M49" s="196"/>
      <c r="N49" s="36"/>
    </row>
  </sheetData>
  <mergeCells count="6">
    <mergeCell ref="N1:N2"/>
    <mergeCell ref="A1:C2"/>
    <mergeCell ref="D1:D2"/>
    <mergeCell ref="E1:E2"/>
    <mergeCell ref="F1:F2"/>
    <mergeCell ref="M1:M2"/>
  </mergeCells>
  <phoneticPr fontId="6" type="noConversion"/>
  <printOptions horizontalCentered="1"/>
  <pageMargins left="0.19685039370078741" right="0.19685039370078741" top="0.78740157480314965" bottom="0.59055118110236227" header="0" footer="0"/>
  <pageSetup paperSize="9" scale="80" orientation="landscape" r:id="rId1"/>
  <headerFooter alignWithMargins="0">
    <oddHeader xml:space="preserve">&amp;L&amp;"궁서체,굵게"
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view="pageBreakPreview" zoomScaleNormal="100" zoomScaleSheetLayoutView="100" workbookViewId="0">
      <selection activeCell="I6" sqref="I6"/>
    </sheetView>
  </sheetViews>
  <sheetFormatPr defaultRowHeight="15.95" customHeight="1"/>
  <cols>
    <col min="1" max="1" width="4.77734375" style="49" customWidth="1"/>
    <col min="2" max="2" width="3.33203125" style="53" customWidth="1"/>
    <col min="3" max="3" width="13.77734375" style="49" customWidth="1"/>
    <col min="4" max="4" width="12.77734375" style="49" customWidth="1"/>
    <col min="5" max="5" width="5.33203125" style="49" customWidth="1"/>
    <col min="6" max="6" width="10.77734375" style="49" customWidth="1"/>
    <col min="7" max="7" width="11.77734375" style="49" customWidth="1"/>
    <col min="8" max="8" width="13.77734375" style="49" customWidth="1"/>
    <col min="9" max="9" width="11.77734375" style="49" customWidth="1"/>
    <col min="10" max="10" width="13.77734375" style="49" customWidth="1"/>
    <col min="11" max="11" width="11.77734375" style="49" customWidth="1"/>
    <col min="12" max="13" width="13.77734375" style="49" customWidth="1"/>
    <col min="14" max="14" width="12.77734375" style="54" customWidth="1"/>
    <col min="15" max="16384" width="8.88671875" style="49"/>
  </cols>
  <sheetData>
    <row r="1" spans="1:14" ht="15.95" customHeight="1">
      <c r="A1" s="477" t="s">
        <v>121</v>
      </c>
      <c r="B1" s="478"/>
      <c r="C1" s="479"/>
      <c r="D1" s="483" t="s">
        <v>122</v>
      </c>
      <c r="E1" s="483" t="s">
        <v>16</v>
      </c>
      <c r="F1" s="483" t="s">
        <v>123</v>
      </c>
      <c r="G1" s="184" t="s">
        <v>12</v>
      </c>
      <c r="H1" s="185"/>
      <c r="I1" s="184" t="s">
        <v>13</v>
      </c>
      <c r="J1" s="185"/>
      <c r="K1" s="184" t="s">
        <v>14</v>
      </c>
      <c r="L1" s="185"/>
      <c r="M1" s="476" t="s">
        <v>124</v>
      </c>
      <c r="N1" s="476" t="s">
        <v>125</v>
      </c>
    </row>
    <row r="2" spans="1:14" ht="15.95" customHeight="1">
      <c r="A2" s="480"/>
      <c r="B2" s="481"/>
      <c r="C2" s="482"/>
      <c r="D2" s="483"/>
      <c r="E2" s="483"/>
      <c r="F2" s="483"/>
      <c r="G2" s="186" t="s">
        <v>3</v>
      </c>
      <c r="H2" s="187" t="s">
        <v>15</v>
      </c>
      <c r="I2" s="186" t="s">
        <v>3</v>
      </c>
      <c r="J2" s="187" t="s">
        <v>15</v>
      </c>
      <c r="K2" s="186" t="s">
        <v>3</v>
      </c>
      <c r="L2" s="187" t="s">
        <v>15</v>
      </c>
      <c r="M2" s="476"/>
      <c r="N2" s="476"/>
    </row>
    <row r="3" spans="1:14" s="455" customFormat="1" ht="21.95" customHeight="1">
      <c r="A3" s="452" t="s">
        <v>141</v>
      </c>
      <c r="B3" s="453">
        <v>1</v>
      </c>
      <c r="C3" s="25" t="s">
        <v>1098</v>
      </c>
      <c r="D3" s="25" t="s">
        <v>1096</v>
      </c>
      <c r="E3" s="2" t="s">
        <v>27</v>
      </c>
      <c r="F3" s="39"/>
      <c r="G3" s="18"/>
      <c r="H3" s="19"/>
      <c r="I3" s="454"/>
      <c r="J3" s="19"/>
      <c r="K3" s="454"/>
      <c r="L3" s="19"/>
      <c r="M3" s="20"/>
      <c r="N3" s="2"/>
    </row>
    <row r="4" spans="1:14" s="455" customFormat="1" ht="21.95" customHeight="1">
      <c r="A4" s="456"/>
      <c r="B4" s="457"/>
      <c r="C4" s="25" t="s">
        <v>1099</v>
      </c>
      <c r="D4" s="25"/>
      <c r="E4" s="2" t="s">
        <v>89</v>
      </c>
      <c r="F4" s="39">
        <v>22.67</v>
      </c>
      <c r="G4" s="18">
        <v>1641.8</v>
      </c>
      <c r="H4" s="19">
        <v>37219.599999999999</v>
      </c>
      <c r="I4" s="454"/>
      <c r="J4" s="458">
        <v>0</v>
      </c>
      <c r="K4" s="454"/>
      <c r="L4" s="458">
        <v>0</v>
      </c>
      <c r="M4" s="459">
        <v>37219.599999999999</v>
      </c>
      <c r="N4" s="2"/>
    </row>
    <row r="5" spans="1:14" s="455" customFormat="1" ht="21.95" customHeight="1">
      <c r="A5" s="456"/>
      <c r="B5" s="457"/>
      <c r="C5" s="25" t="s">
        <v>1100</v>
      </c>
      <c r="D5" s="25" t="s">
        <v>1097</v>
      </c>
      <c r="E5" s="2" t="s">
        <v>7</v>
      </c>
      <c r="F5" s="39">
        <v>1</v>
      </c>
      <c r="G5" s="18">
        <v>7443.92</v>
      </c>
      <c r="H5" s="19">
        <v>7443.9</v>
      </c>
      <c r="I5" s="454"/>
      <c r="J5" s="458">
        <v>0</v>
      </c>
      <c r="K5" s="454"/>
      <c r="L5" s="458">
        <v>0</v>
      </c>
      <c r="M5" s="459">
        <v>7443.9</v>
      </c>
      <c r="N5" s="2"/>
    </row>
    <row r="6" spans="1:14" s="455" customFormat="1" ht="21.95" customHeight="1">
      <c r="A6" s="456"/>
      <c r="B6" s="457"/>
      <c r="C6" s="25" t="s">
        <v>1101</v>
      </c>
      <c r="D6" s="25"/>
      <c r="E6" s="2" t="s">
        <v>134</v>
      </c>
      <c r="F6" s="39">
        <v>0.17899999999999999</v>
      </c>
      <c r="G6" s="18"/>
      <c r="H6" s="19">
        <v>0</v>
      </c>
      <c r="I6" s="454">
        <v>105406</v>
      </c>
      <c r="J6" s="458">
        <v>18867.599999999999</v>
      </c>
      <c r="K6" s="454"/>
      <c r="L6" s="458">
        <v>0</v>
      </c>
      <c r="M6" s="459">
        <v>18867.599999999999</v>
      </c>
      <c r="N6" s="2"/>
    </row>
    <row r="7" spans="1:14" s="455" customFormat="1" ht="21.95" customHeight="1">
      <c r="A7" s="456"/>
      <c r="B7" s="457"/>
      <c r="C7" s="25" t="s">
        <v>1102</v>
      </c>
      <c r="D7" s="25"/>
      <c r="E7" s="2" t="s">
        <v>134</v>
      </c>
      <c r="F7" s="39">
        <v>0.17419999999999999</v>
      </c>
      <c r="G7" s="18"/>
      <c r="H7" s="19">
        <v>0</v>
      </c>
      <c r="I7" s="454">
        <v>55784</v>
      </c>
      <c r="J7" s="458">
        <v>9717.5</v>
      </c>
      <c r="K7" s="454"/>
      <c r="L7" s="458">
        <v>0</v>
      </c>
      <c r="M7" s="459">
        <v>9717.5</v>
      </c>
      <c r="N7" s="2"/>
    </row>
    <row r="8" spans="1:14" s="455" customFormat="1" ht="21.95" customHeight="1">
      <c r="A8" s="456"/>
      <c r="B8" s="457"/>
      <c r="C8" s="25" t="s">
        <v>1103</v>
      </c>
      <c r="D8" s="25"/>
      <c r="E8" s="2" t="s">
        <v>134</v>
      </c>
      <c r="F8" s="39">
        <v>3.2000000000000001E-2</v>
      </c>
      <c r="G8" s="18"/>
      <c r="H8" s="19">
        <v>0</v>
      </c>
      <c r="I8" s="454">
        <v>95501</v>
      </c>
      <c r="J8" s="458">
        <v>3056</v>
      </c>
      <c r="K8" s="454"/>
      <c r="L8" s="458">
        <v>0</v>
      </c>
      <c r="M8" s="459">
        <v>3056</v>
      </c>
      <c r="N8" s="2"/>
    </row>
    <row r="9" spans="1:14" s="455" customFormat="1" ht="21.95" customHeight="1">
      <c r="A9" s="456"/>
      <c r="B9" s="457"/>
      <c r="C9" s="25" t="s">
        <v>186</v>
      </c>
      <c r="D9" s="25"/>
      <c r="E9" s="2" t="s">
        <v>7</v>
      </c>
      <c r="F9" s="39">
        <v>1</v>
      </c>
      <c r="G9" s="18"/>
      <c r="H9" s="19">
        <v>0</v>
      </c>
      <c r="I9" s="454"/>
      <c r="J9" s="458">
        <v>0</v>
      </c>
      <c r="K9" s="454">
        <v>252425</v>
      </c>
      <c r="L9" s="458">
        <v>252425</v>
      </c>
      <c r="M9" s="459">
        <v>252425</v>
      </c>
      <c r="N9" s="2"/>
    </row>
    <row r="10" spans="1:14" s="455" customFormat="1" ht="21.95" customHeight="1">
      <c r="A10" s="456"/>
      <c r="B10" s="457"/>
      <c r="C10" s="25" t="s">
        <v>311</v>
      </c>
      <c r="D10" s="25"/>
      <c r="E10" s="2"/>
      <c r="F10" s="39"/>
      <c r="G10" s="18"/>
      <c r="H10" s="460">
        <v>44663</v>
      </c>
      <c r="I10" s="454"/>
      <c r="J10" s="458">
        <v>31641</v>
      </c>
      <c r="K10" s="454"/>
      <c r="L10" s="458">
        <v>252425</v>
      </c>
      <c r="M10" s="459">
        <v>328729</v>
      </c>
      <c r="N10" s="2"/>
    </row>
    <row r="11" spans="1:14" s="50" customFormat="1" ht="21.95" customHeight="1">
      <c r="A11" s="48"/>
      <c r="B11" s="51"/>
      <c r="C11" s="42"/>
      <c r="D11" s="38"/>
      <c r="E11" s="43"/>
      <c r="F11" s="40"/>
      <c r="G11" s="44"/>
      <c r="H11" s="52"/>
      <c r="I11" s="41"/>
      <c r="J11" s="52"/>
      <c r="K11" s="41"/>
      <c r="L11" s="52"/>
      <c r="M11" s="45"/>
      <c r="N11" s="43"/>
    </row>
  </sheetData>
  <mergeCells count="6">
    <mergeCell ref="N1:N2"/>
    <mergeCell ref="A1:C2"/>
    <mergeCell ref="D1:D2"/>
    <mergeCell ref="E1:E2"/>
    <mergeCell ref="F1:F2"/>
    <mergeCell ref="M1:M2"/>
  </mergeCells>
  <phoneticPr fontId="6" type="noConversion"/>
  <printOptions horizontalCentered="1"/>
  <pageMargins left="0.19685039370078741" right="0.19685039370078741" top="0.98425196850393704" bottom="0.59055118110236227" header="0" footer="0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5"/>
  <sheetViews>
    <sheetView view="pageBreakPreview" zoomScaleNormal="100" zoomScaleSheetLayoutView="100" workbookViewId="0">
      <selection activeCell="E48" sqref="E48"/>
    </sheetView>
  </sheetViews>
  <sheetFormatPr defaultRowHeight="23.25" customHeight="1"/>
  <cols>
    <col min="1" max="1" width="6.77734375" style="432" customWidth="1"/>
    <col min="2" max="2" width="21.5546875" style="436" customWidth="1"/>
    <col min="3" max="3" width="17.5546875" style="432" customWidth="1"/>
    <col min="4" max="4" width="4.88671875" style="435" customWidth="1"/>
    <col min="5" max="5" width="13.5546875" style="437" customWidth="1"/>
    <col min="6" max="6" width="10.77734375" style="438" customWidth="1"/>
    <col min="7" max="7" width="6.77734375" style="439" customWidth="1"/>
    <col min="8" max="8" width="10.21875" style="432" customWidth="1"/>
    <col min="9" max="16384" width="8.88671875" style="435"/>
  </cols>
  <sheetData>
    <row r="1" spans="1:43" s="432" customFormat="1" ht="30" customHeight="1">
      <c r="A1" s="484" t="s">
        <v>127</v>
      </c>
      <c r="B1" s="484"/>
      <c r="C1" s="217" t="s">
        <v>128</v>
      </c>
      <c r="D1" s="217" t="s">
        <v>16</v>
      </c>
      <c r="E1" s="218" t="s">
        <v>0</v>
      </c>
      <c r="F1" s="485" t="s">
        <v>40</v>
      </c>
      <c r="G1" s="485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</row>
    <row r="2" spans="1:43" s="434" customFormat="1" ht="18" customHeight="1">
      <c r="A2" s="220"/>
      <c r="B2" s="433"/>
      <c r="C2" s="221"/>
      <c r="D2" s="430"/>
      <c r="E2" s="225"/>
      <c r="F2" s="226"/>
      <c r="G2" s="222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  <c r="AM2" s="223"/>
      <c r="AN2" s="223"/>
      <c r="AO2" s="223"/>
      <c r="AP2" s="223"/>
      <c r="AQ2" s="223"/>
    </row>
    <row r="3" spans="1:43" s="434" customFormat="1" ht="18" customHeight="1">
      <c r="A3" s="220">
        <f>'별표-1'!A3</f>
        <v>12</v>
      </c>
      <c r="B3" s="433" t="s">
        <v>187</v>
      </c>
      <c r="C3" s="221" t="s">
        <v>188</v>
      </c>
      <c r="D3" s="430" t="s">
        <v>147</v>
      </c>
      <c r="E3" s="225"/>
      <c r="F3" s="226"/>
      <c r="G3" s="222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23"/>
      <c r="AM3" s="223"/>
      <c r="AN3" s="223"/>
      <c r="AO3" s="223"/>
      <c r="AP3" s="223"/>
      <c r="AQ3" s="223"/>
    </row>
    <row r="4" spans="1:43" s="434" customFormat="1" ht="18" customHeight="1">
      <c r="A4" s="224"/>
      <c r="B4" s="433" t="s">
        <v>153</v>
      </c>
      <c r="C4" s="221"/>
      <c r="D4" s="430" t="s">
        <v>148</v>
      </c>
      <c r="E4" s="225">
        <f>'별표-1'!AA21</f>
        <v>0.15529999999999999</v>
      </c>
      <c r="F4" s="226"/>
      <c r="G4" s="222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</row>
    <row r="5" spans="1:43" s="434" customFormat="1" ht="18" customHeight="1">
      <c r="A5" s="220"/>
      <c r="B5" s="433" t="s">
        <v>119</v>
      </c>
      <c r="C5" s="221"/>
      <c r="D5" s="430" t="s">
        <v>148</v>
      </c>
      <c r="E5" s="225">
        <f>'별표-1'!AA22</f>
        <v>0.17732000000000001</v>
      </c>
      <c r="F5" s="226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  <c r="AL5" s="223"/>
      <c r="AM5" s="223"/>
      <c r="AN5" s="223"/>
      <c r="AO5" s="223"/>
      <c r="AP5" s="223"/>
      <c r="AQ5" s="223"/>
    </row>
    <row r="6" spans="1:43" s="434" customFormat="1" ht="18" customHeight="1">
      <c r="A6" s="224"/>
      <c r="B6" s="433" t="s">
        <v>189</v>
      </c>
      <c r="C6" s="221" t="s">
        <v>190</v>
      </c>
      <c r="D6" s="430" t="s">
        <v>30</v>
      </c>
      <c r="E6" s="225">
        <f>'별표-1'!AA18</f>
        <v>0.8</v>
      </c>
      <c r="F6" s="226"/>
      <c r="G6" s="222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  <c r="AL6" s="223"/>
      <c r="AM6" s="223"/>
      <c r="AN6" s="223"/>
      <c r="AO6" s="223"/>
      <c r="AP6" s="223"/>
      <c r="AQ6" s="223"/>
    </row>
    <row r="7" spans="1:43" s="434" customFormat="1" ht="18" customHeight="1">
      <c r="A7" s="220"/>
      <c r="B7" s="433" t="s">
        <v>191</v>
      </c>
      <c r="C7" s="221" t="s">
        <v>192</v>
      </c>
      <c r="D7" s="430" t="s">
        <v>30</v>
      </c>
      <c r="E7" s="225">
        <f>E6</f>
        <v>0.8</v>
      </c>
      <c r="F7" s="226"/>
      <c r="G7" s="222"/>
      <c r="H7" s="223"/>
      <c r="I7" s="223"/>
      <c r="J7" s="223"/>
      <c r="K7" s="223"/>
      <c r="L7" s="223"/>
      <c r="M7" s="223"/>
      <c r="N7" s="223"/>
      <c r="O7" s="223"/>
      <c r="P7" s="223"/>
      <c r="Q7" s="223"/>
      <c r="R7" s="223"/>
      <c r="S7" s="223"/>
      <c r="T7" s="223"/>
      <c r="U7" s="223"/>
      <c r="V7" s="223"/>
      <c r="W7" s="223"/>
      <c r="X7" s="223"/>
      <c r="Y7" s="223"/>
      <c r="Z7" s="223"/>
      <c r="AA7" s="223"/>
      <c r="AB7" s="223"/>
      <c r="AC7" s="223"/>
      <c r="AD7" s="223"/>
      <c r="AE7" s="223"/>
      <c r="AF7" s="223"/>
      <c r="AG7" s="223"/>
      <c r="AH7" s="223"/>
      <c r="AI7" s="223"/>
      <c r="AJ7" s="223"/>
      <c r="AK7" s="223"/>
      <c r="AL7" s="223"/>
      <c r="AM7" s="223"/>
      <c r="AN7" s="223"/>
      <c r="AO7" s="223"/>
      <c r="AP7" s="223"/>
      <c r="AQ7" s="223"/>
    </row>
    <row r="8" spans="1:43" s="434" customFormat="1" ht="18" customHeight="1">
      <c r="A8" s="220"/>
      <c r="B8" s="433" t="s">
        <v>193</v>
      </c>
      <c r="C8" s="221" t="s">
        <v>194</v>
      </c>
      <c r="D8" s="430" t="s">
        <v>30</v>
      </c>
      <c r="E8" s="225">
        <f>E7</f>
        <v>0.8</v>
      </c>
      <c r="F8" s="226"/>
      <c r="G8" s="222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3"/>
      <c r="AG8" s="223"/>
      <c r="AH8" s="223"/>
      <c r="AI8" s="223"/>
      <c r="AJ8" s="223"/>
      <c r="AK8" s="223"/>
      <c r="AL8" s="223"/>
      <c r="AM8" s="223"/>
      <c r="AN8" s="223"/>
      <c r="AO8" s="223"/>
      <c r="AP8" s="223"/>
      <c r="AQ8" s="223"/>
    </row>
    <row r="9" spans="1:43" s="434" customFormat="1" ht="18" customHeight="1">
      <c r="A9" s="220"/>
      <c r="B9" s="433" t="s">
        <v>195</v>
      </c>
      <c r="C9" s="221" t="s">
        <v>196</v>
      </c>
      <c r="D9" s="430" t="s">
        <v>30</v>
      </c>
      <c r="E9" s="225">
        <f>INT(E8*0.3*1000)/1000</f>
        <v>0.24</v>
      </c>
      <c r="F9" s="226"/>
      <c r="G9" s="222"/>
      <c r="H9" s="223"/>
      <c r="I9" s="223"/>
      <c r="J9" s="223"/>
      <c r="K9" s="223"/>
      <c r="L9" s="223"/>
      <c r="M9" s="223"/>
      <c r="N9" s="223"/>
      <c r="O9" s="223"/>
      <c r="P9" s="223"/>
      <c r="Q9" s="223"/>
      <c r="R9" s="223"/>
      <c r="S9" s="223"/>
      <c r="T9" s="223"/>
      <c r="U9" s="223"/>
      <c r="V9" s="223"/>
      <c r="W9" s="223"/>
      <c r="X9" s="223"/>
      <c r="Y9" s="223"/>
      <c r="Z9" s="223"/>
      <c r="AA9" s="223"/>
      <c r="AB9" s="223"/>
      <c r="AC9" s="223"/>
      <c r="AD9" s="223"/>
      <c r="AE9" s="223"/>
      <c r="AF9" s="223"/>
      <c r="AG9" s="223"/>
      <c r="AH9" s="223"/>
      <c r="AI9" s="223"/>
      <c r="AJ9" s="223"/>
      <c r="AK9" s="223"/>
      <c r="AL9" s="223"/>
      <c r="AM9" s="223"/>
      <c r="AN9" s="223"/>
      <c r="AO9" s="223"/>
      <c r="AP9" s="223"/>
      <c r="AQ9" s="223"/>
    </row>
    <row r="10" spans="1:43" s="434" customFormat="1" ht="18" customHeight="1">
      <c r="A10" s="224"/>
      <c r="B10" s="433" t="s">
        <v>184</v>
      </c>
      <c r="C10" s="221" t="s">
        <v>197</v>
      </c>
      <c r="D10" s="430" t="s">
        <v>32</v>
      </c>
      <c r="E10" s="225">
        <v>1</v>
      </c>
      <c r="F10" s="226"/>
      <c r="G10" s="222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/>
      <c r="AJ10" s="223"/>
      <c r="AK10" s="223"/>
      <c r="AL10" s="223"/>
      <c r="AM10" s="223"/>
      <c r="AN10" s="223"/>
      <c r="AO10" s="223"/>
      <c r="AP10" s="223"/>
      <c r="AQ10" s="223"/>
    </row>
    <row r="11" spans="1:43" s="434" customFormat="1" ht="18" customHeight="1">
      <c r="A11" s="220"/>
      <c r="B11" s="433"/>
      <c r="C11" s="221"/>
      <c r="D11" s="430"/>
      <c r="E11" s="225"/>
      <c r="F11" s="226"/>
      <c r="G11" s="222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  <c r="AL11" s="223"/>
      <c r="AM11" s="223"/>
      <c r="AN11" s="223"/>
      <c r="AO11" s="223"/>
      <c r="AP11" s="223"/>
      <c r="AQ11" s="223"/>
    </row>
    <row r="12" spans="1:43" s="434" customFormat="1" ht="18" customHeight="1">
      <c r="A12" s="220">
        <f>'별표-1'!A28</f>
        <v>13</v>
      </c>
      <c r="B12" s="433" t="s">
        <v>198</v>
      </c>
      <c r="C12" s="221" t="s">
        <v>199</v>
      </c>
      <c r="D12" s="430" t="s">
        <v>147</v>
      </c>
      <c r="E12" s="225"/>
      <c r="F12" s="226"/>
      <c r="G12" s="222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  <c r="AL12" s="223"/>
      <c r="AM12" s="223"/>
      <c r="AN12" s="223"/>
      <c r="AO12" s="223"/>
      <c r="AP12" s="223"/>
      <c r="AQ12" s="223"/>
    </row>
    <row r="13" spans="1:43" ht="18" customHeight="1">
      <c r="A13" s="229"/>
      <c r="B13" s="433" t="s">
        <v>200</v>
      </c>
      <c r="C13" s="221" t="s">
        <v>201</v>
      </c>
      <c r="D13" s="430" t="s">
        <v>144</v>
      </c>
      <c r="E13" s="225">
        <f>'별표-1'!AA31</f>
        <v>4.0000000000000001E-3</v>
      </c>
      <c r="F13" s="226"/>
      <c r="G13" s="222"/>
    </row>
    <row r="14" spans="1:43" s="434" customFormat="1" ht="18" customHeight="1">
      <c r="A14" s="220"/>
      <c r="B14" s="433" t="s">
        <v>202</v>
      </c>
      <c r="C14" s="221" t="s">
        <v>203</v>
      </c>
      <c r="D14" s="430" t="s">
        <v>144</v>
      </c>
      <c r="E14" s="225">
        <f>'별표-1'!AA32</f>
        <v>1</v>
      </c>
      <c r="F14" s="226"/>
      <c r="G14" s="222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3"/>
      <c r="AC14" s="223"/>
      <c r="AD14" s="223"/>
      <c r="AE14" s="223"/>
      <c r="AF14" s="223"/>
      <c r="AG14" s="223"/>
      <c r="AH14" s="223"/>
      <c r="AI14" s="223"/>
      <c r="AJ14" s="223"/>
      <c r="AK14" s="223"/>
      <c r="AL14" s="223"/>
      <c r="AM14" s="223"/>
      <c r="AN14" s="223"/>
      <c r="AO14" s="223"/>
      <c r="AP14" s="223"/>
      <c r="AQ14" s="223"/>
    </row>
    <row r="15" spans="1:43" s="434" customFormat="1" ht="18" customHeight="1">
      <c r="A15" s="220"/>
      <c r="B15" s="433" t="s">
        <v>151</v>
      </c>
      <c r="C15" s="221" t="s">
        <v>204</v>
      </c>
      <c r="D15" s="430" t="s">
        <v>138</v>
      </c>
      <c r="E15" s="225">
        <f>'별표-1'!AA33</f>
        <v>7.0000000000000001E-3</v>
      </c>
      <c r="F15" s="226"/>
      <c r="G15" s="222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  <c r="AA15" s="223"/>
      <c r="AB15" s="223"/>
      <c r="AC15" s="223"/>
      <c r="AD15" s="223"/>
      <c r="AE15" s="223"/>
      <c r="AF15" s="223"/>
      <c r="AG15" s="223"/>
      <c r="AH15" s="223"/>
      <c r="AI15" s="223"/>
      <c r="AJ15" s="223"/>
      <c r="AK15" s="223"/>
      <c r="AL15" s="223"/>
      <c r="AM15" s="223"/>
      <c r="AN15" s="223"/>
      <c r="AO15" s="223"/>
      <c r="AP15" s="223"/>
      <c r="AQ15" s="223"/>
    </row>
    <row r="16" spans="1:43" s="434" customFormat="1" ht="18" customHeight="1">
      <c r="A16" s="220"/>
      <c r="B16" s="433" t="s">
        <v>205</v>
      </c>
      <c r="C16" s="221"/>
      <c r="D16" s="430" t="s">
        <v>148</v>
      </c>
      <c r="E16" s="225">
        <f>'별표-1'!AA36</f>
        <v>2.402E-2</v>
      </c>
      <c r="F16" s="226"/>
      <c r="G16" s="222"/>
      <c r="H16" s="223"/>
      <c r="I16" s="223"/>
      <c r="J16" s="223"/>
      <c r="K16" s="223"/>
      <c r="L16" s="223"/>
      <c r="M16" s="223"/>
      <c r="N16" s="223"/>
      <c r="O16" s="223"/>
      <c r="P16" s="223"/>
      <c r="Q16" s="223"/>
      <c r="R16" s="223"/>
      <c r="S16" s="223"/>
      <c r="T16" s="223"/>
      <c r="U16" s="223"/>
      <c r="V16" s="223"/>
      <c r="W16" s="223"/>
      <c r="X16" s="223"/>
      <c r="Y16" s="223"/>
      <c r="Z16" s="223"/>
      <c r="AA16" s="223"/>
      <c r="AB16" s="223"/>
      <c r="AC16" s="223"/>
      <c r="AD16" s="223"/>
      <c r="AE16" s="223"/>
      <c r="AF16" s="223"/>
      <c r="AG16" s="223"/>
      <c r="AH16" s="223"/>
      <c r="AI16" s="223"/>
      <c r="AJ16" s="223"/>
      <c r="AK16" s="223"/>
      <c r="AL16" s="223"/>
      <c r="AM16" s="223"/>
      <c r="AN16" s="223"/>
      <c r="AO16" s="223"/>
      <c r="AP16" s="223"/>
      <c r="AQ16" s="223"/>
    </row>
    <row r="17" spans="1:43" s="434" customFormat="1" ht="18" customHeight="1">
      <c r="A17" s="224"/>
      <c r="B17" s="433" t="s">
        <v>119</v>
      </c>
      <c r="C17" s="221"/>
      <c r="D17" s="430" t="s">
        <v>148</v>
      </c>
      <c r="E17" s="225">
        <f>'별표-1'!AA37</f>
        <v>1.7729999999999999E-2</v>
      </c>
      <c r="F17" s="226"/>
      <c r="G17" s="222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3"/>
      <c r="AC17" s="223"/>
      <c r="AD17" s="223"/>
      <c r="AE17" s="223"/>
      <c r="AF17" s="223"/>
      <c r="AG17" s="223"/>
      <c r="AH17" s="223"/>
      <c r="AI17" s="223"/>
      <c r="AJ17" s="223"/>
      <c r="AK17" s="223"/>
      <c r="AL17" s="223"/>
      <c r="AM17" s="223"/>
      <c r="AN17" s="223"/>
      <c r="AO17" s="223"/>
      <c r="AP17" s="223"/>
      <c r="AQ17" s="223"/>
    </row>
    <row r="18" spans="1:43" s="434" customFormat="1" ht="18" customHeight="1">
      <c r="A18" s="220"/>
      <c r="B18" s="433" t="s">
        <v>206</v>
      </c>
      <c r="C18" s="221" t="s">
        <v>207</v>
      </c>
      <c r="D18" s="430" t="s">
        <v>30</v>
      </c>
      <c r="E18" s="225">
        <f>'별표-1'!AA40</f>
        <v>0.01</v>
      </c>
      <c r="F18" s="226"/>
      <c r="G18" s="222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3"/>
      <c r="AC18" s="223"/>
      <c r="AD18" s="223"/>
      <c r="AE18" s="223"/>
      <c r="AF18" s="223"/>
      <c r="AG18" s="223"/>
      <c r="AH18" s="223"/>
      <c r="AI18" s="223"/>
      <c r="AJ18" s="223"/>
      <c r="AK18" s="223"/>
      <c r="AL18" s="223"/>
      <c r="AM18" s="223"/>
      <c r="AN18" s="223"/>
      <c r="AO18" s="223"/>
      <c r="AP18" s="223"/>
      <c r="AQ18" s="223"/>
    </row>
    <row r="19" spans="1:43" s="434" customFormat="1" ht="18" customHeight="1">
      <c r="A19" s="220"/>
      <c r="B19" s="433"/>
      <c r="C19" s="221"/>
      <c r="D19" s="430"/>
      <c r="E19" s="225"/>
      <c r="F19" s="226"/>
      <c r="G19" s="222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3"/>
    </row>
    <row r="20" spans="1:43" s="434" customFormat="1" ht="18" customHeight="1">
      <c r="A20" s="220">
        <f>'별표-1'!A43</f>
        <v>14</v>
      </c>
      <c r="B20" s="433" t="s">
        <v>208</v>
      </c>
      <c r="C20" s="221" t="s">
        <v>209</v>
      </c>
      <c r="D20" s="430" t="s">
        <v>11</v>
      </c>
      <c r="E20" s="225"/>
      <c r="F20" s="226"/>
      <c r="G20" s="222"/>
      <c r="H20" s="223"/>
      <c r="I20" s="223"/>
      <c r="J20" s="223"/>
      <c r="K20" s="223"/>
      <c r="L20" s="223"/>
      <c r="M20" s="223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3"/>
      <c r="AC20" s="223"/>
      <c r="AD20" s="223"/>
      <c r="AE20" s="223"/>
      <c r="AF20" s="223"/>
      <c r="AG20" s="223"/>
      <c r="AH20" s="223"/>
      <c r="AI20" s="223"/>
      <c r="AJ20" s="223"/>
      <c r="AK20" s="223"/>
      <c r="AL20" s="223"/>
      <c r="AM20" s="223"/>
      <c r="AN20" s="223"/>
      <c r="AO20" s="223"/>
      <c r="AP20" s="223"/>
      <c r="AQ20" s="223"/>
    </row>
    <row r="21" spans="1:43" ht="18" customHeight="1">
      <c r="A21" s="229"/>
      <c r="B21" s="433" t="s">
        <v>183</v>
      </c>
      <c r="C21" s="221" t="s">
        <v>209</v>
      </c>
      <c r="D21" s="430" t="s">
        <v>140</v>
      </c>
      <c r="E21" s="230">
        <f>'별표-1'!AA46+'별표-1'!AA47</f>
        <v>4470</v>
      </c>
      <c r="F21" s="226"/>
      <c r="G21" s="222"/>
    </row>
    <row r="22" spans="1:43" ht="18" customHeight="1">
      <c r="A22" s="224"/>
      <c r="B22" s="227"/>
      <c r="C22" s="228"/>
      <c r="D22" s="430"/>
      <c r="E22" s="225"/>
      <c r="F22" s="226"/>
      <c r="G22" s="222"/>
    </row>
    <row r="23" spans="1:43" s="434" customFormat="1" ht="18" customHeight="1">
      <c r="A23" s="220">
        <f>'별표-1'!A50</f>
        <v>15</v>
      </c>
      <c r="B23" s="433" t="s">
        <v>210</v>
      </c>
      <c r="C23" s="221" t="s">
        <v>211</v>
      </c>
      <c r="D23" s="430" t="s">
        <v>185</v>
      </c>
      <c r="E23" s="225"/>
      <c r="F23" s="226"/>
      <c r="G23" s="222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3"/>
      <c r="AC23" s="223"/>
      <c r="AD23" s="223"/>
      <c r="AE23" s="223"/>
      <c r="AF23" s="223"/>
      <c r="AG23" s="223"/>
      <c r="AH23" s="223"/>
      <c r="AI23" s="223"/>
      <c r="AJ23" s="223"/>
      <c r="AK23" s="223"/>
      <c r="AL23" s="223"/>
      <c r="AM23" s="223"/>
      <c r="AN23" s="223"/>
      <c r="AO23" s="223"/>
      <c r="AP23" s="223"/>
      <c r="AQ23" s="223"/>
    </row>
    <row r="24" spans="1:43" ht="18" customHeight="1">
      <c r="A24" s="229"/>
      <c r="B24" s="433" t="s">
        <v>145</v>
      </c>
      <c r="C24" s="221"/>
      <c r="D24" s="430" t="s">
        <v>148</v>
      </c>
      <c r="E24" s="225">
        <f>'별표-1'!AA65</f>
        <v>0.46</v>
      </c>
      <c r="F24" s="226"/>
      <c r="G24" s="222"/>
    </row>
    <row r="25" spans="1:43" s="434" customFormat="1" ht="18" customHeight="1">
      <c r="A25" s="220"/>
      <c r="B25" s="433" t="s">
        <v>212</v>
      </c>
      <c r="C25" s="221"/>
      <c r="D25" s="430" t="s">
        <v>148</v>
      </c>
      <c r="E25" s="225">
        <f>'별표-1'!AA66</f>
        <v>0.46</v>
      </c>
      <c r="F25" s="226"/>
      <c r="G25" s="222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</row>
    <row r="26" spans="1:43" s="434" customFormat="1" ht="18" customHeight="1">
      <c r="A26" s="220"/>
      <c r="B26" s="433" t="s">
        <v>119</v>
      </c>
      <c r="C26" s="221"/>
      <c r="D26" s="430" t="s">
        <v>148</v>
      </c>
      <c r="E26" s="225">
        <f>'별표-1'!AA67</f>
        <v>0.40783000000000003</v>
      </c>
      <c r="F26" s="226"/>
      <c r="G26" s="222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</row>
    <row r="27" spans="1:43" s="434" customFormat="1" ht="18" customHeight="1">
      <c r="A27" s="220"/>
      <c r="B27" s="433" t="s">
        <v>189</v>
      </c>
      <c r="C27" s="221" t="s">
        <v>190</v>
      </c>
      <c r="D27" s="430" t="s">
        <v>30</v>
      </c>
      <c r="E27" s="225">
        <f>'별표-1'!AA62</f>
        <v>1</v>
      </c>
      <c r="F27" s="226"/>
      <c r="G27" s="222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223"/>
      <c r="AH27" s="223"/>
      <c r="AI27" s="223"/>
      <c r="AJ27" s="223"/>
      <c r="AK27" s="223"/>
      <c r="AL27" s="223"/>
      <c r="AM27" s="223"/>
      <c r="AN27" s="223"/>
      <c r="AO27" s="223"/>
      <c r="AP27" s="223"/>
      <c r="AQ27" s="223"/>
    </row>
    <row r="28" spans="1:43" s="434" customFormat="1" ht="18" customHeight="1">
      <c r="A28" s="224"/>
      <c r="B28" s="433" t="s">
        <v>191</v>
      </c>
      <c r="C28" s="221" t="s">
        <v>192</v>
      </c>
      <c r="D28" s="430" t="s">
        <v>30</v>
      </c>
      <c r="E28" s="225">
        <f>E27</f>
        <v>1</v>
      </c>
      <c r="F28" s="226"/>
      <c r="G28" s="222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223"/>
      <c r="AG28" s="223"/>
      <c r="AH28" s="223"/>
      <c r="AI28" s="223"/>
      <c r="AJ28" s="223"/>
      <c r="AK28" s="223"/>
      <c r="AL28" s="223"/>
      <c r="AM28" s="223"/>
      <c r="AN28" s="223"/>
      <c r="AO28" s="223"/>
      <c r="AP28" s="223"/>
      <c r="AQ28" s="223"/>
    </row>
    <row r="29" spans="1:43" s="434" customFormat="1" ht="18" customHeight="1">
      <c r="A29" s="220"/>
      <c r="B29" s="433" t="s">
        <v>193</v>
      </c>
      <c r="C29" s="221" t="s">
        <v>194</v>
      </c>
      <c r="D29" s="430" t="s">
        <v>30</v>
      </c>
      <c r="E29" s="225">
        <f>E28</f>
        <v>1</v>
      </c>
      <c r="F29" s="226"/>
      <c r="G29" s="222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3"/>
      <c r="AC29" s="223"/>
      <c r="AD29" s="223"/>
      <c r="AE29" s="223"/>
      <c r="AF29" s="223"/>
      <c r="AG29" s="223"/>
      <c r="AH29" s="223"/>
      <c r="AI29" s="223"/>
      <c r="AJ29" s="223"/>
      <c r="AK29" s="223"/>
      <c r="AL29" s="223"/>
      <c r="AM29" s="223"/>
      <c r="AN29" s="223"/>
      <c r="AO29" s="223"/>
      <c r="AP29" s="223"/>
      <c r="AQ29" s="223"/>
    </row>
    <row r="30" spans="1:43" s="434" customFormat="1" ht="18" customHeight="1">
      <c r="A30" s="220"/>
      <c r="B30" s="433" t="s">
        <v>149</v>
      </c>
      <c r="C30" s="221" t="s">
        <v>213</v>
      </c>
      <c r="D30" s="430" t="s">
        <v>32</v>
      </c>
      <c r="E30" s="225">
        <v>1</v>
      </c>
      <c r="F30" s="226"/>
      <c r="G30" s="222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3"/>
      <c r="AC30" s="223"/>
      <c r="AD30" s="223"/>
      <c r="AE30" s="223"/>
      <c r="AF30" s="223"/>
      <c r="AG30" s="223"/>
      <c r="AH30" s="223"/>
      <c r="AI30" s="223"/>
      <c r="AJ30" s="223"/>
      <c r="AK30" s="223"/>
      <c r="AL30" s="223"/>
      <c r="AM30" s="223"/>
      <c r="AN30" s="223"/>
      <c r="AO30" s="223"/>
      <c r="AP30" s="223"/>
      <c r="AQ30" s="223"/>
    </row>
    <row r="31" spans="1:43" ht="18" customHeight="1">
      <c r="A31" s="224"/>
      <c r="B31" s="227"/>
      <c r="C31" s="228"/>
      <c r="D31" s="430"/>
      <c r="E31" s="225"/>
      <c r="F31" s="226"/>
      <c r="G31" s="222"/>
    </row>
    <row r="32" spans="1:43" s="434" customFormat="1" ht="18" customHeight="1">
      <c r="A32" s="220">
        <f>'별표-1'!A73</f>
        <v>16</v>
      </c>
      <c r="B32" s="433" t="s">
        <v>214</v>
      </c>
      <c r="C32" s="221" t="s">
        <v>199</v>
      </c>
      <c r="D32" s="430" t="s">
        <v>144</v>
      </c>
      <c r="E32" s="225"/>
      <c r="F32" s="226"/>
      <c r="G32" s="222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223"/>
      <c r="AG32" s="223"/>
      <c r="AH32" s="223"/>
      <c r="AI32" s="223"/>
      <c r="AJ32" s="223"/>
      <c r="AK32" s="223"/>
      <c r="AL32" s="223"/>
      <c r="AM32" s="223"/>
      <c r="AN32" s="223"/>
      <c r="AO32" s="223"/>
      <c r="AP32" s="223"/>
      <c r="AQ32" s="223"/>
    </row>
    <row r="33" spans="1:43" ht="18" customHeight="1">
      <c r="A33" s="229"/>
      <c r="B33" s="433" t="s">
        <v>215</v>
      </c>
      <c r="C33" s="221"/>
      <c r="D33" s="430" t="s">
        <v>139</v>
      </c>
      <c r="E33" s="225">
        <f>'별표-1'!AA80</f>
        <v>0.13125000000000001</v>
      </c>
      <c r="F33" s="226"/>
      <c r="G33" s="222"/>
    </row>
    <row r="34" spans="1:43" s="434" customFormat="1" ht="18" customHeight="1">
      <c r="A34" s="220"/>
      <c r="B34" s="433" t="s">
        <v>216</v>
      </c>
      <c r="C34" s="221"/>
      <c r="D34" s="430" t="s">
        <v>217</v>
      </c>
      <c r="E34" s="225">
        <f>'별표-1'!AA81</f>
        <v>166.23410999999999</v>
      </c>
      <c r="F34" s="226"/>
      <c r="G34" s="222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3"/>
      <c r="AL34" s="223"/>
      <c r="AM34" s="223"/>
      <c r="AN34" s="223"/>
      <c r="AO34" s="223"/>
      <c r="AP34" s="223"/>
      <c r="AQ34" s="223"/>
    </row>
    <row r="35" spans="1:43" s="434" customFormat="1" ht="18" customHeight="1">
      <c r="A35" s="220"/>
      <c r="B35" s="433" t="s">
        <v>218</v>
      </c>
      <c r="C35" s="221" t="s">
        <v>177</v>
      </c>
      <c r="D35" s="430" t="s">
        <v>219</v>
      </c>
      <c r="E35" s="225">
        <f>'별표-1'!AA82</f>
        <v>0.18375</v>
      </c>
      <c r="F35" s="226"/>
      <c r="G35" s="222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3"/>
      <c r="AL35" s="223"/>
      <c r="AM35" s="223"/>
      <c r="AN35" s="223"/>
      <c r="AO35" s="223"/>
      <c r="AP35" s="223"/>
      <c r="AQ35" s="223"/>
    </row>
    <row r="36" spans="1:43" s="434" customFormat="1" ht="18" customHeight="1">
      <c r="A36" s="220"/>
      <c r="B36" s="433" t="s">
        <v>220</v>
      </c>
      <c r="C36" s="221"/>
      <c r="D36" s="430" t="s">
        <v>10</v>
      </c>
      <c r="E36" s="225">
        <f>'별표-1'!AA83</f>
        <v>0.95330000000000004</v>
      </c>
      <c r="F36" s="226"/>
      <c r="G36" s="222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3"/>
      <c r="AL36" s="223"/>
      <c r="AM36" s="223"/>
      <c r="AN36" s="223"/>
      <c r="AO36" s="223"/>
      <c r="AP36" s="223"/>
      <c r="AQ36" s="223"/>
    </row>
    <row r="37" spans="1:43" s="434" customFormat="1" ht="18" customHeight="1">
      <c r="A37" s="224"/>
      <c r="B37" s="433" t="s">
        <v>221</v>
      </c>
      <c r="C37" s="221" t="s">
        <v>222</v>
      </c>
      <c r="D37" s="430" t="s">
        <v>144</v>
      </c>
      <c r="E37" s="225">
        <f>'별표-1'!AA84</f>
        <v>0.21967</v>
      </c>
      <c r="F37" s="226"/>
      <c r="G37" s="222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</row>
    <row r="38" spans="1:43" s="434" customFormat="1" ht="18" customHeight="1">
      <c r="A38" s="220"/>
      <c r="B38" s="433" t="s">
        <v>223</v>
      </c>
      <c r="C38" s="221" t="s">
        <v>224</v>
      </c>
      <c r="D38" s="430" t="s">
        <v>144</v>
      </c>
      <c r="E38" s="225">
        <f>'별표-1'!AA85</f>
        <v>0.15887999999999999</v>
      </c>
      <c r="F38" s="226"/>
      <c r="G38" s="222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  <c r="AJ38" s="223"/>
      <c r="AK38" s="223"/>
      <c r="AL38" s="223"/>
      <c r="AM38" s="223"/>
      <c r="AN38" s="223"/>
      <c r="AO38" s="223"/>
      <c r="AP38" s="223"/>
      <c r="AQ38" s="223"/>
    </row>
    <row r="39" spans="1:43" s="434" customFormat="1" ht="18" customHeight="1">
      <c r="A39" s="220"/>
      <c r="B39" s="433" t="s">
        <v>225</v>
      </c>
      <c r="C39" s="221" t="s">
        <v>145</v>
      </c>
      <c r="D39" s="430" t="s">
        <v>148</v>
      </c>
      <c r="E39" s="225">
        <f>'별표-1'!AA88</f>
        <v>0.13263</v>
      </c>
      <c r="F39" s="226"/>
      <c r="G39" s="222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  <c r="AL39" s="223"/>
      <c r="AM39" s="223"/>
      <c r="AN39" s="223"/>
      <c r="AO39" s="223"/>
      <c r="AP39" s="223"/>
      <c r="AQ39" s="223"/>
    </row>
    <row r="40" spans="1:43" s="434" customFormat="1" ht="18" customHeight="1">
      <c r="A40" s="220"/>
      <c r="B40" s="433" t="s">
        <v>226</v>
      </c>
      <c r="C40" s="221"/>
      <c r="D40" s="430" t="s">
        <v>148</v>
      </c>
      <c r="E40" s="225">
        <f>'별표-1'!AA89</f>
        <v>0.54361000000000004</v>
      </c>
      <c r="F40" s="226"/>
      <c r="G40" s="222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  <c r="AJ40" s="223"/>
      <c r="AK40" s="223"/>
      <c r="AL40" s="223"/>
      <c r="AM40" s="223"/>
      <c r="AN40" s="223"/>
      <c r="AO40" s="223"/>
      <c r="AP40" s="223"/>
      <c r="AQ40" s="223"/>
    </row>
    <row r="41" spans="1:43" ht="18" customHeight="1">
      <c r="A41" s="229"/>
      <c r="B41" s="433" t="s">
        <v>227</v>
      </c>
      <c r="C41" s="221"/>
      <c r="D41" s="430" t="s">
        <v>148</v>
      </c>
      <c r="E41" s="225">
        <f>'별표-1'!AA90</f>
        <v>0.12382</v>
      </c>
      <c r="F41" s="226"/>
      <c r="G41" s="222"/>
    </row>
    <row r="42" spans="1:43" s="434" customFormat="1" ht="18" customHeight="1">
      <c r="A42" s="220"/>
      <c r="B42" s="433" t="s">
        <v>117</v>
      </c>
      <c r="C42" s="221"/>
      <c r="D42" s="430" t="s">
        <v>148</v>
      </c>
      <c r="E42" s="225">
        <f>'별표-1'!AA91</f>
        <v>0.32665</v>
      </c>
      <c r="F42" s="226"/>
      <c r="G42" s="222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3"/>
      <c r="AE42" s="223"/>
      <c r="AF42" s="223"/>
      <c r="AG42" s="223"/>
      <c r="AH42" s="223"/>
      <c r="AI42" s="223"/>
      <c r="AJ42" s="223"/>
      <c r="AK42" s="223"/>
      <c r="AL42" s="223"/>
      <c r="AM42" s="223"/>
      <c r="AN42" s="223"/>
      <c r="AO42" s="223"/>
      <c r="AP42" s="223"/>
      <c r="AQ42" s="223"/>
    </row>
    <row r="43" spans="1:43" s="434" customFormat="1" ht="18" customHeight="1">
      <c r="A43" s="220"/>
      <c r="B43" s="433"/>
      <c r="C43" s="221"/>
      <c r="D43" s="430"/>
      <c r="E43" s="225"/>
      <c r="F43" s="226"/>
      <c r="G43" s="222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3"/>
      <c r="AK43" s="223"/>
      <c r="AL43" s="223"/>
      <c r="AM43" s="223"/>
      <c r="AN43" s="223"/>
      <c r="AO43" s="223"/>
      <c r="AP43" s="223"/>
      <c r="AQ43" s="223"/>
    </row>
    <row r="44" spans="1:43" s="434" customFormat="1" ht="18" customHeight="1">
      <c r="A44" s="220">
        <f>'별표-1'!A94</f>
        <v>17</v>
      </c>
      <c r="B44" s="433" t="s">
        <v>214</v>
      </c>
      <c r="C44" s="221" t="s">
        <v>228</v>
      </c>
      <c r="D44" s="430" t="s">
        <v>144</v>
      </c>
      <c r="E44" s="225"/>
      <c r="F44" s="226"/>
      <c r="G44" s="222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3"/>
      <c r="AG44" s="223"/>
      <c r="AH44" s="223"/>
      <c r="AI44" s="223"/>
      <c r="AJ44" s="223"/>
      <c r="AK44" s="223"/>
      <c r="AL44" s="223"/>
      <c r="AM44" s="223"/>
      <c r="AN44" s="223"/>
      <c r="AO44" s="223"/>
      <c r="AP44" s="223"/>
      <c r="AQ44" s="223"/>
    </row>
    <row r="45" spans="1:43" ht="18" customHeight="1">
      <c r="A45" s="229"/>
      <c r="B45" s="433" t="s">
        <v>215</v>
      </c>
      <c r="C45" s="221"/>
      <c r="D45" s="430" t="s">
        <v>139</v>
      </c>
      <c r="E45" s="225">
        <f>'별표-1'!AA101</f>
        <v>0.16406000000000001</v>
      </c>
      <c r="F45" s="226"/>
      <c r="G45" s="222"/>
    </row>
    <row r="46" spans="1:43" s="434" customFormat="1" ht="18" customHeight="1">
      <c r="A46" s="220"/>
      <c r="B46" s="433" t="s">
        <v>216</v>
      </c>
      <c r="C46" s="221"/>
      <c r="D46" s="430" t="s">
        <v>229</v>
      </c>
      <c r="E46" s="225">
        <f>'별표-1'!AA102</f>
        <v>207.79264000000001</v>
      </c>
      <c r="F46" s="226"/>
      <c r="G46" s="222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3"/>
      <c r="AE46" s="223"/>
      <c r="AF46" s="223"/>
      <c r="AG46" s="223"/>
      <c r="AH46" s="223"/>
      <c r="AI46" s="223"/>
      <c r="AJ46" s="223"/>
      <c r="AK46" s="223"/>
      <c r="AL46" s="223"/>
      <c r="AM46" s="223"/>
      <c r="AN46" s="223"/>
      <c r="AO46" s="223"/>
      <c r="AP46" s="223"/>
      <c r="AQ46" s="223"/>
    </row>
    <row r="47" spans="1:43" s="434" customFormat="1" ht="18" customHeight="1">
      <c r="A47" s="220"/>
      <c r="B47" s="433" t="s">
        <v>218</v>
      </c>
      <c r="C47" s="221" t="s">
        <v>177</v>
      </c>
      <c r="D47" s="430" t="s">
        <v>219</v>
      </c>
      <c r="E47" s="225">
        <f>'별표-1'!AA103</f>
        <v>0.22969000000000001</v>
      </c>
      <c r="F47" s="226"/>
      <c r="G47" s="222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3"/>
      <c r="AE47" s="223"/>
      <c r="AF47" s="223"/>
      <c r="AG47" s="223"/>
      <c r="AH47" s="223"/>
      <c r="AI47" s="223"/>
      <c r="AJ47" s="223"/>
      <c r="AK47" s="223"/>
      <c r="AL47" s="223"/>
      <c r="AM47" s="223"/>
      <c r="AN47" s="223"/>
      <c r="AO47" s="223"/>
      <c r="AP47" s="223"/>
      <c r="AQ47" s="223"/>
    </row>
    <row r="48" spans="1:43" s="434" customFormat="1" ht="18" customHeight="1">
      <c r="A48" s="220"/>
      <c r="B48" s="433" t="s">
        <v>220</v>
      </c>
      <c r="C48" s="221"/>
      <c r="D48" s="430" t="s">
        <v>10</v>
      </c>
      <c r="E48" s="225">
        <f>'별표-1'!AA104</f>
        <v>1.19163</v>
      </c>
      <c r="F48" s="226"/>
      <c r="G48" s="222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3"/>
      <c r="AE48" s="223"/>
      <c r="AF48" s="223"/>
      <c r="AG48" s="223"/>
      <c r="AH48" s="223"/>
      <c r="AI48" s="223"/>
      <c r="AJ48" s="223"/>
      <c r="AK48" s="223"/>
      <c r="AL48" s="223"/>
      <c r="AM48" s="223"/>
      <c r="AN48" s="223"/>
      <c r="AO48" s="223"/>
      <c r="AP48" s="223"/>
      <c r="AQ48" s="223"/>
    </row>
    <row r="49" spans="1:43" s="434" customFormat="1" ht="18" customHeight="1">
      <c r="A49" s="224"/>
      <c r="B49" s="433" t="s">
        <v>221</v>
      </c>
      <c r="C49" s="221" t="s">
        <v>222</v>
      </c>
      <c r="D49" s="430" t="s">
        <v>144</v>
      </c>
      <c r="E49" s="225">
        <f>'별표-1'!AA105</f>
        <v>0.27459</v>
      </c>
      <c r="F49" s="226"/>
      <c r="G49" s="222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3"/>
      <c r="AE49" s="223"/>
      <c r="AF49" s="223"/>
      <c r="AG49" s="223"/>
      <c r="AH49" s="223"/>
      <c r="AI49" s="223"/>
      <c r="AJ49" s="223"/>
      <c r="AK49" s="223"/>
      <c r="AL49" s="223"/>
      <c r="AM49" s="223"/>
      <c r="AN49" s="223"/>
      <c r="AO49" s="223"/>
      <c r="AP49" s="223"/>
      <c r="AQ49" s="223"/>
    </row>
    <row r="50" spans="1:43" s="434" customFormat="1" ht="18" customHeight="1">
      <c r="A50" s="220"/>
      <c r="B50" s="433" t="s">
        <v>223</v>
      </c>
      <c r="C50" s="221" t="s">
        <v>224</v>
      </c>
      <c r="D50" s="430" t="s">
        <v>144</v>
      </c>
      <c r="E50" s="225">
        <f>'별표-1'!AA106</f>
        <v>0.1986</v>
      </c>
      <c r="F50" s="226"/>
      <c r="G50" s="222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3"/>
      <c r="AE50" s="223"/>
      <c r="AF50" s="223"/>
      <c r="AG50" s="223"/>
      <c r="AH50" s="223"/>
      <c r="AI50" s="223"/>
      <c r="AJ50" s="223"/>
      <c r="AK50" s="223"/>
      <c r="AL50" s="223"/>
      <c r="AM50" s="223"/>
      <c r="AN50" s="223"/>
      <c r="AO50" s="223"/>
      <c r="AP50" s="223"/>
      <c r="AQ50" s="223"/>
    </row>
    <row r="51" spans="1:43" s="434" customFormat="1" ht="18" customHeight="1">
      <c r="A51" s="220"/>
      <c r="B51" s="433" t="s">
        <v>225</v>
      </c>
      <c r="C51" s="221" t="s">
        <v>145</v>
      </c>
      <c r="D51" s="430" t="s">
        <v>148</v>
      </c>
      <c r="E51" s="225">
        <f>'별표-1'!AA109</f>
        <v>0.16578999999999999</v>
      </c>
      <c r="F51" s="226"/>
      <c r="G51" s="222"/>
      <c r="H51" s="223"/>
      <c r="I51" s="223"/>
      <c r="J51" s="223"/>
      <c r="K51" s="223"/>
      <c r="L51" s="223"/>
      <c r="M51" s="223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23"/>
      <c r="Z51" s="223"/>
      <c r="AA51" s="223"/>
      <c r="AB51" s="223"/>
      <c r="AC51" s="223"/>
      <c r="AD51" s="223"/>
      <c r="AE51" s="223"/>
      <c r="AF51" s="223"/>
      <c r="AG51" s="223"/>
      <c r="AH51" s="223"/>
      <c r="AI51" s="223"/>
      <c r="AJ51" s="223"/>
      <c r="AK51" s="223"/>
      <c r="AL51" s="223"/>
      <c r="AM51" s="223"/>
      <c r="AN51" s="223"/>
      <c r="AO51" s="223"/>
      <c r="AP51" s="223"/>
      <c r="AQ51" s="223"/>
    </row>
    <row r="52" spans="1:43" s="434" customFormat="1" ht="18" customHeight="1">
      <c r="A52" s="220"/>
      <c r="B52" s="433" t="s">
        <v>226</v>
      </c>
      <c r="C52" s="221"/>
      <c r="D52" s="430" t="s">
        <v>148</v>
      </c>
      <c r="E52" s="225">
        <f>'별표-1'!AA110</f>
        <v>0.67952000000000001</v>
      </c>
      <c r="F52" s="226"/>
      <c r="G52" s="222"/>
      <c r="H52" s="223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23"/>
      <c r="Y52" s="223"/>
      <c r="Z52" s="223"/>
      <c r="AA52" s="223"/>
      <c r="AB52" s="223"/>
      <c r="AC52" s="223"/>
      <c r="AD52" s="223"/>
      <c r="AE52" s="223"/>
      <c r="AF52" s="223"/>
      <c r="AG52" s="223"/>
      <c r="AH52" s="223"/>
      <c r="AI52" s="223"/>
      <c r="AJ52" s="223"/>
      <c r="AK52" s="223"/>
      <c r="AL52" s="223"/>
      <c r="AM52" s="223"/>
      <c r="AN52" s="223"/>
      <c r="AO52" s="223"/>
      <c r="AP52" s="223"/>
      <c r="AQ52" s="223"/>
    </row>
    <row r="53" spans="1:43" ht="18" customHeight="1">
      <c r="A53" s="229"/>
      <c r="B53" s="433" t="s">
        <v>227</v>
      </c>
      <c r="C53" s="221"/>
      <c r="D53" s="430" t="s">
        <v>148</v>
      </c>
      <c r="E53" s="225">
        <f>'별표-1'!AA111</f>
        <v>0.15478</v>
      </c>
      <c r="F53" s="226"/>
      <c r="G53" s="222"/>
    </row>
    <row r="54" spans="1:43" s="434" customFormat="1" ht="18" customHeight="1">
      <c r="A54" s="220"/>
      <c r="B54" s="433" t="s">
        <v>117</v>
      </c>
      <c r="C54" s="221"/>
      <c r="D54" s="430" t="s">
        <v>148</v>
      </c>
      <c r="E54" s="225">
        <f>'별표-1'!AA112</f>
        <v>0.40831000000000001</v>
      </c>
      <c r="F54" s="226"/>
      <c r="G54" s="222"/>
      <c r="H54" s="223"/>
      <c r="I54" s="223"/>
      <c r="J54" s="223"/>
      <c r="K54" s="223"/>
      <c r="L54" s="223"/>
      <c r="M54" s="223"/>
      <c r="N54" s="223"/>
      <c r="O54" s="223"/>
      <c r="P54" s="223"/>
      <c r="Q54" s="223"/>
      <c r="R54" s="223"/>
      <c r="S54" s="223"/>
      <c r="T54" s="223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23"/>
      <c r="AH54" s="223"/>
      <c r="AI54" s="223"/>
      <c r="AJ54" s="223"/>
      <c r="AK54" s="223"/>
      <c r="AL54" s="223"/>
      <c r="AM54" s="223"/>
      <c r="AN54" s="223"/>
      <c r="AO54" s="223"/>
      <c r="AP54" s="223"/>
      <c r="AQ54" s="223"/>
    </row>
    <row r="55" spans="1:43" ht="18" customHeight="1">
      <c r="A55" s="224"/>
      <c r="B55" s="227"/>
      <c r="C55" s="228"/>
      <c r="D55" s="430"/>
      <c r="E55" s="225"/>
      <c r="F55" s="226"/>
      <c r="G55" s="222"/>
    </row>
  </sheetData>
  <mergeCells count="2">
    <mergeCell ref="A1:B1"/>
    <mergeCell ref="F1:G1"/>
  </mergeCells>
  <phoneticPr fontId="6" type="noConversion"/>
  <printOptions horizontalCentered="1"/>
  <pageMargins left="0.39370078740157483" right="0.39370078740157483" top="1.3385826771653544" bottom="0.59055118110236227" header="0.82677165354330717" footer="0"/>
  <pageSetup paperSize="9" orientation="portrait" r:id="rId1"/>
  <headerFooter alignWithMargins="0">
    <oddHeader>&amp;C&amp;"+,굵게"&amp;18별표 총괄표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D112"/>
  <sheetViews>
    <sheetView topLeftCell="A106" zoomScaleNormal="100" zoomScaleSheetLayoutView="100" workbookViewId="0">
      <selection activeCell="O116" sqref="O116"/>
    </sheetView>
  </sheetViews>
  <sheetFormatPr defaultRowHeight="18" customHeight="1"/>
  <cols>
    <col min="1" max="26" width="3.33203125" style="55" customWidth="1"/>
    <col min="27" max="27" width="9.21875" style="56" customWidth="1"/>
    <col min="28" max="28" width="7.77734375" style="57" customWidth="1"/>
    <col min="29" max="29" width="6.33203125" style="57" customWidth="1"/>
    <col min="30" max="30" width="7" style="57" customWidth="1"/>
    <col min="31" max="31" width="9.21875" style="57" bestFit="1" customWidth="1"/>
    <col min="32" max="38" width="5.5546875" style="57" customWidth="1"/>
    <col min="39" max="16384" width="8.88671875" style="55"/>
  </cols>
  <sheetData>
    <row r="3" spans="1:38" s="59" customFormat="1" ht="18" customHeight="1">
      <c r="A3" s="58">
        <v>12</v>
      </c>
      <c r="B3" s="58"/>
      <c r="C3" s="58"/>
      <c r="F3" s="60" t="s">
        <v>235</v>
      </c>
      <c r="G3" s="60"/>
      <c r="H3" s="60"/>
      <c r="AA3" s="61"/>
      <c r="AB3" s="62"/>
      <c r="AC3" s="62"/>
      <c r="AD3" s="62"/>
      <c r="AE3" s="63"/>
      <c r="AF3" s="63"/>
      <c r="AG3" s="63"/>
      <c r="AH3" s="64"/>
      <c r="AI3" s="64"/>
      <c r="AJ3" s="63"/>
      <c r="AK3" s="63"/>
      <c r="AL3" s="63"/>
    </row>
    <row r="4" spans="1:38" s="59" customFormat="1" ht="18" customHeight="1">
      <c r="A4" s="58"/>
      <c r="B4" s="58"/>
      <c r="C4" s="58"/>
      <c r="F4" s="60"/>
      <c r="G4" s="60"/>
      <c r="H4" s="60"/>
      <c r="AA4" s="61"/>
      <c r="AB4" s="62"/>
      <c r="AC4" s="62"/>
      <c r="AD4" s="62"/>
      <c r="AE4" s="63"/>
      <c r="AF4" s="63"/>
      <c r="AG4" s="63"/>
      <c r="AH4" s="64"/>
      <c r="AI4" s="64"/>
      <c r="AJ4" s="63"/>
      <c r="AK4" s="63"/>
      <c r="AL4" s="63"/>
    </row>
    <row r="5" spans="1:38" s="37" customFormat="1" ht="18" customHeight="1">
      <c r="A5" s="65"/>
      <c r="B5" s="37" t="s">
        <v>236</v>
      </c>
      <c r="H5" s="66"/>
      <c r="M5" s="37" t="s">
        <v>237</v>
      </c>
      <c r="AA5" s="67"/>
      <c r="AB5" s="68"/>
      <c r="AC5" s="68"/>
      <c r="AD5" s="68"/>
      <c r="AE5" s="64"/>
      <c r="AF5" s="64"/>
      <c r="AG5" s="64"/>
      <c r="AH5" s="64"/>
      <c r="AI5" s="64"/>
      <c r="AJ5" s="64"/>
      <c r="AK5" s="64"/>
      <c r="AL5" s="64"/>
    </row>
    <row r="6" spans="1:38" s="37" customFormat="1" ht="18" customHeight="1">
      <c r="A6" s="65"/>
      <c r="C6" s="37" t="s">
        <v>238</v>
      </c>
      <c r="H6" s="66"/>
      <c r="K6" s="69" t="s">
        <v>239</v>
      </c>
      <c r="AA6" s="67"/>
      <c r="AB6" s="68"/>
      <c r="AC6" s="68"/>
      <c r="AD6" s="68"/>
      <c r="AE6" s="64"/>
      <c r="AF6" s="64"/>
      <c r="AG6" s="64"/>
      <c r="AH6" s="64"/>
      <c r="AI6" s="64"/>
      <c r="AJ6" s="64"/>
      <c r="AK6" s="64"/>
      <c r="AL6" s="64"/>
    </row>
    <row r="7" spans="1:38" s="37" customFormat="1" ht="18" customHeight="1">
      <c r="A7" s="65"/>
      <c r="C7" s="37" t="s">
        <v>240</v>
      </c>
      <c r="H7" s="66"/>
      <c r="K7" s="69" t="s">
        <v>239</v>
      </c>
      <c r="AA7" s="67"/>
      <c r="AB7" s="68"/>
      <c r="AC7" s="68"/>
      <c r="AD7" s="68"/>
      <c r="AE7" s="64"/>
      <c r="AF7" s="64"/>
      <c r="AG7" s="64"/>
      <c r="AH7" s="64"/>
      <c r="AI7" s="64"/>
      <c r="AJ7" s="64"/>
      <c r="AK7" s="64"/>
      <c r="AL7" s="64"/>
    </row>
    <row r="8" spans="1:38" s="37" customFormat="1" ht="18" customHeight="1">
      <c r="A8" s="65"/>
      <c r="C8" s="37" t="s">
        <v>241</v>
      </c>
      <c r="H8" s="66"/>
      <c r="K8" s="69" t="s">
        <v>239</v>
      </c>
      <c r="AA8" s="67"/>
      <c r="AB8" s="68"/>
      <c r="AC8" s="68"/>
      <c r="AD8" s="68"/>
      <c r="AE8" s="64"/>
      <c r="AF8" s="64"/>
      <c r="AG8" s="64"/>
      <c r="AH8" s="64"/>
      <c r="AI8" s="64"/>
      <c r="AJ8" s="64"/>
      <c r="AK8" s="64"/>
      <c r="AL8" s="64"/>
    </row>
    <row r="9" spans="1:38" s="37" customFormat="1" ht="18" customHeight="1">
      <c r="A9" s="65"/>
      <c r="C9" s="37" t="s">
        <v>242</v>
      </c>
      <c r="H9" s="66"/>
      <c r="K9" s="66" t="s">
        <v>243</v>
      </c>
      <c r="AA9" s="67"/>
      <c r="AB9" s="68"/>
      <c r="AC9" s="68"/>
      <c r="AD9" s="68"/>
      <c r="AE9" s="64"/>
      <c r="AF9" s="64"/>
      <c r="AG9" s="64"/>
      <c r="AH9" s="64"/>
      <c r="AI9" s="64"/>
      <c r="AJ9" s="64"/>
      <c r="AK9" s="64"/>
      <c r="AL9" s="64"/>
    </row>
    <row r="10" spans="1:38" s="37" customFormat="1" ht="18" customHeight="1">
      <c r="A10" s="65"/>
      <c r="H10" s="66"/>
      <c r="AA10" s="67"/>
      <c r="AB10" s="68"/>
      <c r="AC10" s="68"/>
      <c r="AD10" s="68"/>
      <c r="AE10" s="64"/>
      <c r="AF10" s="64"/>
      <c r="AG10" s="64"/>
      <c r="AH10" s="64"/>
      <c r="AI10" s="64"/>
      <c r="AJ10" s="64"/>
      <c r="AK10" s="64"/>
      <c r="AL10" s="64"/>
    </row>
    <row r="11" spans="1:38" s="37" customFormat="1" ht="18" customHeight="1">
      <c r="A11" s="65"/>
      <c r="B11" s="37" t="s">
        <v>244</v>
      </c>
      <c r="H11" s="66"/>
      <c r="AA11" s="67"/>
      <c r="AB11" s="68"/>
      <c r="AC11" s="68"/>
      <c r="AD11" s="68"/>
      <c r="AE11" s="64"/>
      <c r="AF11" s="64"/>
      <c r="AG11" s="64"/>
      <c r="AH11" s="64"/>
      <c r="AI11" s="64"/>
      <c r="AJ11" s="64"/>
      <c r="AK11" s="64"/>
      <c r="AL11" s="64"/>
    </row>
    <row r="12" spans="1:38" s="37" customFormat="1" ht="18" customHeight="1">
      <c r="A12" s="65"/>
      <c r="C12" s="37" t="s">
        <v>245</v>
      </c>
      <c r="D12" s="70" t="s">
        <v>232</v>
      </c>
      <c r="E12" s="37" t="s">
        <v>246</v>
      </c>
      <c r="H12" s="66"/>
      <c r="AA12" s="67"/>
      <c r="AB12" s="68"/>
      <c r="AC12" s="68"/>
      <c r="AD12" s="68"/>
      <c r="AE12" s="64"/>
      <c r="AF12" s="64"/>
      <c r="AG12" s="64"/>
      <c r="AH12" s="64"/>
      <c r="AI12" s="64"/>
      <c r="AJ12" s="64"/>
      <c r="AK12" s="64"/>
      <c r="AL12" s="64"/>
    </row>
    <row r="13" spans="1:38" s="37" customFormat="1" ht="18" customHeight="1">
      <c r="A13" s="65"/>
      <c r="D13" s="37" t="s">
        <v>247</v>
      </c>
      <c r="H13" s="66"/>
      <c r="AA13" s="67"/>
      <c r="AB13" s="68"/>
      <c r="AC13" s="68"/>
      <c r="AD13" s="68"/>
      <c r="AE13" s="64"/>
      <c r="AF13" s="64"/>
      <c r="AG13" s="64"/>
      <c r="AH13" s="64"/>
      <c r="AI13" s="64"/>
      <c r="AJ13" s="64"/>
      <c r="AK13" s="64"/>
      <c r="AL13" s="64"/>
    </row>
    <row r="14" spans="1:38" s="37" customFormat="1" ht="18" customHeight="1">
      <c r="A14" s="65"/>
      <c r="D14" s="37" t="s">
        <v>248</v>
      </c>
      <c r="H14" s="66"/>
      <c r="AA14" s="67"/>
      <c r="AB14" s="68"/>
      <c r="AC14" s="68"/>
      <c r="AD14" s="68"/>
      <c r="AE14" s="64"/>
      <c r="AF14" s="64"/>
      <c r="AG14" s="64"/>
      <c r="AH14" s="64"/>
      <c r="AI14" s="64"/>
      <c r="AJ14" s="64"/>
      <c r="AK14" s="64"/>
      <c r="AL14" s="64"/>
    </row>
    <row r="15" spans="1:38" s="37" customFormat="1" ht="18" customHeight="1">
      <c r="A15" s="65"/>
      <c r="D15" s="70" t="s">
        <v>232</v>
      </c>
      <c r="E15" s="486" t="str">
        <f>FIXED(AA15,1)</f>
        <v>48.0</v>
      </c>
      <c r="F15" s="486"/>
      <c r="G15" s="71" t="s">
        <v>249</v>
      </c>
      <c r="H15" s="71"/>
      <c r="M15" s="37" t="s">
        <v>250</v>
      </c>
      <c r="AA15" s="72">
        <v>48</v>
      </c>
      <c r="AB15" s="68"/>
      <c r="AC15" s="68"/>
      <c r="AD15" s="68"/>
      <c r="AE15" s="64"/>
      <c r="AF15" s="64"/>
      <c r="AG15" s="64"/>
      <c r="AH15" s="64"/>
      <c r="AI15" s="64"/>
      <c r="AJ15" s="64"/>
      <c r="AK15" s="64"/>
      <c r="AL15" s="64"/>
    </row>
    <row r="16" spans="1:38" s="37" customFormat="1" ht="18" customHeight="1">
      <c r="A16" s="65"/>
      <c r="D16" s="70" t="s">
        <v>233</v>
      </c>
      <c r="E16" s="487">
        <f>AA16</f>
        <v>0.8</v>
      </c>
      <c r="F16" s="487"/>
      <c r="G16" s="71" t="s">
        <v>251</v>
      </c>
      <c r="H16" s="71"/>
      <c r="AA16" s="72">
        <f>TRUNC(AA15/60,3)</f>
        <v>0.8</v>
      </c>
      <c r="AB16" s="68"/>
      <c r="AC16" s="68"/>
      <c r="AD16" s="68"/>
      <c r="AE16" s="64"/>
      <c r="AF16" s="64"/>
      <c r="AG16" s="64"/>
      <c r="AH16" s="64"/>
      <c r="AI16" s="64"/>
      <c r="AJ16" s="64"/>
      <c r="AK16" s="64"/>
      <c r="AL16" s="64"/>
    </row>
    <row r="17" spans="1:82" s="37" customFormat="1" ht="18" customHeight="1">
      <c r="A17" s="65"/>
      <c r="D17" s="73" t="str">
        <f>"α(토질계수) = "&amp;AA17&amp;""</f>
        <v>α(토질계수) = 1</v>
      </c>
      <c r="H17" s="66"/>
      <c r="M17" s="37" t="s">
        <v>252</v>
      </c>
      <c r="AA17" s="67">
        <v>1</v>
      </c>
      <c r="AB17" s="68"/>
      <c r="AC17" s="68"/>
      <c r="AD17" s="68"/>
      <c r="AE17" s="64"/>
      <c r="AF17" s="64"/>
      <c r="AG17" s="64"/>
      <c r="AH17" s="64"/>
      <c r="AI17" s="64"/>
      <c r="AJ17" s="64"/>
      <c r="AK17" s="64"/>
      <c r="AL17" s="64"/>
    </row>
    <row r="18" spans="1:82" s="71" customFormat="1" ht="18" customHeight="1">
      <c r="A18" s="74"/>
      <c r="C18" s="37" t="s">
        <v>253</v>
      </c>
      <c r="D18" s="70" t="s">
        <v>233</v>
      </c>
      <c r="E18" s="71" t="str">
        <f xml:space="preserve"> AB18&amp;"  ×  "&amp;FIXED(AC18,1)&amp;"  /  "&amp;AD18&amp;"  =  "&amp;AA18&amp;" HR/본"</f>
        <v>1  ×  48.0  /  60  =  0.8 HR/본</v>
      </c>
      <c r="AA18" s="75">
        <f>TRUNC(AB18*AC18/AD18,5)</f>
        <v>0.8</v>
      </c>
      <c r="AB18" s="76">
        <f>AA17</f>
        <v>1</v>
      </c>
      <c r="AC18" s="76">
        <f>AA15</f>
        <v>48</v>
      </c>
      <c r="AD18" s="77">
        <v>60</v>
      </c>
      <c r="AE18" s="76"/>
      <c r="AF18" s="78"/>
      <c r="AG18" s="78"/>
      <c r="AH18" s="78"/>
      <c r="AI18" s="78"/>
      <c r="AJ18" s="78"/>
      <c r="AK18" s="78"/>
      <c r="AL18" s="78"/>
    </row>
    <row r="19" spans="1:82" s="37" customFormat="1" ht="18" customHeight="1">
      <c r="A19" s="65"/>
      <c r="D19" s="73"/>
      <c r="H19" s="66"/>
      <c r="AA19" s="67"/>
      <c r="AB19" s="68"/>
      <c r="AC19" s="68"/>
      <c r="AD19" s="68"/>
      <c r="AE19" s="64"/>
      <c r="AF19" s="64"/>
      <c r="AG19" s="64"/>
      <c r="AH19" s="64"/>
      <c r="AI19" s="64"/>
      <c r="AJ19" s="64"/>
      <c r="AK19" s="64"/>
      <c r="AL19" s="64"/>
    </row>
    <row r="20" spans="1:82" s="37" customFormat="1" ht="18" customHeight="1">
      <c r="A20" s="65"/>
      <c r="B20" s="37" t="s">
        <v>254</v>
      </c>
      <c r="H20" s="66"/>
      <c r="M20" s="37" t="s">
        <v>255</v>
      </c>
      <c r="AA20" s="67"/>
      <c r="AB20" s="68"/>
      <c r="AC20" s="68"/>
      <c r="AD20" s="68"/>
      <c r="AE20" s="64"/>
      <c r="AF20" s="64"/>
      <c r="AG20" s="64"/>
      <c r="AH20" s="64"/>
      <c r="AI20" s="64"/>
      <c r="AJ20" s="64"/>
      <c r="AK20" s="64"/>
      <c r="AL20" s="64"/>
    </row>
    <row r="21" spans="1:82" s="84" customFormat="1" ht="18" customHeight="1">
      <c r="A21" s="79"/>
      <c r="B21" s="80"/>
      <c r="C21" s="81" t="s">
        <v>256</v>
      </c>
      <c r="D21" s="81"/>
      <c r="E21" s="82" t="s">
        <v>234</v>
      </c>
      <c r="F21" s="83" t="str">
        <f>AB21&amp;" 인  /  "&amp;AC21&amp;" HR/일  ×  "&amp;AD21&amp;"  ×  "&amp;AE21&amp;"  =  "&amp;FIXED(AA21,5)&amp;" 인/본"</f>
        <v>2 인  /  8 HR/일  ×  0.8  ×  0.7765  =  0.15530 인/본</v>
      </c>
      <c r="H21" s="83"/>
      <c r="I21" s="83"/>
      <c r="J21" s="83"/>
      <c r="K21" s="83"/>
      <c r="L21" s="83"/>
      <c r="M21" s="83"/>
      <c r="N21" s="83"/>
      <c r="O21" s="85"/>
      <c r="P21" s="86"/>
      <c r="Q21" s="86"/>
      <c r="R21" s="86"/>
      <c r="S21" s="86"/>
      <c r="T21" s="81"/>
      <c r="U21" s="81"/>
      <c r="V21" s="81"/>
      <c r="W21" s="81"/>
      <c r="X21" s="81"/>
      <c r="Y21" s="81"/>
      <c r="Z21" s="81"/>
      <c r="AA21" s="75">
        <f>TRUNC(AB21/AC21*AD21*AE21,5)</f>
        <v>0.15529999999999999</v>
      </c>
      <c r="AB21" s="76">
        <v>2</v>
      </c>
      <c r="AC21" s="76">
        <v>8</v>
      </c>
      <c r="AD21" s="77">
        <f>AA18</f>
        <v>0.8</v>
      </c>
      <c r="AE21" s="76">
        <v>0.77649999999999997</v>
      </c>
      <c r="AF21" s="81"/>
      <c r="AG21" s="81"/>
      <c r="AH21" s="81"/>
      <c r="AI21" s="87"/>
      <c r="AJ21" s="87"/>
      <c r="AK21" s="87"/>
      <c r="AL21" s="87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</row>
    <row r="22" spans="1:82" s="84" customFormat="1" ht="18" customHeight="1">
      <c r="A22" s="79"/>
      <c r="B22" s="80"/>
      <c r="C22" s="81" t="s">
        <v>257</v>
      </c>
      <c r="D22" s="81"/>
      <c r="E22" s="82" t="s">
        <v>234</v>
      </c>
      <c r="F22" s="83" t="str">
        <f>AB22&amp;" 인  /  "&amp;AC22&amp;" HR/일  ×  "&amp;AD22&amp;"  ×  "&amp;AE22&amp;"  =  "&amp;AA22&amp;" 인/본"</f>
        <v>2 인  /  8 HR/일  ×  0.8  ×  0.8866  =  0.17732 인/본</v>
      </c>
      <c r="H22" s="83"/>
      <c r="I22" s="83"/>
      <c r="J22" s="83"/>
      <c r="K22" s="83"/>
      <c r="L22" s="83"/>
      <c r="M22" s="83"/>
      <c r="N22" s="83"/>
      <c r="O22" s="85"/>
      <c r="P22" s="86"/>
      <c r="Q22" s="86"/>
      <c r="R22" s="86"/>
      <c r="S22" s="86"/>
      <c r="T22" s="81"/>
      <c r="U22" s="81"/>
      <c r="V22" s="81"/>
      <c r="W22" s="81"/>
      <c r="X22" s="81"/>
      <c r="Y22" s="81"/>
      <c r="Z22" s="81"/>
      <c r="AA22" s="75">
        <f>TRUNC(AB22/AC22*AD22*AE22,5)</f>
        <v>0.17732000000000001</v>
      </c>
      <c r="AB22" s="76">
        <v>2</v>
      </c>
      <c r="AC22" s="76">
        <v>8</v>
      </c>
      <c r="AD22" s="77">
        <f>AD21</f>
        <v>0.8</v>
      </c>
      <c r="AE22" s="76">
        <v>0.88660000000000005</v>
      </c>
      <c r="AF22" s="81"/>
      <c r="AG22" s="81"/>
      <c r="AH22" s="81"/>
      <c r="AI22" s="87"/>
      <c r="AJ22" s="87"/>
      <c r="AK22" s="87"/>
      <c r="AL22" s="87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</row>
    <row r="23" spans="1:82" s="37" customFormat="1" ht="18" customHeight="1">
      <c r="A23" s="65"/>
      <c r="B23" s="208"/>
      <c r="C23" s="208"/>
      <c r="D23" s="209"/>
      <c r="E23" s="208"/>
      <c r="F23" s="208"/>
      <c r="H23" s="66"/>
      <c r="AA23" s="67"/>
      <c r="AB23" s="68"/>
      <c r="AC23" s="68"/>
      <c r="AD23" s="68"/>
      <c r="AE23" s="64"/>
      <c r="AF23" s="64"/>
      <c r="AG23" s="64"/>
      <c r="AH23" s="64"/>
      <c r="AI23" s="64"/>
      <c r="AJ23" s="64"/>
      <c r="AK23" s="64"/>
      <c r="AL23" s="64"/>
    </row>
    <row r="24" spans="1:82" s="37" customFormat="1" ht="18" customHeight="1">
      <c r="A24" s="65"/>
      <c r="B24" s="208" t="s">
        <v>258</v>
      </c>
      <c r="C24" s="208"/>
      <c r="D24" s="208"/>
      <c r="E24" s="208"/>
      <c r="F24" s="208"/>
      <c r="H24" s="66"/>
      <c r="M24" s="37" t="s">
        <v>255</v>
      </c>
      <c r="AA24" s="67"/>
      <c r="AB24" s="68"/>
      <c r="AC24" s="68"/>
      <c r="AD24" s="68"/>
      <c r="AE24" s="64"/>
      <c r="AF24" s="64"/>
      <c r="AG24" s="64"/>
      <c r="AH24" s="64"/>
      <c r="AI24" s="64"/>
      <c r="AJ24" s="64"/>
      <c r="AK24" s="64"/>
      <c r="AL24" s="64"/>
    </row>
    <row r="25" spans="1:82" s="46" customFormat="1" ht="18" customHeight="1">
      <c r="A25" s="89"/>
      <c r="B25" s="208"/>
      <c r="C25" s="208" t="str">
        <f>"직접노무비의 "&amp;AA25&amp;" %"</f>
        <v>직접노무비의 17 %</v>
      </c>
      <c r="D25" s="209"/>
      <c r="E25" s="208"/>
      <c r="F25" s="208"/>
      <c r="H25" s="90"/>
      <c r="AA25" s="91">
        <v>17</v>
      </c>
      <c r="AD25" s="92"/>
      <c r="AE25" s="93"/>
      <c r="AF25" s="93"/>
      <c r="AG25" s="93"/>
      <c r="AH25" s="93"/>
      <c r="AI25" s="93"/>
      <c r="AJ25" s="93"/>
      <c r="AK25" s="93"/>
      <c r="AL25" s="93"/>
    </row>
    <row r="26" spans="1:82" s="37" customFormat="1" ht="18" customHeight="1">
      <c r="A26" s="65"/>
      <c r="D26" s="73"/>
      <c r="H26" s="66"/>
      <c r="AA26" s="67"/>
      <c r="AB26" s="68"/>
      <c r="AC26" s="68"/>
      <c r="AD26" s="68"/>
      <c r="AE26" s="64"/>
      <c r="AF26" s="64"/>
      <c r="AG26" s="64"/>
      <c r="AH26" s="64"/>
      <c r="AI26" s="64"/>
      <c r="AJ26" s="64"/>
      <c r="AK26" s="64"/>
      <c r="AL26" s="64"/>
    </row>
    <row r="27" spans="1:82" s="37" customFormat="1" ht="18" customHeight="1">
      <c r="A27" s="65"/>
      <c r="H27" s="66"/>
      <c r="AA27" s="67"/>
      <c r="AB27" s="68"/>
      <c r="AC27" s="68"/>
      <c r="AD27" s="68"/>
      <c r="AE27" s="64"/>
      <c r="AF27" s="64"/>
      <c r="AG27" s="64"/>
      <c r="AH27" s="64"/>
      <c r="AI27" s="64"/>
      <c r="AJ27" s="64"/>
      <c r="AK27" s="64"/>
      <c r="AL27" s="64"/>
    </row>
    <row r="28" spans="1:82" s="59" customFormat="1" ht="18" customHeight="1">
      <c r="A28" s="58">
        <v>13</v>
      </c>
      <c r="B28" s="58"/>
      <c r="C28" s="58"/>
      <c r="F28" s="60" t="s">
        <v>265</v>
      </c>
      <c r="G28" s="60"/>
      <c r="H28" s="60"/>
      <c r="AA28" s="61"/>
      <c r="AB28" s="62"/>
      <c r="AC28" s="62"/>
      <c r="AD28" s="62"/>
      <c r="AE28" s="63"/>
      <c r="AF28" s="63"/>
      <c r="AG28" s="63"/>
      <c r="AH28" s="64"/>
      <c r="AI28" s="64"/>
      <c r="AJ28" s="63"/>
      <c r="AK28" s="63"/>
      <c r="AL28" s="63"/>
    </row>
    <row r="29" spans="1:82" s="37" customFormat="1" ht="18" customHeight="1">
      <c r="A29" s="65"/>
      <c r="H29" s="66"/>
      <c r="AA29" s="67"/>
      <c r="AB29" s="68"/>
      <c r="AC29" s="68"/>
      <c r="AD29" s="68"/>
      <c r="AE29" s="64"/>
      <c r="AF29" s="64"/>
      <c r="AG29" s="64"/>
      <c r="AH29" s="64"/>
      <c r="AI29" s="64"/>
      <c r="AJ29" s="64"/>
      <c r="AK29" s="64"/>
      <c r="AL29" s="64"/>
    </row>
    <row r="30" spans="1:82" s="37" customFormat="1" ht="18" customHeight="1">
      <c r="A30" s="65"/>
      <c r="B30" s="37" t="s">
        <v>266</v>
      </c>
      <c r="H30" s="66"/>
      <c r="AA30" s="67"/>
      <c r="AB30" s="68"/>
      <c r="AC30" s="68"/>
      <c r="AD30" s="68"/>
      <c r="AE30" s="64"/>
      <c r="AF30" s="64"/>
      <c r="AG30" s="64"/>
      <c r="AH30" s="64"/>
      <c r="AI30" s="64"/>
      <c r="AJ30" s="64"/>
      <c r="AK30" s="64"/>
      <c r="AL30" s="64"/>
    </row>
    <row r="31" spans="1:82" s="37" customFormat="1" ht="18" customHeight="1">
      <c r="A31" s="65"/>
      <c r="C31" s="37" t="str">
        <f>"그라인더날  =  "&amp;AA31&amp;" EA/본"</f>
        <v>그라인더날  =  0.004 EA/본</v>
      </c>
      <c r="D31" s="73"/>
      <c r="H31" s="66"/>
      <c r="AA31" s="95">
        <v>4.0000000000000001E-3</v>
      </c>
      <c r="AB31" s="67"/>
      <c r="AD31" s="68"/>
      <c r="AE31" s="64"/>
      <c r="AF31" s="64"/>
      <c r="AG31" s="64"/>
      <c r="AH31" s="64"/>
      <c r="AI31" s="64"/>
      <c r="AJ31" s="64"/>
      <c r="AK31" s="64"/>
      <c r="AL31" s="64"/>
    </row>
    <row r="32" spans="1:82" s="37" customFormat="1" ht="18" customHeight="1">
      <c r="A32" s="65"/>
      <c r="C32" s="37" t="str">
        <f>"파   일   캡  =  "&amp;FIXED(AA32,3)&amp;" EA/본"</f>
        <v>파   일   캡  =  1.000 EA/본</v>
      </c>
      <c r="D32" s="73"/>
      <c r="H32" s="66"/>
      <c r="AA32" s="95">
        <v>1</v>
      </c>
      <c r="AB32" s="67"/>
      <c r="AD32" s="68"/>
      <c r="AE32" s="64"/>
      <c r="AF32" s="64"/>
      <c r="AG32" s="64"/>
      <c r="AH32" s="64"/>
      <c r="AI32" s="64"/>
      <c r="AJ32" s="64"/>
      <c r="AK32" s="64"/>
      <c r="AL32" s="64"/>
    </row>
    <row r="33" spans="1:82" s="37" customFormat="1" ht="18" customHeight="1">
      <c r="A33" s="65"/>
      <c r="C33" s="37" t="str">
        <f>"철         선  =  "&amp;AA33&amp;" KG/본"</f>
        <v>철         선  =  0.007 KG/본</v>
      </c>
      <c r="D33" s="73"/>
      <c r="H33" s="66"/>
      <c r="AA33" s="95">
        <v>7.0000000000000001E-3</v>
      </c>
      <c r="AB33" s="67"/>
      <c r="AD33" s="68"/>
      <c r="AE33" s="64"/>
      <c r="AF33" s="64"/>
      <c r="AG33" s="64"/>
      <c r="AH33" s="64"/>
      <c r="AI33" s="64"/>
      <c r="AJ33" s="64"/>
      <c r="AK33" s="64"/>
      <c r="AL33" s="64"/>
    </row>
    <row r="34" spans="1:82" s="37" customFormat="1" ht="18" customHeight="1">
      <c r="A34" s="65"/>
      <c r="H34" s="66"/>
      <c r="AA34" s="67"/>
      <c r="AB34" s="68"/>
      <c r="AC34" s="68"/>
      <c r="AD34" s="68"/>
      <c r="AE34" s="64"/>
      <c r="AF34" s="64"/>
      <c r="AG34" s="64"/>
      <c r="AH34" s="64"/>
      <c r="AI34" s="64"/>
      <c r="AJ34" s="64"/>
      <c r="AK34" s="64"/>
      <c r="AL34" s="64"/>
    </row>
    <row r="35" spans="1:82" s="37" customFormat="1" ht="18" customHeight="1">
      <c r="A35" s="65"/>
      <c r="B35" s="37" t="s">
        <v>267</v>
      </c>
      <c r="H35" s="66"/>
      <c r="AA35" s="67"/>
      <c r="AB35" s="68"/>
      <c r="AC35" s="68"/>
      <c r="AD35" s="68"/>
      <c r="AE35" s="64"/>
      <c r="AF35" s="64"/>
      <c r="AG35" s="64"/>
      <c r="AH35" s="64"/>
      <c r="AI35" s="64"/>
      <c r="AJ35" s="64"/>
      <c r="AK35" s="64"/>
      <c r="AL35" s="64"/>
    </row>
    <row r="36" spans="1:82" s="84" customFormat="1" ht="18" customHeight="1">
      <c r="A36" s="79"/>
      <c r="B36" s="80"/>
      <c r="C36" s="81" t="s">
        <v>268</v>
      </c>
      <c r="D36" s="81"/>
      <c r="E36" s="82" t="s">
        <v>234</v>
      </c>
      <c r="F36" s="83" t="str">
        <f>AB36&amp;" 인/본  ×  "&amp;AC36&amp;"  =  "&amp;FIXED(AA36,5)&amp;" 인/본"</f>
        <v>0.032 인/본  ×  0.7507  =  0.02402 인/본</v>
      </c>
      <c r="H36" s="83"/>
      <c r="I36" s="83"/>
      <c r="J36" s="83"/>
      <c r="K36" s="83"/>
      <c r="L36" s="83"/>
      <c r="M36" s="83"/>
      <c r="N36" s="83"/>
      <c r="O36" s="85"/>
      <c r="P36" s="86"/>
      <c r="Q36" s="86"/>
      <c r="R36" s="86"/>
      <c r="S36" s="86"/>
      <c r="T36" s="81"/>
      <c r="U36" s="81"/>
      <c r="V36" s="81"/>
      <c r="W36" s="81"/>
      <c r="X36" s="81"/>
      <c r="Y36" s="81"/>
      <c r="Z36" s="81"/>
      <c r="AA36" s="75">
        <f>TRUNC(AB36*AC36,5)</f>
        <v>2.402E-2</v>
      </c>
      <c r="AB36" s="76">
        <v>3.2000000000000001E-2</v>
      </c>
      <c r="AC36" s="76">
        <v>0.75070000000000003</v>
      </c>
      <c r="AD36" s="77"/>
      <c r="AF36" s="81"/>
      <c r="AG36" s="81"/>
      <c r="AH36" s="81"/>
      <c r="AI36" s="87"/>
      <c r="AJ36" s="87"/>
      <c r="AK36" s="87"/>
      <c r="AL36" s="87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8"/>
      <c r="CD36" s="88"/>
    </row>
    <row r="37" spans="1:82" s="84" customFormat="1" ht="18" customHeight="1">
      <c r="A37" s="79"/>
      <c r="B37" s="80"/>
      <c r="C37" s="81" t="s">
        <v>257</v>
      </c>
      <c r="D37" s="81"/>
      <c r="E37" s="82" t="s">
        <v>234</v>
      </c>
      <c r="F37" s="83" t="str">
        <f>FIXED(AB37,3)&amp;" 인/본  ×  "&amp;AC37&amp;"  =  "&amp;FIXED(AA37,5)&amp;" 인/본"</f>
        <v>0.020 인/본  ×  0.8866  =  0.01773 인/본</v>
      </c>
      <c r="H37" s="83"/>
      <c r="I37" s="83"/>
      <c r="J37" s="83"/>
      <c r="K37" s="83"/>
      <c r="L37" s="83"/>
      <c r="M37" s="83"/>
      <c r="N37" s="83"/>
      <c r="O37" s="85"/>
      <c r="P37" s="86"/>
      <c r="Q37" s="86"/>
      <c r="R37" s="86"/>
      <c r="S37" s="86"/>
      <c r="T37" s="81"/>
      <c r="U37" s="81"/>
      <c r="V37" s="81"/>
      <c r="W37" s="81"/>
      <c r="X37" s="81"/>
      <c r="Y37" s="81"/>
      <c r="Z37" s="81"/>
      <c r="AA37" s="75">
        <f>TRUNC(AB37*AC37,5)</f>
        <v>1.7729999999999999E-2</v>
      </c>
      <c r="AB37" s="76">
        <v>0.02</v>
      </c>
      <c r="AC37" s="76">
        <v>0.88660000000000005</v>
      </c>
      <c r="AD37" s="77"/>
      <c r="AF37" s="81"/>
      <c r="AG37" s="81"/>
      <c r="AH37" s="81"/>
      <c r="AI37" s="87"/>
      <c r="AJ37" s="87"/>
      <c r="AK37" s="87"/>
      <c r="AL37" s="87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8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88"/>
      <c r="BZ37" s="88"/>
      <c r="CA37" s="88"/>
      <c r="CB37" s="88"/>
      <c r="CC37" s="88"/>
      <c r="CD37" s="88"/>
    </row>
    <row r="38" spans="1:82" s="84" customFormat="1" ht="18" customHeight="1">
      <c r="A38" s="79"/>
      <c r="B38" s="80"/>
      <c r="C38" s="81"/>
      <c r="D38" s="81"/>
      <c r="E38" s="82"/>
      <c r="F38" s="83"/>
      <c r="H38" s="83"/>
      <c r="I38" s="83"/>
      <c r="J38" s="83"/>
      <c r="K38" s="83"/>
      <c r="L38" s="83"/>
      <c r="M38" s="83"/>
      <c r="N38" s="83"/>
      <c r="O38" s="85"/>
      <c r="P38" s="86"/>
      <c r="Q38" s="86"/>
      <c r="R38" s="86"/>
      <c r="S38" s="86"/>
      <c r="T38" s="81"/>
      <c r="U38" s="81"/>
      <c r="V38" s="81"/>
      <c r="W38" s="81"/>
      <c r="X38" s="81"/>
      <c r="Y38" s="81"/>
      <c r="Z38" s="81"/>
      <c r="AA38" s="75"/>
      <c r="AB38" s="76"/>
      <c r="AC38" s="76"/>
      <c r="AD38" s="77"/>
      <c r="AE38" s="76"/>
      <c r="AF38" s="81"/>
      <c r="AG38" s="81"/>
      <c r="AH38" s="81"/>
      <c r="AI38" s="87"/>
      <c r="AJ38" s="87"/>
      <c r="AK38" s="87"/>
      <c r="AL38" s="87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</row>
    <row r="39" spans="1:82" s="37" customFormat="1" ht="18" customHeight="1">
      <c r="A39" s="65"/>
      <c r="B39" s="37" t="s">
        <v>269</v>
      </c>
      <c r="H39" s="66"/>
      <c r="AA39" s="67"/>
      <c r="AB39" s="68"/>
      <c r="AC39" s="68"/>
      <c r="AD39" s="68"/>
      <c r="AE39" s="64"/>
      <c r="AF39" s="64"/>
      <c r="AG39" s="64"/>
      <c r="AH39" s="64"/>
      <c r="AI39" s="64"/>
      <c r="AJ39" s="64"/>
      <c r="AK39" s="64"/>
      <c r="AL39" s="64"/>
    </row>
    <row r="40" spans="1:82" s="37" customFormat="1" ht="18" customHeight="1">
      <c r="A40" s="65"/>
      <c r="C40" s="37" t="str">
        <f>"굴 삭 기 (0.2M2)  =  "&amp;AA40&amp;" HR/본"</f>
        <v>굴 삭 기 (0.2M2)  =  0.01 HR/본</v>
      </c>
      <c r="D40" s="73"/>
      <c r="H40" s="66"/>
      <c r="AA40" s="95">
        <v>0.01</v>
      </c>
      <c r="AB40" s="67"/>
      <c r="AD40" s="68"/>
      <c r="AE40" s="64"/>
      <c r="AF40" s="64"/>
      <c r="AG40" s="64"/>
      <c r="AH40" s="64"/>
      <c r="AI40" s="64"/>
      <c r="AJ40" s="64"/>
      <c r="AK40" s="64"/>
      <c r="AL40" s="64"/>
    </row>
    <row r="41" spans="1:82" s="37" customFormat="1" ht="18" customHeight="1">
      <c r="A41" s="65"/>
      <c r="D41" s="73"/>
      <c r="H41" s="66"/>
      <c r="AA41" s="95"/>
      <c r="AB41" s="67"/>
      <c r="AD41" s="68"/>
      <c r="AE41" s="64"/>
      <c r="AF41" s="64"/>
      <c r="AG41" s="64"/>
      <c r="AH41" s="64"/>
      <c r="AI41" s="64"/>
      <c r="AJ41" s="64"/>
      <c r="AK41" s="64"/>
      <c r="AL41" s="64"/>
    </row>
    <row r="42" spans="1:82" s="37" customFormat="1" ht="18" customHeight="1">
      <c r="A42" s="65"/>
      <c r="D42" s="73"/>
      <c r="H42" s="66"/>
      <c r="AA42" s="94"/>
      <c r="AB42" s="67"/>
      <c r="AD42" s="68"/>
      <c r="AE42" s="64"/>
      <c r="AF42" s="64"/>
      <c r="AG42" s="64"/>
      <c r="AH42" s="64"/>
      <c r="AI42" s="64"/>
      <c r="AJ42" s="64"/>
      <c r="AK42" s="64"/>
      <c r="AL42" s="64"/>
    </row>
    <row r="43" spans="1:82" s="59" customFormat="1" ht="18" customHeight="1">
      <c r="A43" s="58">
        <v>14</v>
      </c>
      <c r="B43" s="58"/>
      <c r="C43" s="58"/>
      <c r="F43" s="60" t="s">
        <v>271</v>
      </c>
      <c r="G43" s="60"/>
      <c r="H43" s="60"/>
      <c r="M43" s="97" t="s">
        <v>272</v>
      </c>
      <c r="AA43" s="61"/>
      <c r="AB43" s="62"/>
      <c r="AC43" s="62"/>
      <c r="AD43" s="62"/>
      <c r="AE43" s="63"/>
      <c r="AF43" s="63"/>
      <c r="AG43" s="63"/>
      <c r="AH43" s="64"/>
      <c r="AI43" s="64"/>
      <c r="AJ43" s="63"/>
      <c r="AK43" s="63"/>
      <c r="AL43" s="63"/>
    </row>
    <row r="44" spans="1:82" s="37" customFormat="1" ht="18" customHeight="1">
      <c r="A44" s="65"/>
      <c r="D44" s="73"/>
      <c r="H44" s="66"/>
      <c r="AA44" s="94"/>
      <c r="AB44" s="67"/>
      <c r="AD44" s="68"/>
      <c r="AE44" s="64"/>
      <c r="AF44" s="64"/>
      <c r="AG44" s="64"/>
      <c r="AH44" s="64"/>
      <c r="AI44" s="64"/>
      <c r="AJ44" s="64"/>
      <c r="AK44" s="64"/>
      <c r="AL44" s="64"/>
    </row>
    <row r="45" spans="1:82" s="84" customFormat="1" ht="18" customHeight="1">
      <c r="A45" s="79"/>
      <c r="B45" s="83" t="s">
        <v>273</v>
      </c>
      <c r="C45" s="81"/>
      <c r="D45" s="81"/>
      <c r="E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98"/>
      <c r="AB45" s="76"/>
      <c r="AC45" s="76"/>
      <c r="AD45" s="76"/>
      <c r="AE45" s="81"/>
      <c r="AF45" s="81"/>
      <c r="AG45" s="81"/>
      <c r="AH45" s="81"/>
      <c r="AI45" s="81"/>
      <c r="AJ45" s="76"/>
      <c r="AK45" s="76"/>
      <c r="AL45" s="81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8"/>
      <c r="BM45" s="88"/>
      <c r="BN45" s="88"/>
      <c r="BO45" s="88"/>
      <c r="BP45" s="88"/>
      <c r="BQ45" s="88"/>
      <c r="BR45" s="88"/>
      <c r="BS45" s="88"/>
      <c r="BT45" s="88"/>
      <c r="BU45" s="88"/>
      <c r="BV45" s="88"/>
      <c r="BW45" s="88"/>
      <c r="BX45" s="88"/>
      <c r="BY45" s="88"/>
      <c r="BZ45" s="88"/>
      <c r="CA45" s="88"/>
      <c r="CB45" s="88"/>
      <c r="CC45" s="99"/>
      <c r="CD45" s="99"/>
    </row>
    <row r="46" spans="1:82" s="103" customFormat="1" ht="18" customHeight="1">
      <c r="A46" s="100"/>
      <c r="B46" s="101"/>
      <c r="C46" s="102" t="s">
        <v>274</v>
      </c>
      <c r="F46" s="87"/>
      <c r="L46" s="488">
        <f>+AA46</f>
        <v>3439</v>
      </c>
      <c r="M46" s="488"/>
      <c r="N46" s="488"/>
      <c r="O46" s="87" t="s">
        <v>275</v>
      </c>
      <c r="P46" s="87"/>
      <c r="Y46" s="87"/>
      <c r="Z46" s="87"/>
      <c r="AA46" s="104">
        <v>3439</v>
      </c>
      <c r="AB46" s="105"/>
      <c r="AC46" s="105"/>
      <c r="AD46" s="105"/>
      <c r="AE46" s="87"/>
      <c r="AF46" s="87"/>
      <c r="AG46" s="87"/>
      <c r="AH46" s="87"/>
      <c r="AI46" s="87"/>
      <c r="AJ46" s="87"/>
      <c r="AK46" s="87"/>
      <c r="AL46" s="105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106"/>
      <c r="BA46" s="106"/>
      <c r="BB46" s="106"/>
      <c r="BC46" s="106"/>
      <c r="BD46" s="106"/>
      <c r="BE46" s="106"/>
      <c r="BF46" s="106"/>
      <c r="BG46" s="106"/>
      <c r="BH46" s="106"/>
      <c r="BI46" s="106"/>
      <c r="BJ46" s="106"/>
      <c r="BK46" s="106"/>
      <c r="BL46" s="106"/>
      <c r="BM46" s="106"/>
      <c r="BN46" s="106"/>
      <c r="BO46" s="106"/>
      <c r="BP46" s="106"/>
      <c r="BQ46" s="106"/>
      <c r="BR46" s="106"/>
      <c r="BS46" s="106"/>
      <c r="BT46" s="106"/>
      <c r="BU46" s="106"/>
      <c r="BV46" s="106"/>
      <c r="BW46" s="106"/>
      <c r="BX46" s="106"/>
      <c r="BY46" s="106"/>
      <c r="BZ46" s="106"/>
      <c r="CA46" s="106"/>
      <c r="CB46" s="106"/>
      <c r="CC46" s="106"/>
      <c r="CD46" s="106"/>
    </row>
    <row r="47" spans="1:82" s="103" customFormat="1" ht="18" customHeight="1">
      <c r="A47" s="100"/>
      <c r="B47" s="101"/>
      <c r="C47" s="102" t="s">
        <v>276</v>
      </c>
      <c r="F47" s="87"/>
      <c r="H47" s="87"/>
      <c r="L47" s="488">
        <f>+AA47</f>
        <v>1031</v>
      </c>
      <c r="M47" s="488"/>
      <c r="N47" s="488"/>
      <c r="O47" s="87" t="s">
        <v>275</v>
      </c>
      <c r="P47" s="87"/>
      <c r="Y47" s="87"/>
      <c r="Z47" s="87"/>
      <c r="AA47" s="104">
        <f>TRUNC(AA46*30%,0)</f>
        <v>1031</v>
      </c>
      <c r="AB47" s="105"/>
      <c r="AC47" s="105"/>
      <c r="AD47" s="105"/>
      <c r="AE47" s="87"/>
      <c r="AF47" s="87"/>
      <c r="AG47" s="87"/>
      <c r="AH47" s="87"/>
      <c r="AI47" s="87"/>
      <c r="AJ47" s="87"/>
      <c r="AK47" s="87"/>
      <c r="AL47" s="105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106"/>
      <c r="BA47" s="106"/>
      <c r="BB47" s="106"/>
      <c r="BC47" s="106"/>
      <c r="BD47" s="106"/>
      <c r="BE47" s="106"/>
      <c r="BF47" s="106"/>
      <c r="BG47" s="106"/>
      <c r="BH47" s="106"/>
      <c r="BI47" s="106"/>
      <c r="BJ47" s="106"/>
      <c r="BK47" s="106"/>
      <c r="BL47" s="106"/>
      <c r="BM47" s="106"/>
      <c r="BN47" s="106"/>
      <c r="BO47" s="106"/>
      <c r="BP47" s="106"/>
      <c r="BQ47" s="106"/>
      <c r="BR47" s="106"/>
      <c r="BS47" s="106"/>
      <c r="BT47" s="106"/>
      <c r="BU47" s="106"/>
      <c r="BV47" s="106"/>
      <c r="BW47" s="106"/>
      <c r="BX47" s="106"/>
      <c r="BY47" s="106"/>
      <c r="BZ47" s="106"/>
      <c r="CA47" s="106"/>
      <c r="CB47" s="106"/>
      <c r="CC47" s="106"/>
      <c r="CD47" s="106"/>
    </row>
    <row r="48" spans="1:82" s="103" customFormat="1" ht="18" customHeight="1">
      <c r="A48" s="100"/>
      <c r="B48" s="101"/>
      <c r="C48" s="107"/>
      <c r="D48" s="87"/>
      <c r="F48" s="87"/>
      <c r="H48" s="87"/>
      <c r="I48" s="108"/>
      <c r="J48" s="108"/>
      <c r="K48" s="108"/>
      <c r="L48" s="87"/>
      <c r="M48" s="87"/>
      <c r="N48" s="87"/>
      <c r="O48" s="87"/>
      <c r="V48" s="87"/>
      <c r="W48" s="87"/>
      <c r="X48" s="87"/>
      <c r="Y48" s="87"/>
      <c r="Z48" s="87"/>
      <c r="AA48" s="109"/>
      <c r="AB48" s="105"/>
      <c r="AC48" s="105"/>
      <c r="AD48" s="105"/>
      <c r="AE48" s="87"/>
      <c r="AF48" s="87"/>
      <c r="AG48" s="87"/>
      <c r="AH48" s="87"/>
      <c r="AI48" s="87"/>
      <c r="AJ48" s="87"/>
      <c r="AK48" s="87"/>
      <c r="AL48" s="105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106"/>
      <c r="BA48" s="106"/>
      <c r="BB48" s="106"/>
      <c r="BC48" s="106"/>
      <c r="BD48" s="106"/>
      <c r="BE48" s="106"/>
      <c r="BF48" s="106"/>
      <c r="BG48" s="106"/>
      <c r="BH48" s="106"/>
      <c r="BI48" s="106"/>
      <c r="BJ48" s="106"/>
      <c r="BK48" s="106"/>
      <c r="BL48" s="106"/>
      <c r="BM48" s="106"/>
      <c r="BN48" s="106"/>
      <c r="BO48" s="106"/>
      <c r="BP48" s="106"/>
      <c r="BQ48" s="106"/>
      <c r="BR48" s="106"/>
      <c r="BS48" s="106"/>
      <c r="BT48" s="106"/>
      <c r="BU48" s="106"/>
      <c r="BV48" s="106"/>
      <c r="BW48" s="106"/>
      <c r="BX48" s="106"/>
      <c r="BY48" s="106"/>
      <c r="BZ48" s="106"/>
      <c r="CA48" s="106"/>
      <c r="CB48" s="106"/>
      <c r="CC48" s="106"/>
      <c r="CD48" s="106"/>
    </row>
    <row r="49" spans="1:82" s="103" customFormat="1" ht="18" customHeight="1">
      <c r="A49" s="100"/>
      <c r="B49" s="101"/>
      <c r="C49" s="107"/>
      <c r="D49" s="87"/>
      <c r="F49" s="87"/>
      <c r="H49" s="87"/>
      <c r="I49" s="108"/>
      <c r="J49" s="108"/>
      <c r="K49" s="108"/>
      <c r="L49" s="87"/>
      <c r="M49" s="87"/>
      <c r="N49" s="87"/>
      <c r="O49" s="87"/>
      <c r="V49" s="87"/>
      <c r="W49" s="87"/>
      <c r="X49" s="87"/>
      <c r="Y49" s="87"/>
      <c r="Z49" s="87"/>
      <c r="AA49" s="109"/>
      <c r="AB49" s="105"/>
      <c r="AC49" s="105"/>
      <c r="AD49" s="105"/>
      <c r="AE49" s="87"/>
      <c r="AF49" s="87"/>
      <c r="AG49" s="87"/>
      <c r="AH49" s="87"/>
      <c r="AI49" s="87"/>
      <c r="AJ49" s="87"/>
      <c r="AK49" s="87"/>
      <c r="AL49" s="105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106"/>
      <c r="BA49" s="106"/>
      <c r="BB49" s="106"/>
      <c r="BC49" s="106"/>
      <c r="BD49" s="106"/>
      <c r="BE49" s="106"/>
      <c r="BF49" s="106"/>
      <c r="BG49" s="106"/>
      <c r="BH49" s="106"/>
      <c r="BI49" s="106"/>
      <c r="BJ49" s="106"/>
      <c r="BK49" s="106"/>
      <c r="BL49" s="106"/>
      <c r="BM49" s="106"/>
      <c r="BN49" s="106"/>
      <c r="BO49" s="106"/>
      <c r="BP49" s="106"/>
      <c r="BQ49" s="106"/>
      <c r="BR49" s="106"/>
      <c r="BS49" s="106"/>
      <c r="BT49" s="106"/>
      <c r="BU49" s="106"/>
      <c r="BV49" s="106"/>
      <c r="BW49" s="106"/>
      <c r="BX49" s="106"/>
      <c r="BY49" s="106"/>
      <c r="BZ49" s="106"/>
      <c r="CA49" s="106"/>
      <c r="CB49" s="106"/>
      <c r="CC49" s="106"/>
      <c r="CD49" s="106"/>
    </row>
    <row r="50" spans="1:82" s="59" customFormat="1" ht="18" customHeight="1">
      <c r="A50" s="58">
        <f>A43+1</f>
        <v>15</v>
      </c>
      <c r="B50" s="58"/>
      <c r="C50" s="58"/>
      <c r="F50" s="60" t="s">
        <v>277</v>
      </c>
      <c r="G50" s="60"/>
      <c r="H50" s="60"/>
      <c r="AA50" s="61"/>
      <c r="AB50" s="62"/>
      <c r="AC50" s="62"/>
      <c r="AD50" s="62"/>
      <c r="AE50" s="63"/>
      <c r="AF50" s="63"/>
      <c r="AG50" s="63"/>
      <c r="AH50" s="64"/>
      <c r="AI50" s="64"/>
      <c r="AJ50" s="63"/>
      <c r="AK50" s="63"/>
      <c r="AL50" s="63"/>
    </row>
    <row r="51" spans="1:82" s="59" customFormat="1" ht="18" customHeight="1">
      <c r="A51" s="58"/>
      <c r="B51" s="58"/>
      <c r="C51" s="58"/>
      <c r="F51" s="60"/>
      <c r="G51" s="60"/>
      <c r="H51" s="60"/>
      <c r="AA51" s="61"/>
      <c r="AB51" s="62"/>
      <c r="AC51" s="62"/>
      <c r="AD51" s="62"/>
      <c r="AE51" s="63"/>
      <c r="AF51" s="63"/>
      <c r="AG51" s="63"/>
      <c r="AH51" s="64"/>
      <c r="AI51" s="64"/>
      <c r="AJ51" s="63"/>
      <c r="AK51" s="63"/>
      <c r="AL51" s="63"/>
    </row>
    <row r="52" spans="1:82" s="37" customFormat="1" ht="18" customHeight="1">
      <c r="A52" s="65"/>
      <c r="B52" s="37" t="s">
        <v>259</v>
      </c>
      <c r="H52" s="66"/>
      <c r="M52" s="37" t="s">
        <v>278</v>
      </c>
      <c r="AA52" s="67"/>
      <c r="AB52" s="68"/>
      <c r="AC52" s="68"/>
      <c r="AD52" s="68"/>
      <c r="AE52" s="64"/>
      <c r="AF52" s="64"/>
      <c r="AG52" s="64"/>
      <c r="AH52" s="64"/>
      <c r="AI52" s="64"/>
      <c r="AJ52" s="64"/>
      <c r="AK52" s="64"/>
      <c r="AL52" s="64"/>
    </row>
    <row r="53" spans="1:82" s="37" customFormat="1" ht="18" customHeight="1">
      <c r="A53" s="65"/>
      <c r="C53" s="37" t="s">
        <v>261</v>
      </c>
      <c r="H53" s="66"/>
      <c r="K53" s="69" t="s">
        <v>260</v>
      </c>
      <c r="AA53" s="67"/>
      <c r="AB53" s="68"/>
      <c r="AC53" s="68"/>
      <c r="AD53" s="68"/>
      <c r="AE53" s="64"/>
      <c r="AF53" s="64"/>
      <c r="AG53" s="64"/>
      <c r="AH53" s="64"/>
      <c r="AI53" s="64"/>
      <c r="AJ53" s="64"/>
      <c r="AK53" s="64"/>
      <c r="AL53" s="64"/>
    </row>
    <row r="54" spans="1:82" s="37" customFormat="1" ht="18" customHeight="1">
      <c r="A54" s="65"/>
      <c r="C54" s="37" t="s">
        <v>262</v>
      </c>
      <c r="H54" s="66"/>
      <c r="K54" s="69" t="s">
        <v>260</v>
      </c>
      <c r="AA54" s="67"/>
      <c r="AB54" s="68"/>
      <c r="AC54" s="68"/>
      <c r="AD54" s="68"/>
      <c r="AE54" s="64"/>
      <c r="AF54" s="64"/>
      <c r="AG54" s="64"/>
      <c r="AH54" s="64"/>
      <c r="AI54" s="64"/>
      <c r="AJ54" s="64"/>
      <c r="AK54" s="64"/>
      <c r="AL54" s="64"/>
    </row>
    <row r="55" spans="1:82" s="37" customFormat="1" ht="18" customHeight="1">
      <c r="A55" s="65"/>
      <c r="C55" s="37" t="s">
        <v>263</v>
      </c>
      <c r="H55" s="66"/>
      <c r="K55" s="69" t="s">
        <v>260</v>
      </c>
      <c r="AA55" s="67"/>
      <c r="AB55" s="68"/>
      <c r="AC55" s="68"/>
      <c r="AD55" s="68"/>
      <c r="AE55" s="64"/>
      <c r="AF55" s="64"/>
      <c r="AG55" s="64"/>
      <c r="AH55" s="64"/>
      <c r="AI55" s="64"/>
      <c r="AJ55" s="64"/>
      <c r="AK55" s="64"/>
      <c r="AL55" s="64"/>
    </row>
    <row r="56" spans="1:82" s="37" customFormat="1" ht="18" customHeight="1">
      <c r="A56" s="65"/>
      <c r="H56" s="66"/>
      <c r="AA56" s="67"/>
      <c r="AB56" s="68"/>
      <c r="AC56" s="68"/>
      <c r="AD56" s="68"/>
      <c r="AE56" s="64"/>
      <c r="AF56" s="64"/>
      <c r="AG56" s="64"/>
      <c r="AH56" s="64"/>
      <c r="AI56" s="64"/>
      <c r="AJ56" s="64"/>
      <c r="AK56" s="64"/>
      <c r="AL56" s="64"/>
    </row>
    <row r="57" spans="1:82" s="37" customFormat="1" ht="18" customHeight="1">
      <c r="A57" s="65"/>
      <c r="B57" s="37" t="s">
        <v>264</v>
      </c>
      <c r="H57" s="66"/>
      <c r="AA57" s="67"/>
      <c r="AB57" s="68"/>
      <c r="AC57" s="68"/>
      <c r="AD57" s="68"/>
      <c r="AE57" s="64"/>
      <c r="AF57" s="64"/>
      <c r="AG57" s="64"/>
      <c r="AH57" s="64"/>
      <c r="AI57" s="64"/>
      <c r="AJ57" s="64"/>
      <c r="AK57" s="64"/>
      <c r="AL57" s="64"/>
    </row>
    <row r="58" spans="1:82" s="37" customFormat="1" ht="18" customHeight="1">
      <c r="A58" s="65"/>
      <c r="C58" s="37" t="s">
        <v>279</v>
      </c>
      <c r="D58" s="70" t="s">
        <v>233</v>
      </c>
      <c r="E58" s="37" t="s">
        <v>280</v>
      </c>
      <c r="H58" s="66"/>
      <c r="AA58" s="67"/>
      <c r="AB58" s="68"/>
      <c r="AC58" s="68"/>
      <c r="AD58" s="68"/>
      <c r="AE58" s="64"/>
      <c r="AF58" s="64"/>
      <c r="AG58" s="64"/>
      <c r="AH58" s="64"/>
      <c r="AI58" s="64"/>
      <c r="AJ58" s="64"/>
      <c r="AK58" s="64"/>
      <c r="AL58" s="64"/>
    </row>
    <row r="59" spans="1:82" s="37" customFormat="1" ht="18" customHeight="1">
      <c r="A59" s="65"/>
      <c r="D59" s="110" t="s">
        <v>281</v>
      </c>
      <c r="H59" s="66"/>
      <c r="J59" s="487">
        <f>AA59</f>
        <v>10</v>
      </c>
      <c r="K59" s="487"/>
      <c r="L59" s="71" t="s">
        <v>282</v>
      </c>
      <c r="AA59" s="67">
        <v>10</v>
      </c>
      <c r="AB59" s="68"/>
      <c r="AC59" s="68"/>
      <c r="AD59" s="68"/>
      <c r="AE59" s="64"/>
      <c r="AF59" s="64"/>
      <c r="AG59" s="64"/>
      <c r="AH59" s="64"/>
      <c r="AI59" s="64"/>
      <c r="AJ59" s="64"/>
      <c r="AK59" s="64"/>
      <c r="AL59" s="64"/>
    </row>
    <row r="60" spans="1:82" s="37" customFormat="1" ht="18" customHeight="1">
      <c r="A60" s="65"/>
      <c r="D60" s="110" t="s">
        <v>283</v>
      </c>
      <c r="H60" s="66"/>
      <c r="J60" s="487">
        <f>AA60</f>
        <v>30</v>
      </c>
      <c r="K60" s="487"/>
      <c r="L60" s="71" t="s">
        <v>282</v>
      </c>
      <c r="AA60" s="67">
        <v>30</v>
      </c>
      <c r="AB60" s="68"/>
      <c r="AC60" s="68"/>
      <c r="AD60" s="68"/>
      <c r="AE60" s="64"/>
      <c r="AF60" s="64"/>
      <c r="AG60" s="64"/>
      <c r="AH60" s="64"/>
      <c r="AI60" s="64"/>
      <c r="AJ60" s="64"/>
      <c r="AK60" s="64"/>
      <c r="AL60" s="64"/>
    </row>
    <row r="61" spans="1:82" s="37" customFormat="1" ht="18" customHeight="1">
      <c r="A61" s="65"/>
      <c r="D61" s="110" t="s">
        <v>284</v>
      </c>
      <c r="H61" s="66"/>
      <c r="J61" s="487">
        <f>AA61</f>
        <v>20</v>
      </c>
      <c r="K61" s="487"/>
      <c r="L61" s="71" t="s">
        <v>282</v>
      </c>
      <c r="AA61" s="67">
        <v>20</v>
      </c>
      <c r="AB61" s="68"/>
      <c r="AC61" s="68"/>
      <c r="AD61" s="68"/>
      <c r="AE61" s="64"/>
      <c r="AF61" s="64"/>
      <c r="AG61" s="64"/>
      <c r="AH61" s="64"/>
      <c r="AI61" s="64"/>
      <c r="AJ61" s="64"/>
      <c r="AK61" s="64"/>
      <c r="AL61" s="64"/>
    </row>
    <row r="62" spans="1:82" s="71" customFormat="1" ht="18" customHeight="1">
      <c r="A62" s="74"/>
      <c r="C62" s="37" t="s">
        <v>279</v>
      </c>
      <c r="D62" s="70" t="s">
        <v>233</v>
      </c>
      <c r="E62" s="71" t="str">
        <f xml:space="preserve"> "("&amp;FIXED(AB62,1)&amp;" MIN + "&amp;FIXED(AC62,1)&amp;" MIN + "&amp;FIXED(AD62,1)&amp;" MIN)  /  "&amp;FIXED(AE62,1)&amp;" MIN/회  =  "&amp;FIXED(AA62,1)&amp;" HR/회"</f>
        <v>(10.0 MIN + 30.0 MIN + 20.0 MIN)  /  60.0 MIN/회  =  1.0 HR/회</v>
      </c>
      <c r="AA62" s="111">
        <f>TRUNC((AB62+AC62+AD62)/AE62,5)</f>
        <v>1</v>
      </c>
      <c r="AB62" s="76">
        <f>AA59</f>
        <v>10</v>
      </c>
      <c r="AC62" s="76">
        <f>AA60</f>
        <v>30</v>
      </c>
      <c r="AD62" s="77">
        <f>AA61</f>
        <v>20</v>
      </c>
      <c r="AE62" s="76">
        <v>60</v>
      </c>
      <c r="AF62" s="78"/>
      <c r="AG62" s="78"/>
      <c r="AH62" s="78"/>
      <c r="AI62" s="78"/>
      <c r="AJ62" s="78"/>
      <c r="AK62" s="78"/>
      <c r="AL62" s="78"/>
    </row>
    <row r="63" spans="1:82" s="37" customFormat="1" ht="18" customHeight="1">
      <c r="A63" s="65"/>
      <c r="D63" s="73"/>
      <c r="H63" s="66"/>
      <c r="AA63" s="67"/>
      <c r="AB63" s="68"/>
      <c r="AC63" s="68"/>
      <c r="AD63" s="68"/>
      <c r="AE63" s="64"/>
      <c r="AF63" s="64"/>
      <c r="AG63" s="64"/>
      <c r="AH63" s="64"/>
      <c r="AI63" s="64"/>
      <c r="AJ63" s="64"/>
      <c r="AK63" s="64"/>
      <c r="AL63" s="64"/>
    </row>
    <row r="64" spans="1:82" s="37" customFormat="1" ht="18" customHeight="1">
      <c r="A64" s="65"/>
      <c r="B64" s="37" t="s">
        <v>254</v>
      </c>
      <c r="H64" s="66"/>
      <c r="AA64" s="67"/>
      <c r="AB64" s="68"/>
      <c r="AC64" s="68"/>
      <c r="AD64" s="68"/>
      <c r="AE64" s="64"/>
      <c r="AF64" s="64"/>
      <c r="AG64" s="64"/>
      <c r="AH64" s="64"/>
      <c r="AI64" s="64"/>
      <c r="AJ64" s="64"/>
      <c r="AK64" s="64"/>
      <c r="AL64" s="64"/>
    </row>
    <row r="65" spans="1:82" s="84" customFormat="1" ht="18" customHeight="1">
      <c r="A65" s="79"/>
      <c r="B65" s="80"/>
      <c r="C65" s="81" t="s">
        <v>285</v>
      </c>
      <c r="D65" s="81"/>
      <c r="F65" s="82" t="s">
        <v>234</v>
      </c>
      <c r="G65" s="83" t="str">
        <f>AB65&amp;" 인/회 ×  "&amp;FIXED(AC65,4)&amp;"  =  "&amp;FIXED(AA65,5)&amp;" 인/회"</f>
        <v>0.46 인/회 ×  1.0000  =  0.46000 인/회</v>
      </c>
      <c r="H65" s="83"/>
      <c r="I65" s="83"/>
      <c r="L65" s="83"/>
      <c r="M65" s="83"/>
      <c r="N65" s="83"/>
      <c r="O65" s="85"/>
      <c r="P65" s="86"/>
      <c r="Q65" s="86"/>
      <c r="R65" s="86"/>
      <c r="S65" s="86"/>
      <c r="T65" s="81"/>
      <c r="U65" s="81"/>
      <c r="V65" s="81"/>
      <c r="W65" s="81"/>
      <c r="X65" s="81"/>
      <c r="Y65" s="81"/>
      <c r="Z65" s="81"/>
      <c r="AA65" s="75">
        <f>TRUNC(AB65*AC65,5)</f>
        <v>0.46</v>
      </c>
      <c r="AB65" s="76">
        <v>0.46</v>
      </c>
      <c r="AC65" s="76">
        <v>1</v>
      </c>
      <c r="AD65" s="77"/>
      <c r="AF65" s="81"/>
      <c r="AG65" s="81"/>
      <c r="AH65" s="81"/>
      <c r="AI65" s="87"/>
      <c r="AJ65" s="87"/>
      <c r="AK65" s="87"/>
      <c r="AL65" s="87"/>
      <c r="AM65" s="88"/>
      <c r="AN65" s="88"/>
      <c r="AO65" s="88"/>
      <c r="AP65" s="88"/>
      <c r="AQ65" s="88"/>
      <c r="AR65" s="88"/>
      <c r="AS65" s="88"/>
      <c r="AT65" s="88"/>
      <c r="AU65" s="88"/>
      <c r="AV65" s="88"/>
      <c r="AW65" s="88"/>
      <c r="AX65" s="88"/>
      <c r="AY65" s="88"/>
      <c r="AZ65" s="88"/>
      <c r="BA65" s="88"/>
      <c r="BB65" s="88"/>
      <c r="BC65" s="88"/>
      <c r="BD65" s="88"/>
      <c r="BE65" s="88"/>
      <c r="BF65" s="88"/>
      <c r="BG65" s="88"/>
      <c r="BH65" s="88"/>
      <c r="BI65" s="88"/>
      <c r="BJ65" s="88"/>
      <c r="BK65" s="88"/>
      <c r="BL65" s="88"/>
      <c r="BM65" s="88"/>
      <c r="BN65" s="88"/>
      <c r="BO65" s="88"/>
      <c r="BP65" s="88"/>
      <c r="BQ65" s="88"/>
      <c r="BR65" s="88"/>
      <c r="BS65" s="88"/>
      <c r="BT65" s="88"/>
      <c r="BU65" s="88"/>
      <c r="BV65" s="88"/>
      <c r="BW65" s="88"/>
      <c r="BX65" s="88"/>
      <c r="BY65" s="88"/>
      <c r="BZ65" s="88"/>
      <c r="CA65" s="88"/>
      <c r="CB65" s="88"/>
      <c r="CC65" s="88"/>
      <c r="CD65" s="88"/>
    </row>
    <row r="66" spans="1:82" s="84" customFormat="1" ht="18" customHeight="1">
      <c r="A66" s="79"/>
      <c r="B66" s="80"/>
      <c r="C66" s="81" t="s">
        <v>286</v>
      </c>
      <c r="D66" s="81"/>
      <c r="F66" s="82" t="s">
        <v>234</v>
      </c>
      <c r="G66" s="83" t="str">
        <f>AB66&amp;" 인/회 ×  "&amp;FIXED(AC66,4)&amp;"  =  "&amp;FIXED(AA66,5)&amp;" 인/회"</f>
        <v>0.46 인/회 ×  1.0000  =  0.46000 인/회</v>
      </c>
      <c r="H66" s="83"/>
      <c r="I66" s="83"/>
      <c r="L66" s="83"/>
      <c r="M66" s="83"/>
      <c r="N66" s="83"/>
      <c r="O66" s="85"/>
      <c r="P66" s="86"/>
      <c r="Q66" s="86"/>
      <c r="R66" s="86"/>
      <c r="S66" s="86"/>
      <c r="T66" s="81"/>
      <c r="U66" s="81"/>
      <c r="V66" s="81"/>
      <c r="W66" s="81"/>
      <c r="X66" s="81"/>
      <c r="Y66" s="81"/>
      <c r="Z66" s="81"/>
      <c r="AA66" s="75">
        <f>TRUNC(AB66*AC66,5)</f>
        <v>0.46</v>
      </c>
      <c r="AB66" s="76">
        <v>0.46</v>
      </c>
      <c r="AC66" s="76">
        <v>1</v>
      </c>
      <c r="AD66" s="77"/>
      <c r="AF66" s="81"/>
      <c r="AG66" s="81"/>
      <c r="AH66" s="81"/>
      <c r="AI66" s="87"/>
      <c r="AJ66" s="87"/>
      <c r="AK66" s="87"/>
      <c r="AL66" s="87"/>
      <c r="AM66" s="88"/>
      <c r="AN66" s="88"/>
      <c r="AO66" s="88"/>
      <c r="AP66" s="88"/>
      <c r="AQ66" s="88"/>
      <c r="AR66" s="88"/>
      <c r="AS66" s="88"/>
      <c r="AT66" s="88"/>
      <c r="AU66" s="88"/>
      <c r="AV66" s="88"/>
      <c r="AW66" s="88"/>
      <c r="AX66" s="88"/>
      <c r="AY66" s="88"/>
      <c r="AZ66" s="88"/>
      <c r="BA66" s="88"/>
      <c r="BB66" s="88"/>
      <c r="BC66" s="88"/>
      <c r="BD66" s="88"/>
      <c r="BE66" s="88"/>
      <c r="BF66" s="88"/>
      <c r="BG66" s="88"/>
      <c r="BH66" s="88"/>
      <c r="BI66" s="88"/>
      <c r="BJ66" s="88"/>
      <c r="BK66" s="88"/>
      <c r="BL66" s="88"/>
      <c r="BM66" s="88"/>
      <c r="BN66" s="88"/>
      <c r="BO66" s="88"/>
      <c r="BP66" s="88"/>
      <c r="BQ66" s="88"/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B66" s="88"/>
      <c r="CC66" s="88"/>
      <c r="CD66" s="88"/>
    </row>
    <row r="67" spans="1:82" s="84" customFormat="1" ht="18" customHeight="1">
      <c r="A67" s="79"/>
      <c r="B67" s="80"/>
      <c r="C67" s="81" t="s">
        <v>287</v>
      </c>
      <c r="D67" s="81"/>
      <c r="F67" s="82" t="s">
        <v>234</v>
      </c>
      <c r="G67" s="83" t="str">
        <f>AB67&amp;" 인/회 ×  "&amp;FIXED(AC67,4)&amp;"  =  "&amp;FIXED(AA67,5)&amp;" 인/회"</f>
        <v>0.46 인/회 ×  0.8866  =  0.40783 인/회</v>
      </c>
      <c r="H67" s="83"/>
      <c r="I67" s="83"/>
      <c r="L67" s="83"/>
      <c r="M67" s="83"/>
      <c r="N67" s="83"/>
      <c r="O67" s="85"/>
      <c r="P67" s="86"/>
      <c r="Q67" s="86"/>
      <c r="R67" s="86"/>
      <c r="S67" s="86"/>
      <c r="T67" s="81"/>
      <c r="U67" s="81"/>
      <c r="V67" s="81"/>
      <c r="W67" s="81"/>
      <c r="X67" s="81"/>
      <c r="Y67" s="81"/>
      <c r="Z67" s="81"/>
      <c r="AA67" s="75">
        <f>TRUNC(AB67*AC67,5)</f>
        <v>0.40783000000000003</v>
      </c>
      <c r="AB67" s="76">
        <v>0.46</v>
      </c>
      <c r="AC67" s="76">
        <v>0.88660000000000005</v>
      </c>
      <c r="AD67" s="77"/>
      <c r="AF67" s="81"/>
      <c r="AG67" s="81"/>
      <c r="AH67" s="81"/>
      <c r="AI67" s="87"/>
      <c r="AJ67" s="87"/>
      <c r="AK67" s="87"/>
      <c r="AL67" s="87"/>
      <c r="AM67" s="88"/>
      <c r="AN67" s="88"/>
      <c r="AO67" s="88"/>
      <c r="AP67" s="88"/>
      <c r="AQ67" s="88"/>
      <c r="AR67" s="88"/>
      <c r="AS67" s="88"/>
      <c r="AT67" s="88"/>
      <c r="AU67" s="88"/>
      <c r="AV67" s="88"/>
      <c r="AW67" s="88"/>
      <c r="AX67" s="88"/>
      <c r="AY67" s="88"/>
      <c r="AZ67" s="88"/>
      <c r="BA67" s="88"/>
      <c r="BB67" s="88"/>
      <c r="BC67" s="88"/>
      <c r="BD67" s="88"/>
      <c r="BE67" s="88"/>
      <c r="BF67" s="88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88"/>
      <c r="BW67" s="88"/>
      <c r="BX67" s="88"/>
      <c r="BY67" s="88"/>
      <c r="BZ67" s="88"/>
      <c r="CA67" s="88"/>
      <c r="CB67" s="88"/>
      <c r="CC67" s="88"/>
      <c r="CD67" s="88"/>
    </row>
    <row r="68" spans="1:82" s="37" customFormat="1" ht="18" customHeight="1">
      <c r="A68" s="65"/>
      <c r="D68" s="73"/>
      <c r="H68" s="66"/>
      <c r="AA68" s="67"/>
      <c r="AB68" s="68"/>
      <c r="AC68" s="68"/>
      <c r="AD68" s="68"/>
      <c r="AE68" s="64"/>
      <c r="AF68" s="64"/>
      <c r="AG68" s="64"/>
      <c r="AH68" s="64"/>
      <c r="AI68" s="64"/>
      <c r="AJ68" s="64"/>
      <c r="AK68" s="64"/>
      <c r="AL68" s="64"/>
    </row>
    <row r="69" spans="1:82" s="37" customFormat="1" ht="18" customHeight="1">
      <c r="A69" s="65"/>
      <c r="B69" s="37" t="s">
        <v>258</v>
      </c>
      <c r="H69" s="66"/>
      <c r="AA69" s="67"/>
      <c r="AB69" s="68"/>
      <c r="AC69" s="68"/>
      <c r="AD69" s="68"/>
      <c r="AE69" s="64"/>
      <c r="AF69" s="64"/>
      <c r="AG69" s="64"/>
      <c r="AH69" s="64"/>
      <c r="AI69" s="64"/>
      <c r="AJ69" s="64"/>
      <c r="AK69" s="64"/>
      <c r="AL69" s="64"/>
    </row>
    <row r="70" spans="1:82" s="37" customFormat="1" ht="18" customHeight="1">
      <c r="A70" s="65"/>
      <c r="C70" s="37" t="str">
        <f>"직접노무비의 "&amp;AA70&amp;" %"</f>
        <v>직접노무비의 2 %</v>
      </c>
      <c r="D70" s="73"/>
      <c r="H70" s="66"/>
      <c r="AA70" s="67">
        <v>2</v>
      </c>
      <c r="AD70" s="68"/>
      <c r="AE70" s="64"/>
      <c r="AF70" s="64"/>
      <c r="AG70" s="64"/>
      <c r="AH70" s="64"/>
      <c r="AI70" s="64"/>
      <c r="AJ70" s="64"/>
      <c r="AK70" s="64"/>
      <c r="AL70" s="64"/>
    </row>
    <row r="71" spans="1:82" s="103" customFormat="1" ht="18" customHeight="1">
      <c r="A71" s="100"/>
      <c r="B71" s="101"/>
      <c r="C71" s="107"/>
      <c r="D71" s="87"/>
      <c r="F71" s="87"/>
      <c r="H71" s="87"/>
      <c r="I71" s="108"/>
      <c r="J71" s="108"/>
      <c r="K71" s="108"/>
      <c r="L71" s="87"/>
      <c r="M71" s="87"/>
      <c r="N71" s="87"/>
      <c r="O71" s="87"/>
      <c r="V71" s="87"/>
      <c r="W71" s="87"/>
      <c r="X71" s="87"/>
      <c r="Y71" s="87"/>
      <c r="Z71" s="87"/>
      <c r="AA71" s="109"/>
      <c r="AB71" s="105"/>
      <c r="AC71" s="105"/>
      <c r="AD71" s="105"/>
      <c r="AE71" s="87"/>
      <c r="AF71" s="87"/>
      <c r="AG71" s="87"/>
      <c r="AH71" s="87"/>
      <c r="AI71" s="87"/>
      <c r="AJ71" s="87"/>
      <c r="AK71" s="87"/>
      <c r="AL71" s="105"/>
      <c r="AM71" s="106"/>
      <c r="AN71" s="106"/>
      <c r="AO71" s="106"/>
      <c r="AP71" s="106"/>
      <c r="AQ71" s="106"/>
      <c r="AR71" s="106"/>
      <c r="AS71" s="106"/>
      <c r="AT71" s="106"/>
      <c r="AU71" s="106"/>
      <c r="AV71" s="106"/>
      <c r="AW71" s="106"/>
      <c r="AX71" s="106"/>
      <c r="AY71" s="106"/>
      <c r="AZ71" s="106"/>
      <c r="BA71" s="106"/>
      <c r="BB71" s="106"/>
      <c r="BC71" s="106"/>
      <c r="BD71" s="106"/>
      <c r="BE71" s="106"/>
      <c r="BF71" s="106"/>
      <c r="BG71" s="106"/>
      <c r="BH71" s="106"/>
      <c r="BI71" s="106"/>
      <c r="BJ71" s="106"/>
      <c r="BK71" s="106"/>
      <c r="BL71" s="106"/>
      <c r="BM71" s="106"/>
      <c r="BN71" s="106"/>
      <c r="BO71" s="106"/>
      <c r="BP71" s="106"/>
      <c r="BQ71" s="106"/>
      <c r="BR71" s="106"/>
      <c r="BS71" s="106"/>
      <c r="BT71" s="106"/>
      <c r="BU71" s="106"/>
      <c r="BV71" s="106"/>
      <c r="BW71" s="106"/>
      <c r="BX71" s="106"/>
      <c r="BY71" s="106"/>
      <c r="BZ71" s="106"/>
      <c r="CA71" s="106"/>
      <c r="CB71" s="106"/>
      <c r="CC71" s="106"/>
      <c r="CD71" s="106"/>
    </row>
    <row r="72" spans="1:82" s="37" customFormat="1" ht="18" customHeight="1">
      <c r="A72" s="65"/>
      <c r="D72" s="73"/>
      <c r="H72" s="66"/>
      <c r="AA72" s="94"/>
      <c r="AB72" s="67"/>
      <c r="AD72" s="68"/>
      <c r="AE72" s="64"/>
      <c r="AF72" s="64"/>
      <c r="AG72" s="64"/>
      <c r="AH72" s="64"/>
      <c r="AI72" s="64"/>
      <c r="AJ72" s="64"/>
      <c r="AK72" s="64"/>
      <c r="AL72" s="64"/>
    </row>
    <row r="73" spans="1:82" s="59" customFormat="1" ht="18" customHeight="1">
      <c r="A73" s="58">
        <v>16</v>
      </c>
      <c r="B73" s="58"/>
      <c r="C73" s="58"/>
      <c r="F73" s="60" t="s">
        <v>288</v>
      </c>
      <c r="G73" s="60"/>
      <c r="H73" s="60"/>
      <c r="M73" s="37" t="s">
        <v>289</v>
      </c>
      <c r="AA73" s="61"/>
      <c r="AB73" s="62"/>
      <c r="AC73" s="62"/>
      <c r="AD73" s="62"/>
      <c r="AE73" s="63"/>
      <c r="AF73" s="63"/>
      <c r="AG73" s="63"/>
      <c r="AH73" s="64"/>
      <c r="AI73" s="64"/>
      <c r="AJ73" s="63"/>
      <c r="AK73" s="63"/>
      <c r="AL73" s="63"/>
    </row>
    <row r="74" spans="1:82" s="37" customFormat="1" ht="18" customHeight="1">
      <c r="A74" s="65"/>
      <c r="D74" s="73"/>
      <c r="H74" s="66"/>
      <c r="AA74" s="94"/>
      <c r="AB74" s="67"/>
      <c r="AD74" s="68"/>
      <c r="AE74" s="64"/>
      <c r="AF74" s="64"/>
      <c r="AG74" s="64"/>
      <c r="AH74" s="64"/>
      <c r="AI74" s="64"/>
      <c r="AJ74" s="64"/>
      <c r="AK74" s="64"/>
      <c r="AL74" s="64"/>
    </row>
    <row r="75" spans="1:82" s="37" customFormat="1" ht="18" customHeight="1">
      <c r="A75" s="65"/>
      <c r="B75" s="37" t="s">
        <v>270</v>
      </c>
      <c r="D75" s="73"/>
      <c r="H75" s="66"/>
      <c r="AA75" s="94"/>
      <c r="AB75" s="67"/>
      <c r="AD75" s="68"/>
      <c r="AE75" s="64"/>
      <c r="AF75" s="64"/>
      <c r="AG75" s="64"/>
      <c r="AH75" s="64"/>
      <c r="AI75" s="64"/>
      <c r="AJ75" s="64"/>
      <c r="AK75" s="64"/>
      <c r="AL75" s="64"/>
    </row>
    <row r="76" spans="1:82" s="37" customFormat="1" ht="18" customHeight="1">
      <c r="A76" s="65"/>
      <c r="C76" s="96" t="s">
        <v>290</v>
      </c>
      <c r="D76" s="73"/>
      <c r="H76" s="66"/>
      <c r="AA76" s="94"/>
      <c r="AB76" s="67"/>
      <c r="AD76" s="68"/>
      <c r="AE76" s="64"/>
      <c r="AF76" s="64"/>
      <c r="AG76" s="64"/>
      <c r="AH76" s="64"/>
      <c r="AI76" s="64"/>
      <c r="AJ76" s="64"/>
      <c r="AK76" s="64"/>
      <c r="AL76" s="64"/>
    </row>
    <row r="77" spans="1:82" s="37" customFormat="1" ht="18" customHeight="1">
      <c r="A77" s="65"/>
      <c r="C77" s="96" t="s">
        <v>291</v>
      </c>
      <c r="D77" s="73"/>
      <c r="H77" s="66"/>
      <c r="AA77" s="94"/>
      <c r="AB77" s="67"/>
      <c r="AD77" s="68"/>
      <c r="AE77" s="64"/>
      <c r="AF77" s="64"/>
      <c r="AG77" s="64"/>
      <c r="AH77" s="64"/>
      <c r="AI77" s="64"/>
      <c r="AJ77" s="64"/>
      <c r="AK77" s="64"/>
      <c r="AL77" s="64"/>
    </row>
    <row r="78" spans="1:82" s="37" customFormat="1" ht="18" customHeight="1">
      <c r="A78" s="65"/>
      <c r="D78" s="73"/>
      <c r="H78" s="66"/>
      <c r="AA78" s="94"/>
      <c r="AB78" s="67"/>
      <c r="AD78" s="68"/>
      <c r="AE78" s="64"/>
      <c r="AF78" s="64"/>
      <c r="AG78" s="64"/>
      <c r="AH78" s="64"/>
      <c r="AI78" s="64"/>
      <c r="AJ78" s="64"/>
      <c r="AK78" s="64"/>
      <c r="AL78" s="64"/>
    </row>
    <row r="79" spans="1:82" s="37" customFormat="1" ht="18" customHeight="1">
      <c r="A79" s="65"/>
      <c r="B79" s="37" t="s">
        <v>292</v>
      </c>
      <c r="H79" s="66"/>
      <c r="AA79" s="67"/>
      <c r="AB79" s="68"/>
      <c r="AC79" s="68"/>
      <c r="AD79" s="68"/>
      <c r="AE79" s="64"/>
      <c r="AF79" s="64"/>
      <c r="AG79" s="64"/>
      <c r="AH79" s="64"/>
      <c r="AI79" s="64"/>
      <c r="AJ79" s="64"/>
      <c r="AK79" s="64"/>
      <c r="AL79" s="64"/>
    </row>
    <row r="80" spans="1:82" s="37" customFormat="1" ht="18" customHeight="1">
      <c r="A80" s="65"/>
      <c r="C80" s="37" t="s">
        <v>293</v>
      </c>
      <c r="D80" s="73"/>
      <c r="F80" s="82" t="s">
        <v>234</v>
      </c>
      <c r="G80" s="83" t="str">
        <f>AB80&amp;" L/EA  ×  "&amp;AC80&amp;"  ×  "&amp;AD80&amp;"  ×  "&amp;AE80&amp;"  =  "&amp;FIXED(AA80,5)&amp;" L/EA"</f>
        <v>0.095 L/EA  ×  3.14  ×  0.4  ×  1.1  =  0.13125 L/EA</v>
      </c>
      <c r="H80" s="66"/>
      <c r="AA80" s="75">
        <f>TRUNC(AB80*AC80*AD80*AE80,5)</f>
        <v>0.13125000000000001</v>
      </c>
      <c r="AB80" s="76">
        <v>9.5000000000000001E-2</v>
      </c>
      <c r="AC80" s="76">
        <v>3.14</v>
      </c>
      <c r="AD80" s="77">
        <v>0.4</v>
      </c>
      <c r="AE80" s="76">
        <v>1.1000000000000001</v>
      </c>
      <c r="AF80" s="64"/>
      <c r="AG80" s="64"/>
      <c r="AH80" s="64"/>
      <c r="AI80" s="64"/>
      <c r="AJ80" s="64"/>
      <c r="AK80" s="64"/>
      <c r="AL80" s="64"/>
    </row>
    <row r="81" spans="1:82" s="37" customFormat="1" ht="18" customHeight="1">
      <c r="A81" s="65"/>
      <c r="C81" s="37" t="s">
        <v>294</v>
      </c>
      <c r="D81" s="73"/>
      <c r="F81" s="82" t="s">
        <v>234</v>
      </c>
      <c r="G81" s="83" t="str">
        <f>AB81&amp;" g/EA  ×  "&amp;AC81&amp;"  ×  "&amp;AD81&amp;"  ×  "&amp;AE81&amp;"  =  "&amp;FIXED(AA81,5)&amp;" L/EA"</f>
        <v>120.32 g/EA  ×  3.14  ×  0.4  ×  1.1  =  166.23411 L/EA</v>
      </c>
      <c r="H81" s="66"/>
      <c r="AA81" s="75">
        <f t="shared" ref="AA81:AA85" si="0">TRUNC(AB81*AC81*AD81*AE81,5)</f>
        <v>166.23410999999999</v>
      </c>
      <c r="AB81" s="76">
        <v>120.32</v>
      </c>
      <c r="AC81" s="76">
        <v>3.14</v>
      </c>
      <c r="AD81" s="77">
        <v>0.4</v>
      </c>
      <c r="AE81" s="76">
        <v>1.1000000000000001</v>
      </c>
      <c r="AF81" s="64"/>
      <c r="AG81" s="64"/>
      <c r="AH81" s="64"/>
      <c r="AI81" s="64"/>
      <c r="AJ81" s="64"/>
      <c r="AK81" s="64"/>
      <c r="AL81" s="64"/>
    </row>
    <row r="82" spans="1:82" s="37" customFormat="1" ht="18" customHeight="1">
      <c r="A82" s="65"/>
      <c r="C82" s="37" t="s">
        <v>295</v>
      </c>
      <c r="D82" s="73"/>
      <c r="F82" s="82" t="s">
        <v>234</v>
      </c>
      <c r="G82" s="83" t="str">
        <f>AB82&amp;" RL/EA  ×  "&amp;AC82&amp;"  ×  "&amp;AD82&amp;"  ×  "&amp;AE82&amp;"  =  "&amp;FIXED(AA82,5)&amp;" L/EA"</f>
        <v>0.133 RL/EA  ×  3.14  ×  0.4  ×  1.1  =  0.18375 L/EA</v>
      </c>
      <c r="H82" s="66"/>
      <c r="AA82" s="75">
        <f t="shared" si="0"/>
        <v>0.18375</v>
      </c>
      <c r="AB82" s="76">
        <v>0.13300000000000001</v>
      </c>
      <c r="AC82" s="76">
        <v>3.14</v>
      </c>
      <c r="AD82" s="77">
        <v>0.4</v>
      </c>
      <c r="AE82" s="76">
        <v>1.1000000000000001</v>
      </c>
      <c r="AF82" s="64"/>
      <c r="AG82" s="64"/>
      <c r="AH82" s="64"/>
      <c r="AI82" s="64"/>
      <c r="AJ82" s="64"/>
      <c r="AK82" s="64"/>
      <c r="AL82" s="64"/>
    </row>
    <row r="83" spans="1:82" s="37" customFormat="1" ht="18" customHeight="1">
      <c r="A83" s="65"/>
      <c r="C83" s="37" t="s">
        <v>296</v>
      </c>
      <c r="D83" s="73"/>
      <c r="F83" s="82" t="s">
        <v>234</v>
      </c>
      <c r="G83" s="83" t="str">
        <f>FIXED(AB83,3)&amp;" M/EA  ×  "&amp;AC83&amp;"  ×  "&amp;AD83&amp;"  ×  "&amp;AE83&amp;"  =  "&amp;FIXED(AA83,5)&amp;" L/EA"</f>
        <v>0.690 M/EA  ×  3.14  ×  0.4  ×  1.1  =  0.95330 L/EA</v>
      </c>
      <c r="H83" s="66"/>
      <c r="AA83" s="75">
        <f t="shared" si="0"/>
        <v>0.95330000000000004</v>
      </c>
      <c r="AB83" s="76">
        <v>0.69</v>
      </c>
      <c r="AC83" s="76">
        <v>3.14</v>
      </c>
      <c r="AD83" s="77">
        <v>0.4</v>
      </c>
      <c r="AE83" s="76">
        <v>1.1000000000000001</v>
      </c>
      <c r="AF83" s="64"/>
      <c r="AG83" s="64"/>
      <c r="AH83" s="64"/>
      <c r="AI83" s="64"/>
      <c r="AJ83" s="64"/>
      <c r="AK83" s="64"/>
      <c r="AL83" s="64"/>
    </row>
    <row r="84" spans="1:82" s="37" customFormat="1" ht="18" customHeight="1">
      <c r="A84" s="65"/>
      <c r="C84" s="37" t="s">
        <v>297</v>
      </c>
      <c r="D84" s="73"/>
      <c r="F84" s="82" t="s">
        <v>234</v>
      </c>
      <c r="G84" s="83" t="str">
        <f>AB84&amp;" EA/EA  ×  "&amp;AC84&amp;"  ×  "&amp;AD84&amp;"  ×  "&amp;AE84&amp;"  =  "&amp;FIXED(AA84,5)&amp;" L/EA"</f>
        <v>0.159 EA/EA  ×  3.14  ×  0.4  ×  1.1  =  0.21967 L/EA</v>
      </c>
      <c r="H84" s="66"/>
      <c r="AA84" s="75">
        <f t="shared" si="0"/>
        <v>0.21967</v>
      </c>
      <c r="AB84" s="76">
        <v>0.159</v>
      </c>
      <c r="AC84" s="76">
        <v>3.14</v>
      </c>
      <c r="AD84" s="77">
        <v>0.4</v>
      </c>
      <c r="AE84" s="76">
        <v>1.1000000000000001</v>
      </c>
      <c r="AF84" s="64"/>
      <c r="AG84" s="64"/>
      <c r="AH84" s="64"/>
      <c r="AI84" s="64"/>
      <c r="AJ84" s="64"/>
      <c r="AK84" s="64"/>
      <c r="AL84" s="64"/>
    </row>
    <row r="85" spans="1:82" s="37" customFormat="1" ht="18" customHeight="1">
      <c r="A85" s="65"/>
      <c r="C85" s="37" t="s">
        <v>298</v>
      </c>
      <c r="D85" s="73"/>
      <c r="F85" s="82" t="s">
        <v>234</v>
      </c>
      <c r="G85" s="83" t="str">
        <f>AB85&amp;" EA/EA  ×  "&amp;AC85&amp;"  ×  "&amp;AD85&amp;"  ×  "&amp;AE85&amp;"  =  "&amp;FIXED(AA85,5)&amp;" L/EA"</f>
        <v>0.115 EA/EA  ×  3.14  ×  0.4  ×  1.1  =  0.15888 L/EA</v>
      </c>
      <c r="H85" s="66"/>
      <c r="AA85" s="75">
        <f t="shared" si="0"/>
        <v>0.15887999999999999</v>
      </c>
      <c r="AB85" s="76">
        <v>0.115</v>
      </c>
      <c r="AC85" s="76">
        <v>3.14</v>
      </c>
      <c r="AD85" s="77">
        <v>0.4</v>
      </c>
      <c r="AE85" s="76">
        <v>1.1000000000000001</v>
      </c>
      <c r="AF85" s="64"/>
      <c r="AG85" s="64"/>
      <c r="AH85" s="64"/>
      <c r="AI85" s="64"/>
      <c r="AJ85" s="64"/>
      <c r="AK85" s="64"/>
      <c r="AL85" s="64"/>
    </row>
    <row r="86" spans="1:82" s="37" customFormat="1" ht="18" customHeight="1">
      <c r="A86" s="65"/>
      <c r="D86" s="209"/>
      <c r="E86" s="208"/>
      <c r="F86" s="208"/>
      <c r="G86" s="208"/>
      <c r="H86" s="210"/>
      <c r="I86" s="208"/>
      <c r="J86" s="208"/>
      <c r="K86" s="208"/>
      <c r="L86" s="208"/>
      <c r="M86" s="208"/>
      <c r="N86" s="208"/>
      <c r="O86" s="208"/>
      <c r="P86" s="208"/>
      <c r="Q86" s="208"/>
      <c r="R86" s="208"/>
      <c r="S86" s="208"/>
      <c r="T86" s="208"/>
      <c r="U86" s="208"/>
      <c r="V86" s="208"/>
      <c r="AA86" s="94"/>
      <c r="AB86" s="67"/>
      <c r="AD86" s="68"/>
      <c r="AE86" s="64"/>
      <c r="AF86" s="64"/>
      <c r="AG86" s="64"/>
      <c r="AH86" s="64"/>
      <c r="AI86" s="64"/>
      <c r="AJ86" s="64"/>
      <c r="AK86" s="64"/>
      <c r="AL86" s="64"/>
    </row>
    <row r="87" spans="1:82" s="37" customFormat="1" ht="18" customHeight="1">
      <c r="A87" s="65"/>
      <c r="B87" s="37" t="s">
        <v>299</v>
      </c>
      <c r="D87" s="208"/>
      <c r="E87" s="208"/>
      <c r="F87" s="208"/>
      <c r="G87" s="208"/>
      <c r="H87" s="210"/>
      <c r="I87" s="208"/>
      <c r="J87" s="208"/>
      <c r="K87" s="208"/>
      <c r="L87" s="208"/>
      <c r="M87" s="208"/>
      <c r="N87" s="208"/>
      <c r="O87" s="208"/>
      <c r="P87" s="208"/>
      <c r="Q87" s="208"/>
      <c r="R87" s="208"/>
      <c r="S87" s="208"/>
      <c r="T87" s="208"/>
      <c r="U87" s="208"/>
      <c r="V87" s="208"/>
      <c r="AA87" s="67"/>
      <c r="AB87" s="68"/>
      <c r="AC87" s="68"/>
      <c r="AD87" s="68"/>
      <c r="AE87" s="64"/>
      <c r="AF87" s="64"/>
      <c r="AG87" s="64"/>
      <c r="AH87" s="64"/>
      <c r="AI87" s="64"/>
      <c r="AJ87" s="64"/>
      <c r="AK87" s="64"/>
      <c r="AL87" s="64"/>
    </row>
    <row r="88" spans="1:82" s="84" customFormat="1" ht="18" customHeight="1">
      <c r="A88" s="79"/>
      <c r="B88" s="80"/>
      <c r="C88" s="81" t="s">
        <v>300</v>
      </c>
      <c r="D88" s="211"/>
      <c r="E88" s="212"/>
      <c r="F88" s="213" t="s">
        <v>234</v>
      </c>
      <c r="G88" s="214" t="str">
        <f>AB88&amp;" 인/EA  ×  "&amp;AC88&amp;"  ×  "&amp;AD88&amp;"  ×  "&amp;FIXED(AE88,4)&amp;"  ×  "&amp;FIXED(AF88,4)&amp;"  =  "&amp;FIXED(AA88,5)&amp;" 인/EA"</f>
        <v>0.096 인/EA  ×  3.14  ×  0.4  ×  1.0000  ×  1.1000  =  0.13263 인/EA</v>
      </c>
      <c r="H88" s="214"/>
      <c r="I88" s="214"/>
      <c r="J88" s="214"/>
      <c r="K88" s="214"/>
      <c r="L88" s="214"/>
      <c r="M88" s="214"/>
      <c r="N88" s="214"/>
      <c r="O88" s="215"/>
      <c r="P88" s="216"/>
      <c r="Q88" s="216"/>
      <c r="R88" s="216"/>
      <c r="S88" s="216"/>
      <c r="T88" s="211"/>
      <c r="U88" s="211"/>
      <c r="V88" s="211"/>
      <c r="W88" s="81"/>
      <c r="X88" s="81"/>
      <c r="Y88" s="81"/>
      <c r="Z88" s="81"/>
      <c r="AA88" s="75">
        <f>TRUNC(AB88*AC88*AD88*AE88*AF88,5)</f>
        <v>0.13263</v>
      </c>
      <c r="AB88" s="76">
        <v>9.6000000000000002E-2</v>
      </c>
      <c r="AC88" s="76">
        <v>3.14</v>
      </c>
      <c r="AD88" s="77">
        <v>0.4</v>
      </c>
      <c r="AE88" s="112">
        <v>1</v>
      </c>
      <c r="AF88" s="76">
        <v>1.1000000000000001</v>
      </c>
      <c r="AH88" s="81"/>
      <c r="AI88" s="87"/>
      <c r="AJ88" s="87"/>
      <c r="AK88" s="87"/>
      <c r="AL88" s="87"/>
      <c r="AM88" s="88"/>
      <c r="AN88" s="88"/>
      <c r="AO88" s="88"/>
      <c r="AP88" s="88"/>
      <c r="AQ88" s="88"/>
      <c r="AR88" s="88"/>
      <c r="AS88" s="88"/>
      <c r="AT88" s="88"/>
      <c r="AU88" s="88"/>
      <c r="AV88" s="88"/>
      <c r="AW88" s="88"/>
      <c r="AX88" s="88"/>
      <c r="AY88" s="88"/>
      <c r="AZ88" s="88"/>
      <c r="BA88" s="88"/>
      <c r="BB88" s="88"/>
      <c r="BC88" s="88"/>
      <c r="BD88" s="88"/>
      <c r="BE88" s="88"/>
      <c r="BF88" s="88"/>
      <c r="BG88" s="88"/>
      <c r="BH88" s="88"/>
      <c r="BI88" s="88"/>
      <c r="BJ88" s="88"/>
      <c r="BK88" s="88"/>
      <c r="BL88" s="88"/>
      <c r="BM88" s="88"/>
      <c r="BN88" s="88"/>
      <c r="BO88" s="88"/>
      <c r="BP88" s="88"/>
      <c r="BQ88" s="88"/>
      <c r="BR88" s="88"/>
      <c r="BS88" s="88"/>
      <c r="BT88" s="88"/>
      <c r="BU88" s="88"/>
      <c r="BV88" s="88"/>
      <c r="BW88" s="88"/>
      <c r="BX88" s="88"/>
      <c r="BY88" s="88"/>
      <c r="BZ88" s="88"/>
      <c r="CA88" s="88"/>
      <c r="CB88" s="88"/>
      <c r="CC88" s="88"/>
      <c r="CD88" s="88"/>
    </row>
    <row r="89" spans="1:82" s="84" customFormat="1" ht="18" customHeight="1">
      <c r="A89" s="79"/>
      <c r="B89" s="80"/>
      <c r="C89" s="81" t="s">
        <v>301</v>
      </c>
      <c r="D89" s="211"/>
      <c r="E89" s="212"/>
      <c r="F89" s="213" t="s">
        <v>234</v>
      </c>
      <c r="G89" s="214" t="str">
        <f>FIXED(AB89,3)&amp;" 인/EA  ×  "&amp;AC89&amp;"  ×  "&amp;AD89&amp;"  ×  "&amp;FIXED(AE89,4)&amp;"  ×  "&amp;FIXED(AF89,4)&amp;"  =  "&amp;FIXED(AA89,5)&amp;" 인/EA"</f>
        <v>0.550 인/EA  ×  3.14  ×  0.4  ×  0.7154  ×  1.1000  =  0.54361 인/EA</v>
      </c>
      <c r="H89" s="214"/>
      <c r="I89" s="214"/>
      <c r="J89" s="214"/>
      <c r="K89" s="214"/>
      <c r="L89" s="214"/>
      <c r="M89" s="214"/>
      <c r="N89" s="214"/>
      <c r="O89" s="215"/>
      <c r="P89" s="216"/>
      <c r="Q89" s="216"/>
      <c r="R89" s="216"/>
      <c r="S89" s="216"/>
      <c r="T89" s="211"/>
      <c r="U89" s="211"/>
      <c r="V89" s="211"/>
      <c r="W89" s="81"/>
      <c r="X89" s="81"/>
      <c r="Y89" s="81"/>
      <c r="Z89" s="81"/>
      <c r="AA89" s="75">
        <f>TRUNC(AB89*AC89*AD89*AE89*AF89,5)</f>
        <v>0.54361000000000004</v>
      </c>
      <c r="AB89" s="76">
        <v>0.55000000000000004</v>
      </c>
      <c r="AC89" s="76">
        <v>3.14</v>
      </c>
      <c r="AD89" s="77">
        <v>0.4</v>
      </c>
      <c r="AE89" s="76">
        <v>0.71540000000000004</v>
      </c>
      <c r="AF89" s="76">
        <v>1.1000000000000001</v>
      </c>
      <c r="AH89" s="81"/>
      <c r="AI89" s="87"/>
      <c r="AJ89" s="87"/>
      <c r="AK89" s="87"/>
      <c r="AL89" s="87"/>
      <c r="AM89" s="88"/>
      <c r="AN89" s="88"/>
      <c r="AO89" s="88"/>
      <c r="AP89" s="88"/>
      <c r="AQ89" s="88"/>
      <c r="AR89" s="88"/>
      <c r="AS89" s="88"/>
      <c r="AT89" s="88"/>
      <c r="AU89" s="88"/>
      <c r="AV89" s="88"/>
      <c r="AW89" s="88"/>
      <c r="AX89" s="88"/>
      <c r="AY89" s="88"/>
      <c r="AZ89" s="88"/>
      <c r="BA89" s="88"/>
      <c r="BB89" s="88"/>
      <c r="BC89" s="88"/>
      <c r="BD89" s="88"/>
      <c r="BE89" s="88"/>
      <c r="BF89" s="88"/>
      <c r="BG89" s="88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B89" s="88"/>
      <c r="CC89" s="88"/>
      <c r="CD89" s="88"/>
    </row>
    <row r="90" spans="1:82" s="84" customFormat="1" ht="18" customHeight="1">
      <c r="A90" s="79"/>
      <c r="B90" s="80"/>
      <c r="C90" s="81" t="s">
        <v>302</v>
      </c>
      <c r="D90" s="211"/>
      <c r="E90" s="212"/>
      <c r="F90" s="213" t="s">
        <v>234</v>
      </c>
      <c r="G90" s="214" t="str">
        <f>AB90&amp;" 인/EA  ×  "&amp;AC90&amp;"  ×  "&amp;AD90&amp;"  ×  "&amp;FIXED(AE90,4)&amp;"  ×  "&amp;FIXED(AF90,4)&amp;"  =  "&amp;FIXED(AA90,5)&amp;" 인/EA"</f>
        <v>0.096 인/EA  ×  3.14  ×  0.4  ×  0.9336  ×  1.1000  =  0.12382 인/EA</v>
      </c>
      <c r="H90" s="214"/>
      <c r="I90" s="214"/>
      <c r="J90" s="214"/>
      <c r="K90" s="214"/>
      <c r="L90" s="214"/>
      <c r="M90" s="214"/>
      <c r="N90" s="214"/>
      <c r="O90" s="215"/>
      <c r="P90" s="216"/>
      <c r="Q90" s="216"/>
      <c r="R90" s="216"/>
      <c r="S90" s="216"/>
      <c r="T90" s="211"/>
      <c r="U90" s="211"/>
      <c r="V90" s="211"/>
      <c r="W90" s="81"/>
      <c r="X90" s="81"/>
      <c r="Y90" s="81"/>
      <c r="Z90" s="81"/>
      <c r="AA90" s="75">
        <f>TRUNC(AB90*AC90*AD90*AE90*AF90,5)</f>
        <v>0.12382</v>
      </c>
      <c r="AB90" s="76">
        <v>9.6000000000000002E-2</v>
      </c>
      <c r="AC90" s="76">
        <v>3.14</v>
      </c>
      <c r="AD90" s="77">
        <v>0.4</v>
      </c>
      <c r="AE90" s="76">
        <v>0.93359999999999999</v>
      </c>
      <c r="AF90" s="76">
        <v>1.1000000000000001</v>
      </c>
      <c r="AH90" s="81"/>
      <c r="AI90" s="87"/>
      <c r="AJ90" s="87"/>
      <c r="AK90" s="87"/>
      <c r="AL90" s="87"/>
      <c r="AM90" s="88"/>
      <c r="AN90" s="88"/>
      <c r="AO90" s="88"/>
      <c r="AP90" s="88"/>
      <c r="AQ90" s="88"/>
      <c r="AR90" s="88"/>
      <c r="AS90" s="88"/>
      <c r="AT90" s="88"/>
      <c r="AU90" s="88"/>
      <c r="AV90" s="88"/>
      <c r="AW90" s="88"/>
      <c r="AX90" s="88"/>
      <c r="AY90" s="88"/>
      <c r="AZ90" s="88"/>
      <c r="BA90" s="88"/>
      <c r="BB90" s="88"/>
      <c r="BC90" s="88"/>
      <c r="BD90" s="88"/>
      <c r="BE90" s="88"/>
      <c r="BF90" s="88"/>
      <c r="BG90" s="88"/>
      <c r="BH90" s="88"/>
      <c r="BI90" s="88"/>
      <c r="BJ90" s="88"/>
      <c r="BK90" s="88"/>
      <c r="BL90" s="88"/>
      <c r="BM90" s="88"/>
      <c r="BN90" s="88"/>
      <c r="BO90" s="88"/>
      <c r="BP90" s="88"/>
      <c r="BQ90" s="88"/>
      <c r="BR90" s="88"/>
      <c r="BS90" s="88"/>
      <c r="BT90" s="88"/>
      <c r="BU90" s="88"/>
      <c r="BV90" s="88"/>
      <c r="BW90" s="88"/>
      <c r="BX90" s="88"/>
      <c r="BY90" s="88"/>
      <c r="BZ90" s="88"/>
      <c r="CA90" s="88"/>
      <c r="CB90" s="88"/>
      <c r="CC90" s="88"/>
      <c r="CD90" s="88"/>
    </row>
    <row r="91" spans="1:82" s="84" customFormat="1" ht="18" customHeight="1">
      <c r="A91" s="79"/>
      <c r="B91" s="80"/>
      <c r="C91" s="81" t="s">
        <v>303</v>
      </c>
      <c r="D91" s="211"/>
      <c r="E91" s="212"/>
      <c r="F91" s="213" t="s">
        <v>234</v>
      </c>
      <c r="G91" s="214" t="str">
        <f>FIXED(AB91,3)&amp;" 인/EA  ×  "&amp;AC91&amp;"  ×  "&amp;AD91&amp;"  ×  "&amp;FIXED(AE91,4)&amp;"  ×  "&amp;FIXED(AF91,4)&amp;"  =  "&amp;FIXED(AA91,5)&amp;" 인/EA"</f>
        <v>0.300 인/EA  ×  3.14  ×  0.4  ×  0.7881  ×  1.1000  =  0.32665 인/EA</v>
      </c>
      <c r="H91" s="214"/>
      <c r="I91" s="214"/>
      <c r="J91" s="214"/>
      <c r="K91" s="214"/>
      <c r="L91" s="214"/>
      <c r="M91" s="214"/>
      <c r="N91" s="214"/>
      <c r="O91" s="215"/>
      <c r="P91" s="216"/>
      <c r="Q91" s="216"/>
      <c r="R91" s="216"/>
      <c r="S91" s="216"/>
      <c r="T91" s="211"/>
      <c r="U91" s="211"/>
      <c r="V91" s="211"/>
      <c r="W91" s="81"/>
      <c r="X91" s="81"/>
      <c r="Y91" s="81"/>
      <c r="Z91" s="81"/>
      <c r="AA91" s="75">
        <f>TRUNC(AB91*AC91*AD91*AE91*AF91,5)</f>
        <v>0.32665</v>
      </c>
      <c r="AB91" s="76">
        <v>0.3</v>
      </c>
      <c r="AC91" s="76">
        <v>3.14</v>
      </c>
      <c r="AD91" s="77">
        <v>0.4</v>
      </c>
      <c r="AE91" s="76">
        <v>0.78810000000000002</v>
      </c>
      <c r="AF91" s="76">
        <v>1.1000000000000001</v>
      </c>
      <c r="AH91" s="81"/>
      <c r="AI91" s="87"/>
      <c r="AJ91" s="87"/>
      <c r="AK91" s="87"/>
      <c r="AL91" s="87"/>
      <c r="AM91" s="88"/>
      <c r="AN91" s="88"/>
      <c r="AO91" s="88"/>
      <c r="AP91" s="88"/>
      <c r="AQ91" s="88"/>
      <c r="AR91" s="88"/>
      <c r="AS91" s="88"/>
      <c r="AT91" s="88"/>
      <c r="AU91" s="88"/>
      <c r="AV91" s="88"/>
      <c r="AW91" s="88"/>
      <c r="AX91" s="88"/>
      <c r="AY91" s="88"/>
      <c r="AZ91" s="88"/>
      <c r="BA91" s="88"/>
      <c r="BB91" s="88"/>
      <c r="BC91" s="88"/>
      <c r="BD91" s="88"/>
      <c r="BE91" s="88"/>
      <c r="BF91" s="88"/>
      <c r="BG91" s="88"/>
      <c r="BH91" s="88"/>
      <c r="BI91" s="88"/>
      <c r="BJ91" s="88"/>
      <c r="BK91" s="88"/>
      <c r="BL91" s="88"/>
      <c r="BM91" s="88"/>
      <c r="BN91" s="88"/>
      <c r="BO91" s="88"/>
      <c r="BP91" s="88"/>
      <c r="BQ91" s="88"/>
      <c r="BR91" s="88"/>
      <c r="BS91" s="88"/>
      <c r="BT91" s="88"/>
      <c r="BU91" s="88"/>
      <c r="BV91" s="88"/>
      <c r="BW91" s="88"/>
      <c r="BX91" s="88"/>
      <c r="BY91" s="88"/>
      <c r="BZ91" s="88"/>
      <c r="CA91" s="88"/>
      <c r="CB91" s="88"/>
      <c r="CC91" s="88"/>
      <c r="CD91" s="88"/>
    </row>
    <row r="92" spans="1:82" s="84" customFormat="1" ht="18" customHeight="1">
      <c r="A92" s="79"/>
      <c r="B92" s="80"/>
      <c r="C92" s="81"/>
      <c r="D92" s="211"/>
      <c r="E92" s="212"/>
      <c r="F92" s="213"/>
      <c r="G92" s="214"/>
      <c r="H92" s="214"/>
      <c r="I92" s="214"/>
      <c r="J92" s="214"/>
      <c r="K92" s="214"/>
      <c r="L92" s="214"/>
      <c r="M92" s="214"/>
      <c r="N92" s="214"/>
      <c r="O92" s="215"/>
      <c r="P92" s="216"/>
      <c r="Q92" s="216"/>
      <c r="R92" s="216"/>
      <c r="S92" s="216"/>
      <c r="T92" s="211"/>
      <c r="U92" s="211"/>
      <c r="V92" s="211"/>
      <c r="W92" s="81"/>
      <c r="X92" s="81"/>
      <c r="Y92" s="81"/>
      <c r="Z92" s="81"/>
      <c r="AA92" s="75"/>
      <c r="AB92" s="76"/>
      <c r="AC92" s="76"/>
      <c r="AD92" s="77"/>
      <c r="AE92" s="76"/>
      <c r="AF92" s="76"/>
      <c r="AG92" s="81"/>
      <c r="AH92" s="81"/>
      <c r="AI92" s="87"/>
      <c r="AJ92" s="87"/>
      <c r="AK92" s="87"/>
      <c r="AL92" s="87"/>
      <c r="AM92" s="88"/>
      <c r="AN92" s="88"/>
      <c r="AO92" s="88"/>
      <c r="AP92" s="88"/>
      <c r="AQ92" s="88"/>
      <c r="AR92" s="88"/>
      <c r="AS92" s="88"/>
      <c r="AT92" s="88"/>
      <c r="AU92" s="88"/>
      <c r="AV92" s="88"/>
      <c r="AW92" s="88"/>
      <c r="AX92" s="88"/>
      <c r="AY92" s="88"/>
      <c r="AZ92" s="88"/>
      <c r="BA92" s="88"/>
      <c r="BB92" s="88"/>
      <c r="BC92" s="88"/>
      <c r="BD92" s="88"/>
      <c r="BE92" s="88"/>
      <c r="BF92" s="88"/>
      <c r="BG92" s="88"/>
      <c r="BH92" s="88"/>
      <c r="BI92" s="88"/>
      <c r="BJ92" s="88"/>
      <c r="BK92" s="88"/>
      <c r="BL92" s="88"/>
      <c r="BM92" s="88"/>
      <c r="BN92" s="88"/>
      <c r="BO92" s="88"/>
      <c r="BP92" s="88"/>
      <c r="BQ92" s="88"/>
      <c r="BR92" s="88"/>
      <c r="BS92" s="88"/>
      <c r="BT92" s="88"/>
      <c r="BU92" s="88"/>
      <c r="BV92" s="88"/>
      <c r="BW92" s="88"/>
      <c r="BX92" s="88"/>
      <c r="BY92" s="88"/>
      <c r="BZ92" s="88"/>
      <c r="CA92" s="88"/>
      <c r="CB92" s="88"/>
      <c r="CC92" s="88"/>
      <c r="CD92" s="88"/>
    </row>
    <row r="93" spans="1:82" s="84" customFormat="1" ht="18" customHeight="1">
      <c r="A93" s="79"/>
      <c r="B93" s="80"/>
      <c r="C93" s="81"/>
      <c r="D93" s="81"/>
      <c r="F93" s="82"/>
      <c r="G93" s="83"/>
      <c r="H93" s="83"/>
      <c r="I93" s="83"/>
      <c r="J93" s="83"/>
      <c r="K93" s="83"/>
      <c r="L93" s="83"/>
      <c r="M93" s="83"/>
      <c r="N93" s="83"/>
      <c r="O93" s="85"/>
      <c r="P93" s="86"/>
      <c r="Q93" s="86"/>
      <c r="R93" s="86"/>
      <c r="S93" s="86"/>
      <c r="T93" s="81"/>
      <c r="U93" s="81"/>
      <c r="V93" s="81"/>
      <c r="W93" s="81"/>
      <c r="X93" s="81"/>
      <c r="Y93" s="81"/>
      <c r="Z93" s="81"/>
      <c r="AA93" s="75"/>
      <c r="AB93" s="76"/>
      <c r="AC93" s="76"/>
      <c r="AD93" s="77"/>
      <c r="AE93" s="76"/>
      <c r="AF93" s="76"/>
      <c r="AG93" s="81"/>
      <c r="AH93" s="81"/>
      <c r="AI93" s="87"/>
      <c r="AJ93" s="87"/>
      <c r="AK93" s="87"/>
      <c r="AL93" s="87"/>
      <c r="AM93" s="88"/>
      <c r="AN93" s="88"/>
      <c r="AO93" s="88"/>
      <c r="AP93" s="88"/>
      <c r="AQ93" s="88"/>
      <c r="AR93" s="88"/>
      <c r="AS93" s="88"/>
      <c r="AT93" s="88"/>
      <c r="AU93" s="88"/>
      <c r="AV93" s="88"/>
      <c r="AW93" s="88"/>
      <c r="AX93" s="88"/>
      <c r="AY93" s="88"/>
      <c r="AZ93" s="88"/>
      <c r="BA93" s="88"/>
      <c r="BB93" s="88"/>
      <c r="BC93" s="88"/>
      <c r="BD93" s="88"/>
      <c r="BE93" s="88"/>
      <c r="BF93" s="88"/>
      <c r="BG93" s="88"/>
      <c r="BH93" s="88"/>
      <c r="BI93" s="88"/>
      <c r="BJ93" s="88"/>
      <c r="BK93" s="88"/>
      <c r="BL93" s="88"/>
      <c r="BM93" s="88"/>
      <c r="BN93" s="88"/>
      <c r="BO93" s="88"/>
      <c r="BP93" s="88"/>
      <c r="BQ93" s="88"/>
      <c r="BR93" s="88"/>
      <c r="BS93" s="88"/>
      <c r="BT93" s="88"/>
      <c r="BU93" s="88"/>
      <c r="BV93" s="88"/>
      <c r="BW93" s="88"/>
      <c r="BX93" s="88"/>
      <c r="BY93" s="88"/>
      <c r="BZ93" s="88"/>
      <c r="CA93" s="88"/>
      <c r="CB93" s="88"/>
      <c r="CC93" s="88"/>
      <c r="CD93" s="88"/>
    </row>
    <row r="94" spans="1:82" s="59" customFormat="1" ht="18" customHeight="1">
      <c r="A94" s="58">
        <f>A73+1</f>
        <v>17</v>
      </c>
      <c r="B94" s="58"/>
      <c r="C94" s="58"/>
      <c r="F94" s="60" t="s">
        <v>304</v>
      </c>
      <c r="G94" s="60"/>
      <c r="H94" s="60"/>
      <c r="M94" s="37" t="s">
        <v>305</v>
      </c>
      <c r="AA94" s="61"/>
      <c r="AB94" s="62"/>
      <c r="AC94" s="62"/>
      <c r="AD94" s="62"/>
      <c r="AE94" s="63"/>
      <c r="AF94" s="63"/>
      <c r="AG94" s="63"/>
      <c r="AH94" s="64"/>
      <c r="AI94" s="64"/>
      <c r="AJ94" s="63"/>
      <c r="AK94" s="63"/>
      <c r="AL94" s="63"/>
    </row>
    <row r="95" spans="1:82" s="37" customFormat="1" ht="18" customHeight="1">
      <c r="A95" s="65"/>
      <c r="D95" s="73"/>
      <c r="H95" s="66"/>
      <c r="AA95" s="94"/>
      <c r="AB95" s="67"/>
      <c r="AD95" s="68"/>
      <c r="AE95" s="64"/>
      <c r="AF95" s="64"/>
      <c r="AG95" s="64"/>
      <c r="AH95" s="64"/>
      <c r="AI95" s="64"/>
      <c r="AJ95" s="64"/>
      <c r="AK95" s="64"/>
      <c r="AL95" s="64"/>
    </row>
    <row r="96" spans="1:82" s="37" customFormat="1" ht="18" customHeight="1">
      <c r="A96" s="65"/>
      <c r="B96" s="37" t="s">
        <v>306</v>
      </c>
      <c r="D96" s="73"/>
      <c r="H96" s="66"/>
      <c r="AA96" s="94"/>
      <c r="AB96" s="67"/>
      <c r="AD96" s="68"/>
      <c r="AE96" s="64"/>
      <c r="AF96" s="64"/>
      <c r="AG96" s="64"/>
      <c r="AH96" s="64"/>
      <c r="AI96" s="64"/>
      <c r="AJ96" s="64"/>
      <c r="AK96" s="64"/>
      <c r="AL96" s="64"/>
    </row>
    <row r="97" spans="1:82" s="37" customFormat="1" ht="18" customHeight="1">
      <c r="A97" s="65"/>
      <c r="C97" s="96" t="s">
        <v>307</v>
      </c>
      <c r="D97" s="73"/>
      <c r="H97" s="66"/>
      <c r="AA97" s="94"/>
      <c r="AB97" s="67"/>
      <c r="AD97" s="68"/>
      <c r="AE97" s="64"/>
      <c r="AF97" s="64"/>
      <c r="AG97" s="64"/>
      <c r="AH97" s="64"/>
      <c r="AI97" s="64"/>
      <c r="AJ97" s="64"/>
      <c r="AK97" s="64"/>
      <c r="AL97" s="64"/>
    </row>
    <row r="98" spans="1:82" s="37" customFormat="1" ht="18" customHeight="1">
      <c r="A98" s="65"/>
      <c r="C98" s="96" t="s">
        <v>308</v>
      </c>
      <c r="D98" s="73"/>
      <c r="H98" s="66"/>
      <c r="AA98" s="94"/>
      <c r="AB98" s="67"/>
      <c r="AD98" s="68"/>
      <c r="AE98" s="64"/>
      <c r="AF98" s="64"/>
      <c r="AG98" s="64"/>
      <c r="AH98" s="64"/>
      <c r="AI98" s="64"/>
      <c r="AJ98" s="64"/>
      <c r="AK98" s="64"/>
      <c r="AL98" s="64"/>
    </row>
    <row r="99" spans="1:82" s="37" customFormat="1" ht="18" customHeight="1">
      <c r="A99" s="65"/>
      <c r="D99" s="73"/>
      <c r="H99" s="66"/>
      <c r="AA99" s="94"/>
      <c r="AB99" s="67"/>
      <c r="AD99" s="68"/>
      <c r="AE99" s="64"/>
      <c r="AF99" s="64"/>
      <c r="AG99" s="64"/>
      <c r="AH99" s="64"/>
      <c r="AI99" s="64"/>
      <c r="AJ99" s="64"/>
      <c r="AK99" s="64"/>
      <c r="AL99" s="64"/>
    </row>
    <row r="100" spans="1:82" s="37" customFormat="1" ht="18" customHeight="1">
      <c r="A100" s="65"/>
      <c r="B100" s="37" t="s">
        <v>309</v>
      </c>
      <c r="H100" s="66"/>
      <c r="AA100" s="67"/>
      <c r="AB100" s="68"/>
      <c r="AC100" s="68"/>
      <c r="AD100" s="68"/>
      <c r="AE100" s="64"/>
      <c r="AF100" s="64"/>
      <c r="AG100" s="64"/>
      <c r="AH100" s="64"/>
      <c r="AI100" s="64"/>
      <c r="AJ100" s="64"/>
      <c r="AK100" s="64"/>
      <c r="AL100" s="64"/>
    </row>
    <row r="101" spans="1:82" s="37" customFormat="1" ht="18" customHeight="1">
      <c r="A101" s="65"/>
      <c r="C101" s="37" t="s">
        <v>293</v>
      </c>
      <c r="D101" s="73"/>
      <c r="F101" s="82" t="s">
        <v>234</v>
      </c>
      <c r="G101" s="83" t="str">
        <f>AB101&amp;" L/EA  ×  "&amp;AC101&amp;"  ×  "&amp;AD101&amp;"  ×  "&amp;AE101&amp;"  =  "&amp;FIXED(AA101,5)&amp;" L/EA"</f>
        <v>0.095 L/EA  ×  3.14  ×  0.5  ×  1.1  =  0.16406 L/EA</v>
      </c>
      <c r="H101" s="66"/>
      <c r="AA101" s="75">
        <f>TRUNC(AB101*AC101*AD101*AE101,5)</f>
        <v>0.16406000000000001</v>
      </c>
      <c r="AB101" s="76">
        <v>9.5000000000000001E-2</v>
      </c>
      <c r="AC101" s="76">
        <v>3.14</v>
      </c>
      <c r="AD101" s="77">
        <v>0.5</v>
      </c>
      <c r="AE101" s="76">
        <v>1.1000000000000001</v>
      </c>
      <c r="AF101" s="64"/>
      <c r="AG101" s="64"/>
      <c r="AH101" s="64"/>
      <c r="AI101" s="64"/>
      <c r="AJ101" s="64"/>
      <c r="AK101" s="64"/>
      <c r="AL101" s="64"/>
    </row>
    <row r="102" spans="1:82" s="37" customFormat="1" ht="18" customHeight="1">
      <c r="A102" s="65"/>
      <c r="C102" s="37" t="s">
        <v>294</v>
      </c>
      <c r="D102" s="73"/>
      <c r="F102" s="82" t="s">
        <v>234</v>
      </c>
      <c r="G102" s="83" t="str">
        <f>AB102&amp;" g/EA  ×  "&amp;AC102&amp;"  ×  "&amp;AD102&amp;"  ×  "&amp;AE102&amp;"  =  "&amp;FIXED(AA102,5)&amp;" L/EA"</f>
        <v>120.32 g/EA  ×  3.14  ×  0.5  ×  1.1  =  207.79264 L/EA</v>
      </c>
      <c r="H102" s="66"/>
      <c r="AA102" s="75">
        <f t="shared" ref="AA102:AA106" si="1">TRUNC(AB102*AC102*AD102*AE102,5)</f>
        <v>207.79264000000001</v>
      </c>
      <c r="AB102" s="76">
        <v>120.32</v>
      </c>
      <c r="AC102" s="76">
        <v>3.14</v>
      </c>
      <c r="AD102" s="77">
        <v>0.5</v>
      </c>
      <c r="AE102" s="76">
        <v>1.1000000000000001</v>
      </c>
      <c r="AF102" s="64"/>
      <c r="AG102" s="64"/>
      <c r="AH102" s="64"/>
      <c r="AI102" s="64"/>
      <c r="AJ102" s="64"/>
      <c r="AK102" s="64"/>
      <c r="AL102" s="64"/>
    </row>
    <row r="103" spans="1:82" s="37" customFormat="1" ht="18" customHeight="1">
      <c r="A103" s="65"/>
      <c r="C103" s="37" t="s">
        <v>295</v>
      </c>
      <c r="D103" s="73"/>
      <c r="F103" s="82" t="s">
        <v>234</v>
      </c>
      <c r="G103" s="83" t="str">
        <f>AB103&amp;" RL/EA  ×  "&amp;AC103&amp;"  ×  "&amp;AD103&amp;"  ×  "&amp;AE103&amp;"  =  "&amp;FIXED(AA103,5)&amp;" L/EA"</f>
        <v>0.133 RL/EA  ×  3.14  ×  0.5  ×  1.1  =  0.22969 L/EA</v>
      </c>
      <c r="H103" s="66"/>
      <c r="AA103" s="75">
        <f t="shared" si="1"/>
        <v>0.22969000000000001</v>
      </c>
      <c r="AB103" s="76">
        <v>0.13300000000000001</v>
      </c>
      <c r="AC103" s="76">
        <v>3.14</v>
      </c>
      <c r="AD103" s="77">
        <v>0.5</v>
      </c>
      <c r="AE103" s="76">
        <v>1.1000000000000001</v>
      </c>
      <c r="AF103" s="64"/>
      <c r="AG103" s="64"/>
      <c r="AH103" s="64"/>
      <c r="AI103" s="64"/>
      <c r="AJ103" s="64"/>
      <c r="AK103" s="64"/>
      <c r="AL103" s="64"/>
    </row>
    <row r="104" spans="1:82" s="37" customFormat="1" ht="18" customHeight="1">
      <c r="A104" s="65"/>
      <c r="C104" s="37" t="s">
        <v>310</v>
      </c>
      <c r="D104" s="73"/>
      <c r="F104" s="82" t="s">
        <v>234</v>
      </c>
      <c r="G104" s="83" t="str">
        <f>FIXED(AB104,3)&amp;" M/EA  ×  "&amp;AC104&amp;"  ×  "&amp;AD104&amp;"  ×  "&amp;AE104&amp;"  =  "&amp;FIXED(AA104,5)&amp;" L/EA"</f>
        <v>0.690 M/EA  ×  3.14  ×  0.5  ×  1.1  =  1.19163 L/EA</v>
      </c>
      <c r="H104" s="66"/>
      <c r="AA104" s="75">
        <f t="shared" si="1"/>
        <v>1.19163</v>
      </c>
      <c r="AB104" s="76">
        <v>0.69</v>
      </c>
      <c r="AC104" s="76">
        <v>3.14</v>
      </c>
      <c r="AD104" s="77">
        <v>0.5</v>
      </c>
      <c r="AE104" s="76">
        <v>1.1000000000000001</v>
      </c>
      <c r="AF104" s="64"/>
      <c r="AG104" s="64"/>
      <c r="AH104" s="64"/>
      <c r="AI104" s="64"/>
      <c r="AJ104" s="64"/>
      <c r="AK104" s="64"/>
      <c r="AL104" s="64"/>
    </row>
    <row r="105" spans="1:82" s="37" customFormat="1" ht="18" customHeight="1">
      <c r="A105" s="65"/>
      <c r="C105" s="37" t="s">
        <v>297</v>
      </c>
      <c r="D105" s="73"/>
      <c r="F105" s="82" t="s">
        <v>234</v>
      </c>
      <c r="G105" s="83" t="str">
        <f>AB105&amp;" EA/EA  ×  "&amp;AC105&amp;"  ×  "&amp;AD105&amp;"  ×  "&amp;AE105&amp;"  =  "&amp;FIXED(AA105,5)&amp;" L/EA"</f>
        <v>0.159 EA/EA  ×  3.14  ×  0.5  ×  1.1  =  0.27459 L/EA</v>
      </c>
      <c r="H105" s="66"/>
      <c r="AA105" s="75">
        <f t="shared" si="1"/>
        <v>0.27459</v>
      </c>
      <c r="AB105" s="76">
        <v>0.159</v>
      </c>
      <c r="AC105" s="76">
        <v>3.14</v>
      </c>
      <c r="AD105" s="77">
        <v>0.5</v>
      </c>
      <c r="AE105" s="76">
        <v>1.1000000000000001</v>
      </c>
      <c r="AF105" s="64"/>
      <c r="AG105" s="64"/>
      <c r="AH105" s="64"/>
      <c r="AI105" s="64"/>
      <c r="AJ105" s="64"/>
      <c r="AK105" s="64"/>
      <c r="AL105" s="64"/>
    </row>
    <row r="106" spans="1:82" s="37" customFormat="1" ht="18" customHeight="1">
      <c r="A106" s="65"/>
      <c r="C106" s="37" t="s">
        <v>298</v>
      </c>
      <c r="D106" s="73"/>
      <c r="F106" s="82" t="s">
        <v>234</v>
      </c>
      <c r="G106" s="83" t="str">
        <f>AB106&amp;" EA/EA  ×  "&amp;AC106&amp;"  ×  "&amp;AD106&amp;"  ×  "&amp;AE106&amp;"  =  "&amp;FIXED(AA106,5)&amp;" L/EA"</f>
        <v>0.115 EA/EA  ×  3.14  ×  0.5  ×  1.1  =  0.19860 L/EA</v>
      </c>
      <c r="H106" s="66"/>
      <c r="AA106" s="75">
        <f t="shared" si="1"/>
        <v>0.1986</v>
      </c>
      <c r="AB106" s="76">
        <v>0.115</v>
      </c>
      <c r="AC106" s="76">
        <v>3.14</v>
      </c>
      <c r="AD106" s="77">
        <v>0.5</v>
      </c>
      <c r="AE106" s="76">
        <v>1.1000000000000001</v>
      </c>
      <c r="AF106" s="64"/>
      <c r="AG106" s="64"/>
      <c r="AH106" s="64"/>
      <c r="AI106" s="64"/>
      <c r="AJ106" s="64"/>
      <c r="AK106" s="64"/>
      <c r="AL106" s="64"/>
    </row>
    <row r="107" spans="1:82" s="37" customFormat="1" ht="18" customHeight="1">
      <c r="A107" s="65"/>
      <c r="D107" s="209"/>
      <c r="E107" s="208"/>
      <c r="F107" s="208"/>
      <c r="G107" s="208"/>
      <c r="H107" s="210"/>
      <c r="I107" s="208"/>
      <c r="J107" s="208"/>
      <c r="K107" s="208"/>
      <c r="L107" s="208"/>
      <c r="M107" s="208"/>
      <c r="N107" s="208"/>
      <c r="O107" s="208"/>
      <c r="P107" s="208"/>
      <c r="Q107" s="208"/>
      <c r="R107" s="208"/>
      <c r="S107" s="208"/>
      <c r="T107" s="208"/>
      <c r="U107" s="208"/>
      <c r="V107" s="208"/>
      <c r="W107" s="208"/>
      <c r="AA107" s="94"/>
      <c r="AB107" s="67"/>
      <c r="AD107" s="68"/>
      <c r="AE107" s="64"/>
      <c r="AF107" s="64"/>
      <c r="AG107" s="64"/>
      <c r="AH107" s="64"/>
      <c r="AI107" s="64"/>
      <c r="AJ107" s="64"/>
      <c r="AK107" s="64"/>
      <c r="AL107" s="64"/>
    </row>
    <row r="108" spans="1:82" s="37" customFormat="1" ht="18" customHeight="1">
      <c r="A108" s="65"/>
      <c r="B108" s="37" t="s">
        <v>299</v>
      </c>
      <c r="D108" s="208"/>
      <c r="E108" s="208"/>
      <c r="F108" s="208"/>
      <c r="G108" s="208"/>
      <c r="H108" s="210"/>
      <c r="I108" s="208"/>
      <c r="J108" s="208"/>
      <c r="K108" s="208"/>
      <c r="L108" s="208"/>
      <c r="M108" s="208"/>
      <c r="N108" s="208"/>
      <c r="O108" s="208"/>
      <c r="P108" s="208"/>
      <c r="Q108" s="208"/>
      <c r="R108" s="208"/>
      <c r="S108" s="208"/>
      <c r="T108" s="208"/>
      <c r="U108" s="208"/>
      <c r="V108" s="208"/>
      <c r="W108" s="208"/>
      <c r="AA108" s="67"/>
      <c r="AB108" s="68"/>
      <c r="AC108" s="68"/>
      <c r="AD108" s="68"/>
      <c r="AE108" s="64"/>
      <c r="AF108" s="64"/>
      <c r="AG108" s="64"/>
      <c r="AH108" s="64"/>
      <c r="AI108" s="64"/>
      <c r="AJ108" s="64"/>
      <c r="AK108" s="64"/>
      <c r="AL108" s="64"/>
    </row>
    <row r="109" spans="1:82" s="84" customFormat="1" ht="18" customHeight="1">
      <c r="A109" s="79"/>
      <c r="B109" s="80"/>
      <c r="C109" s="81" t="s">
        <v>300</v>
      </c>
      <c r="D109" s="211"/>
      <c r="E109" s="212"/>
      <c r="F109" s="213" t="s">
        <v>234</v>
      </c>
      <c r="G109" s="214" t="str">
        <f>AB109&amp;" 인/EA  ×  "&amp;AC109&amp;"  ×  "&amp;AD109&amp;"  ×  "&amp;FIXED(AE109,4)&amp;"  ×  "&amp;FIXED(AF109,4)&amp;"  =  "&amp;FIXED(AA109,5)&amp;" 인/EA"</f>
        <v>0.096 인/EA  ×  3.14  ×  0.5  ×  1.0000  ×  1.1000  =  0.16579 인/EA</v>
      </c>
      <c r="H109" s="214"/>
      <c r="I109" s="214"/>
      <c r="J109" s="214"/>
      <c r="K109" s="214"/>
      <c r="L109" s="214"/>
      <c r="M109" s="214"/>
      <c r="N109" s="214"/>
      <c r="O109" s="215"/>
      <c r="P109" s="216"/>
      <c r="Q109" s="216"/>
      <c r="R109" s="216"/>
      <c r="S109" s="216"/>
      <c r="T109" s="211"/>
      <c r="U109" s="211"/>
      <c r="V109" s="211"/>
      <c r="W109" s="211"/>
      <c r="X109" s="81"/>
      <c r="Y109" s="81"/>
      <c r="Z109" s="81"/>
      <c r="AA109" s="75">
        <f>TRUNC(AB109*AC109*AD109*AF109*AG109,5)</f>
        <v>0.16578999999999999</v>
      </c>
      <c r="AB109" s="76">
        <v>9.6000000000000002E-2</v>
      </c>
      <c r="AC109" s="76">
        <v>3.14</v>
      </c>
      <c r="AD109" s="77">
        <v>0.5</v>
      </c>
      <c r="AE109" s="112">
        <v>1</v>
      </c>
      <c r="AF109" s="76">
        <v>1.1000000000000001</v>
      </c>
      <c r="AG109" s="112">
        <v>1</v>
      </c>
      <c r="AH109" s="81"/>
      <c r="AI109" s="87"/>
      <c r="AJ109" s="87"/>
      <c r="AK109" s="87"/>
      <c r="AL109" s="87"/>
      <c r="AM109" s="88"/>
      <c r="AN109" s="88"/>
      <c r="AO109" s="88"/>
      <c r="AP109" s="88"/>
      <c r="AQ109" s="88"/>
      <c r="AR109" s="88"/>
      <c r="AS109" s="88"/>
      <c r="AT109" s="88"/>
      <c r="AU109" s="88"/>
      <c r="AV109" s="88"/>
      <c r="AW109" s="88"/>
      <c r="AX109" s="88"/>
      <c r="AY109" s="88"/>
      <c r="AZ109" s="88"/>
      <c r="BA109" s="88"/>
      <c r="BB109" s="88"/>
      <c r="BC109" s="88"/>
      <c r="BD109" s="88"/>
      <c r="BE109" s="88"/>
      <c r="BF109" s="88"/>
      <c r="BG109" s="88"/>
      <c r="BH109" s="88"/>
      <c r="BI109" s="88"/>
      <c r="BJ109" s="88"/>
      <c r="BK109" s="88"/>
      <c r="BL109" s="88"/>
      <c r="BM109" s="88"/>
      <c r="BN109" s="88"/>
      <c r="BO109" s="88"/>
      <c r="BP109" s="88"/>
      <c r="BQ109" s="88"/>
      <c r="BR109" s="88"/>
      <c r="BS109" s="88"/>
      <c r="BT109" s="88"/>
      <c r="BU109" s="88"/>
      <c r="BV109" s="88"/>
      <c r="BW109" s="88"/>
      <c r="BX109" s="88"/>
      <c r="BY109" s="88"/>
      <c r="BZ109" s="88"/>
      <c r="CA109" s="88"/>
      <c r="CB109" s="88"/>
      <c r="CC109" s="88"/>
      <c r="CD109" s="88"/>
    </row>
    <row r="110" spans="1:82" s="84" customFormat="1" ht="18" customHeight="1">
      <c r="A110" s="79"/>
      <c r="B110" s="80"/>
      <c r="C110" s="81" t="s">
        <v>301</v>
      </c>
      <c r="D110" s="211"/>
      <c r="E110" s="212"/>
      <c r="F110" s="213" t="s">
        <v>234</v>
      </c>
      <c r="G110" s="214" t="str">
        <f>FIXED(AB110,3)&amp;" 인/EA  ×  "&amp;AC110&amp;"  ×  "&amp;AD110&amp;"  ×  "&amp;FIXED(AE110,4)&amp;"  ×  "&amp;FIXED(AF110,4)&amp;"  =  "&amp;FIXED(AA110,5)&amp;" 인/EA"</f>
        <v>0.550 인/EA  ×  3.14  ×  0.5  ×  0.7154  ×  1.1000  =  0.67952 인/EA</v>
      </c>
      <c r="H110" s="214"/>
      <c r="I110" s="214"/>
      <c r="J110" s="214"/>
      <c r="K110" s="214"/>
      <c r="L110" s="214"/>
      <c r="M110" s="214"/>
      <c r="N110" s="214"/>
      <c r="O110" s="215"/>
      <c r="P110" s="216"/>
      <c r="Q110" s="216"/>
      <c r="R110" s="216"/>
      <c r="S110" s="216"/>
      <c r="T110" s="211"/>
      <c r="U110" s="211"/>
      <c r="V110" s="211"/>
      <c r="W110" s="211"/>
      <c r="X110" s="81"/>
      <c r="Y110" s="81"/>
      <c r="Z110" s="81"/>
      <c r="AA110" s="75">
        <f>TRUNC(AB110*AC110*AD110*AF110*AG110,5)</f>
        <v>0.67952000000000001</v>
      </c>
      <c r="AB110" s="76">
        <v>0.55000000000000004</v>
      </c>
      <c r="AC110" s="76">
        <v>3.14</v>
      </c>
      <c r="AD110" s="77">
        <v>0.5</v>
      </c>
      <c r="AE110" s="76">
        <v>0.71540000000000004</v>
      </c>
      <c r="AF110" s="76">
        <v>1.1000000000000001</v>
      </c>
      <c r="AG110" s="76">
        <v>0.71540000000000004</v>
      </c>
      <c r="AH110" s="81"/>
      <c r="AI110" s="87"/>
      <c r="AJ110" s="87"/>
      <c r="AK110" s="87"/>
      <c r="AL110" s="87"/>
      <c r="AM110" s="88"/>
      <c r="AN110" s="88"/>
      <c r="AO110" s="88"/>
      <c r="AP110" s="88"/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8"/>
      <c r="BD110" s="88"/>
      <c r="BE110" s="88"/>
      <c r="BF110" s="88"/>
      <c r="BG110" s="88"/>
      <c r="BH110" s="88"/>
      <c r="BI110" s="88"/>
      <c r="BJ110" s="88"/>
      <c r="BK110" s="88"/>
      <c r="BL110" s="88"/>
      <c r="BM110" s="88"/>
      <c r="BN110" s="88"/>
      <c r="BO110" s="88"/>
      <c r="BP110" s="88"/>
      <c r="BQ110" s="88"/>
      <c r="BR110" s="88"/>
      <c r="BS110" s="88"/>
      <c r="BT110" s="88"/>
      <c r="BU110" s="88"/>
      <c r="BV110" s="88"/>
      <c r="BW110" s="88"/>
      <c r="BX110" s="88"/>
      <c r="BY110" s="88"/>
      <c r="BZ110" s="88"/>
      <c r="CA110" s="88"/>
      <c r="CB110" s="88"/>
      <c r="CC110" s="88"/>
      <c r="CD110" s="88"/>
    </row>
    <row r="111" spans="1:82" s="84" customFormat="1" ht="18" customHeight="1">
      <c r="A111" s="79"/>
      <c r="B111" s="80"/>
      <c r="C111" s="81" t="s">
        <v>302</v>
      </c>
      <c r="D111" s="211"/>
      <c r="E111" s="212"/>
      <c r="F111" s="213" t="s">
        <v>234</v>
      </c>
      <c r="G111" s="214" t="str">
        <f>AB111&amp;" 인/EA  ×  "&amp;AC111&amp;"  ×  "&amp;AD111&amp;"  ×  "&amp;FIXED(AE111,4)&amp;"  ×  "&amp;FIXED(AF111,4)&amp;"  =  "&amp;FIXED(AA111,5)&amp;" 인/EA"</f>
        <v>0.096 인/EA  ×  3.14  ×  0.5  ×  0.9336  ×  1.1000  =  0.15478 인/EA</v>
      </c>
      <c r="H111" s="214"/>
      <c r="I111" s="214"/>
      <c r="J111" s="214"/>
      <c r="K111" s="214"/>
      <c r="L111" s="214"/>
      <c r="M111" s="214"/>
      <c r="N111" s="214"/>
      <c r="O111" s="215"/>
      <c r="P111" s="216"/>
      <c r="Q111" s="216"/>
      <c r="R111" s="216"/>
      <c r="S111" s="216"/>
      <c r="T111" s="211"/>
      <c r="U111" s="211"/>
      <c r="V111" s="211"/>
      <c r="W111" s="211"/>
      <c r="X111" s="81"/>
      <c r="Y111" s="81"/>
      <c r="Z111" s="81"/>
      <c r="AA111" s="75">
        <f>TRUNC(AB111*AC111*AD111*AF111*AG111,5)</f>
        <v>0.15478</v>
      </c>
      <c r="AB111" s="76">
        <v>9.6000000000000002E-2</v>
      </c>
      <c r="AC111" s="76">
        <v>3.14</v>
      </c>
      <c r="AD111" s="77">
        <v>0.5</v>
      </c>
      <c r="AE111" s="76">
        <v>0.93359999999999999</v>
      </c>
      <c r="AF111" s="76">
        <v>1.1000000000000001</v>
      </c>
      <c r="AG111" s="76">
        <v>0.93359999999999999</v>
      </c>
      <c r="AH111" s="81"/>
      <c r="AI111" s="87"/>
      <c r="AJ111" s="87"/>
      <c r="AK111" s="87"/>
      <c r="AL111" s="87"/>
      <c r="AM111" s="88"/>
      <c r="AN111" s="88"/>
      <c r="AO111" s="88"/>
      <c r="AP111" s="88"/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88"/>
      <c r="BB111" s="88"/>
      <c r="BC111" s="88"/>
      <c r="BD111" s="88"/>
      <c r="BE111" s="88"/>
      <c r="BF111" s="88"/>
      <c r="BG111" s="88"/>
      <c r="BH111" s="88"/>
      <c r="BI111" s="88"/>
      <c r="BJ111" s="88"/>
      <c r="BK111" s="88"/>
      <c r="BL111" s="88"/>
      <c r="BM111" s="88"/>
      <c r="BN111" s="88"/>
      <c r="BO111" s="88"/>
      <c r="BP111" s="88"/>
      <c r="BQ111" s="88"/>
      <c r="BR111" s="88"/>
      <c r="BS111" s="88"/>
      <c r="BT111" s="88"/>
      <c r="BU111" s="88"/>
      <c r="BV111" s="88"/>
      <c r="BW111" s="88"/>
      <c r="BX111" s="88"/>
      <c r="BY111" s="88"/>
      <c r="BZ111" s="88"/>
      <c r="CA111" s="88"/>
      <c r="CB111" s="88"/>
      <c r="CC111" s="88"/>
      <c r="CD111" s="88"/>
    </row>
    <row r="112" spans="1:82" s="84" customFormat="1" ht="18" customHeight="1">
      <c r="A112" s="79"/>
      <c r="B112" s="80"/>
      <c r="C112" s="81" t="s">
        <v>303</v>
      </c>
      <c r="D112" s="211"/>
      <c r="E112" s="212"/>
      <c r="F112" s="213" t="s">
        <v>234</v>
      </c>
      <c r="G112" s="214" t="str">
        <f>FIXED(AB112,3)&amp;" 인/EA  ×  "&amp;AC112&amp;"  ×  "&amp;AD112&amp;"  ×  "&amp;FIXED(AE112,4)&amp;"  ×  "&amp;FIXED(AF112,4)&amp;"  =  "&amp;FIXED(AA112,5)&amp;" 인/EA"</f>
        <v>0.300 인/EA  ×  3.14  ×  0.5  ×  0.7881  ×  1.1000  =  0.40831 인/EA</v>
      </c>
      <c r="H112" s="214"/>
      <c r="I112" s="214"/>
      <c r="J112" s="214"/>
      <c r="K112" s="214"/>
      <c r="L112" s="214"/>
      <c r="M112" s="214"/>
      <c r="N112" s="214"/>
      <c r="O112" s="215"/>
      <c r="P112" s="216"/>
      <c r="Q112" s="216"/>
      <c r="R112" s="216"/>
      <c r="S112" s="216"/>
      <c r="T112" s="211"/>
      <c r="U112" s="211"/>
      <c r="V112" s="211"/>
      <c r="W112" s="211"/>
      <c r="X112" s="81"/>
      <c r="Y112" s="81"/>
      <c r="Z112" s="81"/>
      <c r="AA112" s="75">
        <f>TRUNC(AB112*AC112*AD112*AF112*AG112,5)</f>
        <v>0.40831000000000001</v>
      </c>
      <c r="AB112" s="76">
        <v>0.3</v>
      </c>
      <c r="AC112" s="76">
        <v>3.14</v>
      </c>
      <c r="AD112" s="77">
        <v>0.5</v>
      </c>
      <c r="AE112" s="76">
        <v>0.78810000000000002</v>
      </c>
      <c r="AF112" s="76">
        <v>1.1000000000000001</v>
      </c>
      <c r="AG112" s="76">
        <v>0.78810000000000002</v>
      </c>
      <c r="AH112" s="81"/>
      <c r="AI112" s="87"/>
      <c r="AJ112" s="87"/>
      <c r="AK112" s="87"/>
      <c r="AL112" s="87"/>
      <c r="AM112" s="88"/>
      <c r="AN112" s="88"/>
      <c r="AO112" s="88"/>
      <c r="AP112" s="88"/>
      <c r="AQ112" s="88"/>
      <c r="AR112" s="88"/>
      <c r="AS112" s="88"/>
      <c r="AT112" s="88"/>
      <c r="AU112" s="88"/>
      <c r="AV112" s="88"/>
      <c r="AW112" s="88"/>
      <c r="AX112" s="88"/>
      <c r="AY112" s="88"/>
      <c r="AZ112" s="88"/>
      <c r="BA112" s="88"/>
      <c r="BB112" s="88"/>
      <c r="BC112" s="88"/>
      <c r="BD112" s="88"/>
      <c r="BE112" s="88"/>
      <c r="BF112" s="88"/>
      <c r="BG112" s="88"/>
      <c r="BH112" s="88"/>
      <c r="BI112" s="88"/>
      <c r="BJ112" s="88"/>
      <c r="BK112" s="88"/>
      <c r="BL112" s="88"/>
      <c r="BM112" s="88"/>
      <c r="BN112" s="88"/>
      <c r="BO112" s="88"/>
      <c r="BP112" s="88"/>
      <c r="BQ112" s="88"/>
      <c r="BR112" s="88"/>
      <c r="BS112" s="88"/>
      <c r="BT112" s="88"/>
      <c r="BU112" s="88"/>
      <c r="BV112" s="88"/>
      <c r="BW112" s="88"/>
      <c r="BX112" s="88"/>
      <c r="BY112" s="88"/>
      <c r="BZ112" s="88"/>
      <c r="CA112" s="88"/>
      <c r="CB112" s="88"/>
      <c r="CC112" s="88"/>
      <c r="CD112" s="88"/>
    </row>
  </sheetData>
  <mergeCells count="7">
    <mergeCell ref="J60:K60"/>
    <mergeCell ref="J61:K61"/>
    <mergeCell ref="E15:F15"/>
    <mergeCell ref="E16:F16"/>
    <mergeCell ref="L46:N46"/>
    <mergeCell ref="L47:N47"/>
    <mergeCell ref="J59:K59"/>
  </mergeCells>
  <phoneticPr fontId="6" type="noConversion"/>
  <printOptions horizontalCentered="1"/>
  <pageMargins left="0.59055118110236227" right="0.39370078740157483" top="0.98425196850393704" bottom="0.78740157480314965" header="0.39370078740157483" footer="0.3937007874015748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8"/>
  <sheetViews>
    <sheetView view="pageBreakPreview" zoomScaleNormal="100" zoomScaleSheetLayoutView="100" workbookViewId="0">
      <selection activeCell="A251" sqref="A251"/>
    </sheetView>
  </sheetViews>
  <sheetFormatPr defaultRowHeight="15.75" customHeight="1"/>
  <cols>
    <col min="1" max="1" width="61.6640625" customWidth="1"/>
    <col min="2" max="4" width="6.33203125" hidden="1" customWidth="1"/>
    <col min="5" max="5" width="7" hidden="1" customWidth="1"/>
    <col min="6" max="6" width="9.33203125" hidden="1" customWidth="1"/>
  </cols>
  <sheetData>
    <row r="1" spans="1:6" ht="15.75" customHeight="1">
      <c r="A1" s="221" t="s">
        <v>930</v>
      </c>
      <c r="B1" s="221" t="s">
        <v>23</v>
      </c>
      <c r="C1" s="221" t="s">
        <v>24</v>
      </c>
      <c r="D1" s="221" t="s">
        <v>25</v>
      </c>
      <c r="E1" s="221" t="s">
        <v>29</v>
      </c>
      <c r="F1" s="221" t="s">
        <v>28</v>
      </c>
    </row>
    <row r="2" spans="1:6" ht="15.75" customHeight="1">
      <c r="A2" s="417"/>
      <c r="B2" s="417"/>
      <c r="C2" s="417"/>
      <c r="D2" s="417"/>
      <c r="E2" s="417"/>
      <c r="F2" s="418"/>
    </row>
    <row r="3" spans="1:6" ht="15.75" customHeight="1">
      <c r="A3" s="419" t="s">
        <v>992</v>
      </c>
      <c r="B3" s="420">
        <v>6261</v>
      </c>
      <c r="C3" s="420">
        <v>7813</v>
      </c>
      <c r="D3" s="420">
        <v>7761</v>
      </c>
      <c r="E3" s="420">
        <v>21835</v>
      </c>
      <c r="F3" s="418" t="s">
        <v>120</v>
      </c>
    </row>
    <row r="4" spans="1:6" ht="15.75" customHeight="1">
      <c r="A4" s="182"/>
      <c r="B4" s="417"/>
      <c r="C4" s="417"/>
      <c r="D4" s="417"/>
      <c r="E4" s="417"/>
      <c r="F4" s="418"/>
    </row>
    <row r="5" spans="1:6" ht="15.75" customHeight="1">
      <c r="A5" s="417" t="s">
        <v>931</v>
      </c>
      <c r="B5" s="417"/>
      <c r="C5" s="417"/>
      <c r="D5" s="417"/>
      <c r="E5" s="417"/>
      <c r="F5" s="418"/>
    </row>
    <row r="6" spans="1:6" ht="15.75" customHeight="1">
      <c r="A6" s="417" t="s">
        <v>932</v>
      </c>
      <c r="B6" s="421"/>
      <c r="C6" s="421"/>
      <c r="D6" s="421"/>
      <c r="E6" s="421"/>
      <c r="F6" s="422"/>
    </row>
    <row r="7" spans="1:6" ht="15.75" customHeight="1">
      <c r="A7" s="417" t="s">
        <v>120</v>
      </c>
      <c r="B7" s="421"/>
      <c r="C7" s="421"/>
      <c r="D7" s="421"/>
      <c r="E7" s="421"/>
      <c r="F7" s="422"/>
    </row>
    <row r="8" spans="1:6" ht="15.75" customHeight="1">
      <c r="A8" s="417" t="s">
        <v>933</v>
      </c>
      <c r="B8" s="421"/>
      <c r="C8" s="421"/>
      <c r="D8" s="421"/>
      <c r="E8" s="421"/>
      <c r="F8" s="422"/>
    </row>
    <row r="9" spans="1:6" ht="15.75" customHeight="1">
      <c r="A9" s="417" t="s">
        <v>120</v>
      </c>
      <c r="B9" s="421"/>
      <c r="C9" s="421"/>
      <c r="D9" s="421"/>
      <c r="E9" s="421"/>
      <c r="F9" s="422"/>
    </row>
    <row r="10" spans="1:6" ht="15.75" customHeight="1">
      <c r="A10" s="417" t="s">
        <v>934</v>
      </c>
      <c r="B10" s="421"/>
      <c r="C10" s="421"/>
      <c r="D10" s="421"/>
      <c r="E10" s="421"/>
      <c r="F10" s="422"/>
    </row>
    <row r="11" spans="1:6" ht="15.75" customHeight="1">
      <c r="A11" s="417" t="s">
        <v>120</v>
      </c>
      <c r="B11" s="421"/>
      <c r="C11" s="421"/>
      <c r="D11" s="421"/>
      <c r="E11" s="421"/>
      <c r="F11" s="422"/>
    </row>
    <row r="12" spans="1:6" ht="15.75" customHeight="1">
      <c r="A12" s="417" t="s">
        <v>935</v>
      </c>
      <c r="B12" s="421"/>
      <c r="C12" s="421"/>
      <c r="D12" s="421"/>
      <c r="E12" s="421"/>
      <c r="F12" s="422"/>
    </row>
    <row r="13" spans="1:6" ht="15.75" customHeight="1">
      <c r="A13" s="417" t="s">
        <v>120</v>
      </c>
      <c r="B13" s="421"/>
      <c r="C13" s="421"/>
      <c r="D13" s="421"/>
      <c r="E13" s="421"/>
      <c r="F13" s="422"/>
    </row>
    <row r="14" spans="1:6" ht="15.75" customHeight="1">
      <c r="A14" s="417" t="s">
        <v>936</v>
      </c>
      <c r="B14" s="421"/>
      <c r="C14" s="421"/>
      <c r="D14" s="421"/>
      <c r="E14" s="421"/>
      <c r="F14" s="422" t="s">
        <v>937</v>
      </c>
    </row>
    <row r="15" spans="1:6" ht="15.75" customHeight="1">
      <c r="A15" s="417" t="s">
        <v>120</v>
      </c>
      <c r="B15" s="421"/>
      <c r="C15" s="421"/>
      <c r="D15" s="421"/>
      <c r="E15" s="421"/>
      <c r="F15" s="422"/>
    </row>
    <row r="16" spans="1:6" ht="15.75" customHeight="1">
      <c r="A16" s="417" t="s">
        <v>938</v>
      </c>
      <c r="B16" s="421"/>
      <c r="C16" s="421"/>
      <c r="D16" s="421"/>
      <c r="E16" s="421"/>
      <c r="F16" s="422" t="s">
        <v>939</v>
      </c>
    </row>
    <row r="17" spans="1:6" ht="15.75" customHeight="1">
      <c r="A17" s="417" t="s">
        <v>120</v>
      </c>
      <c r="B17" s="421"/>
      <c r="C17" s="421"/>
      <c r="D17" s="421"/>
      <c r="E17" s="421"/>
      <c r="F17" s="422"/>
    </row>
    <row r="18" spans="1:6" ht="15.75" customHeight="1">
      <c r="A18" s="417" t="s">
        <v>940</v>
      </c>
      <c r="B18" s="421"/>
      <c r="C18" s="421"/>
      <c r="D18" s="421">
        <v>2495</v>
      </c>
      <c r="E18" s="421">
        <v>2495</v>
      </c>
      <c r="F18" s="422" t="s">
        <v>941</v>
      </c>
    </row>
    <row r="19" spans="1:6" ht="15.75" customHeight="1">
      <c r="A19" s="417" t="s">
        <v>120</v>
      </c>
      <c r="B19" s="421"/>
      <c r="C19" s="421"/>
      <c r="D19" s="421"/>
      <c r="E19" s="421"/>
      <c r="F19" s="422"/>
    </row>
    <row r="20" spans="1:6" ht="15.75" customHeight="1">
      <c r="A20" s="417" t="s">
        <v>942</v>
      </c>
      <c r="B20" s="423"/>
      <c r="C20" s="423"/>
      <c r="D20" s="423">
        <v>2495</v>
      </c>
      <c r="E20" s="423">
        <v>2495</v>
      </c>
      <c r="F20" s="424"/>
    </row>
    <row r="21" spans="1:6" ht="15.75" customHeight="1">
      <c r="A21" s="417" t="s">
        <v>943</v>
      </c>
      <c r="B21" s="421"/>
      <c r="C21" s="421"/>
      <c r="D21" s="421"/>
      <c r="E21" s="421"/>
      <c r="F21" s="422"/>
    </row>
    <row r="22" spans="1:6" ht="15.75" customHeight="1">
      <c r="A22" s="417" t="s">
        <v>120</v>
      </c>
      <c r="B22" s="421"/>
      <c r="C22" s="421"/>
      <c r="D22" s="421"/>
      <c r="E22" s="421"/>
      <c r="F22" s="422"/>
    </row>
    <row r="23" spans="1:6" ht="15.75" customHeight="1">
      <c r="A23" s="417" t="s">
        <v>945</v>
      </c>
      <c r="B23" s="421">
        <v>5841.3</v>
      </c>
      <c r="C23" s="421"/>
      <c r="D23" s="421"/>
      <c r="E23" s="421">
        <v>5841.3</v>
      </c>
      <c r="F23" s="422" t="s">
        <v>944</v>
      </c>
    </row>
    <row r="24" spans="1:6" ht="15.75" customHeight="1">
      <c r="A24" s="417" t="s">
        <v>120</v>
      </c>
      <c r="B24" s="421"/>
      <c r="C24" s="421"/>
      <c r="D24" s="421"/>
      <c r="E24" s="421"/>
      <c r="F24" s="422"/>
    </row>
    <row r="25" spans="1:6" ht="15.75" customHeight="1">
      <c r="A25" s="417" t="s">
        <v>947</v>
      </c>
      <c r="B25" s="421"/>
      <c r="C25" s="421">
        <v>5243.3</v>
      </c>
      <c r="D25" s="421"/>
      <c r="E25" s="421">
        <v>5243.3</v>
      </c>
      <c r="F25" s="422" t="s">
        <v>946</v>
      </c>
    </row>
    <row r="26" spans="1:6" ht="15.75" customHeight="1">
      <c r="A26" s="417" t="s">
        <v>120</v>
      </c>
      <c r="B26" s="421"/>
      <c r="C26" s="421"/>
      <c r="D26" s="421"/>
      <c r="E26" s="421"/>
      <c r="F26" s="422"/>
    </row>
    <row r="27" spans="1:6" ht="15.75" customHeight="1">
      <c r="A27" s="417" t="s">
        <v>949</v>
      </c>
      <c r="B27" s="421"/>
      <c r="C27" s="421"/>
      <c r="D27" s="421">
        <v>5266.9</v>
      </c>
      <c r="E27" s="421">
        <v>5266.9</v>
      </c>
      <c r="F27" s="422" t="s">
        <v>948</v>
      </c>
    </row>
    <row r="28" spans="1:6" ht="15.75" customHeight="1">
      <c r="A28" s="417" t="s">
        <v>950</v>
      </c>
      <c r="B28" s="421"/>
      <c r="C28" s="421"/>
      <c r="D28" s="421"/>
      <c r="E28" s="421"/>
      <c r="F28" s="422"/>
    </row>
    <row r="29" spans="1:6" ht="15.75" customHeight="1">
      <c r="A29" s="417" t="s">
        <v>951</v>
      </c>
      <c r="B29" s="423">
        <v>5841.3</v>
      </c>
      <c r="C29" s="423">
        <v>5243.3</v>
      </c>
      <c r="D29" s="423">
        <v>5266.9</v>
      </c>
      <c r="E29" s="423">
        <v>16351.5</v>
      </c>
      <c r="F29" s="424"/>
    </row>
    <row r="30" spans="1:6" ht="15.75" customHeight="1">
      <c r="A30" s="417" t="s">
        <v>120</v>
      </c>
      <c r="B30" s="421"/>
      <c r="C30" s="421"/>
      <c r="D30" s="421"/>
      <c r="E30" s="421"/>
      <c r="F30" s="422"/>
    </row>
    <row r="31" spans="1:6" ht="15.75" customHeight="1">
      <c r="A31" s="417" t="s">
        <v>952</v>
      </c>
      <c r="B31" s="421"/>
      <c r="C31" s="421"/>
      <c r="D31" s="421"/>
      <c r="E31" s="421"/>
      <c r="F31" s="422"/>
    </row>
    <row r="32" spans="1:6" ht="15.75" customHeight="1">
      <c r="A32" s="417" t="s">
        <v>120</v>
      </c>
      <c r="B32" s="421"/>
      <c r="C32" s="421"/>
      <c r="D32" s="421"/>
      <c r="E32" s="421"/>
      <c r="F32" s="422"/>
    </row>
    <row r="33" spans="1:6" ht="15.75" customHeight="1">
      <c r="A33" s="417" t="s">
        <v>954</v>
      </c>
      <c r="B33" s="421"/>
      <c r="C33" s="421"/>
      <c r="D33" s="421"/>
      <c r="E33" s="421"/>
      <c r="F33" s="422"/>
    </row>
    <row r="34" spans="1:6" ht="15.75" customHeight="1">
      <c r="A34" s="417" t="s">
        <v>998</v>
      </c>
      <c r="B34" s="421"/>
      <c r="C34" s="421"/>
      <c r="D34" s="421"/>
      <c r="E34" s="421"/>
      <c r="F34" s="422"/>
    </row>
    <row r="35" spans="1:6" ht="15.75" customHeight="1">
      <c r="A35" s="417"/>
      <c r="B35" s="421">
        <v>420</v>
      </c>
      <c r="C35" s="421"/>
      <c r="D35" s="421"/>
      <c r="E35" s="421">
        <v>420</v>
      </c>
      <c r="F35" s="422" t="s">
        <v>953</v>
      </c>
    </row>
    <row r="36" spans="1:6" ht="15.75" customHeight="1">
      <c r="A36" s="417"/>
      <c r="B36" s="421"/>
      <c r="C36" s="421"/>
      <c r="D36" s="421"/>
      <c r="E36" s="421"/>
      <c r="F36" s="422"/>
    </row>
    <row r="37" spans="1:6" ht="15.75" customHeight="1">
      <c r="A37" s="417"/>
      <c r="B37" s="423">
        <v>420</v>
      </c>
      <c r="C37" s="423"/>
      <c r="D37" s="423"/>
      <c r="E37" s="423">
        <v>420</v>
      </c>
      <c r="F37" s="424"/>
    </row>
    <row r="38" spans="1:6" ht="15.75" customHeight="1">
      <c r="A38" s="417"/>
      <c r="B38" s="421"/>
      <c r="C38" s="421"/>
      <c r="D38" s="421"/>
      <c r="E38" s="421"/>
      <c r="F38" s="422"/>
    </row>
    <row r="39" spans="1:6" ht="15.75" customHeight="1">
      <c r="A39" s="417"/>
      <c r="B39" s="421"/>
      <c r="C39" s="421"/>
      <c r="D39" s="421"/>
      <c r="E39" s="421"/>
      <c r="F39" s="422"/>
    </row>
    <row r="40" spans="1:6" ht="15.75" customHeight="1">
      <c r="A40" s="417"/>
      <c r="B40" s="421"/>
      <c r="C40" s="421">
        <v>2569.6999999999998</v>
      </c>
      <c r="D40" s="421"/>
      <c r="E40" s="421">
        <v>2569.6999999999998</v>
      </c>
      <c r="F40" s="422" t="s">
        <v>955</v>
      </c>
    </row>
    <row r="41" spans="1:6" ht="15.75" customHeight="1">
      <c r="A41" s="417"/>
      <c r="B41" s="421"/>
      <c r="C41" s="421"/>
      <c r="D41" s="421"/>
      <c r="E41" s="421"/>
      <c r="F41" s="422"/>
    </row>
    <row r="42" spans="1:6" ht="15.75" customHeight="1">
      <c r="A42" s="417"/>
      <c r="B42" s="423"/>
      <c r="C42" s="423">
        <v>2569.6999999999998</v>
      </c>
      <c r="D42" s="423"/>
      <c r="E42" s="423">
        <v>2569.6999999999998</v>
      </c>
      <c r="F42" s="424"/>
    </row>
    <row r="43" spans="1:6" ht="15.75" customHeight="1">
      <c r="A43" s="417"/>
      <c r="B43" s="421"/>
      <c r="C43" s="421"/>
      <c r="D43" s="421"/>
      <c r="E43" s="421"/>
      <c r="F43" s="422"/>
    </row>
    <row r="44" spans="1:6" ht="15.75" customHeight="1">
      <c r="A44" s="417"/>
      <c r="B44" s="425">
        <v>6261.3</v>
      </c>
      <c r="C44" s="425">
        <v>7813</v>
      </c>
      <c r="D44" s="425">
        <v>7761.9</v>
      </c>
      <c r="E44" s="425">
        <v>21836.2</v>
      </c>
      <c r="F44" s="426"/>
    </row>
    <row r="45" spans="1:6" ht="15.75" customHeight="1">
      <c r="A45" s="417"/>
      <c r="B45" s="417"/>
      <c r="C45" s="417"/>
      <c r="D45" s="417"/>
      <c r="E45" s="417"/>
      <c r="F45" s="418"/>
    </row>
    <row r="46" spans="1:6" ht="15.75" customHeight="1" thickBot="1">
      <c r="A46" s="427"/>
      <c r="B46" s="428">
        <v>6261</v>
      </c>
      <c r="C46" s="428">
        <v>7813</v>
      </c>
      <c r="D46" s="428">
        <v>7761</v>
      </c>
      <c r="E46" s="428">
        <v>21835</v>
      </c>
      <c r="F46" s="429"/>
    </row>
    <row r="47" spans="1:6" ht="15.75" customHeight="1">
      <c r="A47" s="417"/>
      <c r="B47" s="417"/>
      <c r="C47" s="417"/>
      <c r="D47" s="417"/>
      <c r="E47" s="417"/>
      <c r="F47" s="418"/>
    </row>
    <row r="48" spans="1:6" ht="15.75" customHeight="1">
      <c r="A48" s="419" t="s">
        <v>993</v>
      </c>
      <c r="B48" s="420">
        <v>7941</v>
      </c>
      <c r="C48" s="420">
        <v>7813</v>
      </c>
      <c r="D48" s="420">
        <v>7761</v>
      </c>
      <c r="E48" s="420">
        <v>23515</v>
      </c>
      <c r="F48" s="418" t="s">
        <v>120</v>
      </c>
    </row>
    <row r="49" spans="1:6" ht="15.75" customHeight="1">
      <c r="A49" s="182"/>
      <c r="B49" s="417"/>
      <c r="C49" s="417"/>
      <c r="D49" s="417"/>
      <c r="E49" s="417"/>
      <c r="F49" s="418"/>
    </row>
    <row r="50" spans="1:6" ht="15.75" customHeight="1">
      <c r="A50" s="417" t="s">
        <v>931</v>
      </c>
      <c r="B50" s="417"/>
      <c r="C50" s="417"/>
      <c r="D50" s="417"/>
      <c r="E50" s="417"/>
      <c r="F50" s="418"/>
    </row>
    <row r="51" spans="1:6" ht="15.75" customHeight="1">
      <c r="A51" s="417" t="s">
        <v>932</v>
      </c>
      <c r="B51" s="421"/>
      <c r="C51" s="421"/>
      <c r="D51" s="421"/>
      <c r="E51" s="421"/>
      <c r="F51" s="422"/>
    </row>
    <row r="52" spans="1:6" ht="15.75" customHeight="1">
      <c r="A52" s="417" t="s">
        <v>120</v>
      </c>
      <c r="B52" s="421"/>
      <c r="C52" s="421"/>
      <c r="D52" s="421"/>
      <c r="E52" s="421"/>
      <c r="F52" s="422"/>
    </row>
    <row r="53" spans="1:6" ht="15.75" customHeight="1">
      <c r="A53" s="417" t="s">
        <v>933</v>
      </c>
      <c r="B53" s="421"/>
      <c r="C53" s="421"/>
      <c r="D53" s="421"/>
      <c r="E53" s="421"/>
      <c r="F53" s="422"/>
    </row>
    <row r="54" spans="1:6" ht="15.75" customHeight="1">
      <c r="A54" s="417" t="s">
        <v>120</v>
      </c>
      <c r="B54" s="421"/>
      <c r="C54" s="421"/>
      <c r="D54" s="421"/>
      <c r="E54" s="421"/>
      <c r="F54" s="422"/>
    </row>
    <row r="55" spans="1:6" ht="15.75" customHeight="1">
      <c r="A55" s="417" t="s">
        <v>934</v>
      </c>
      <c r="B55" s="421"/>
      <c r="C55" s="421"/>
      <c r="D55" s="421"/>
      <c r="E55" s="421"/>
      <c r="F55" s="422"/>
    </row>
    <row r="56" spans="1:6" ht="15.75" customHeight="1">
      <c r="A56" s="417" t="s">
        <v>120</v>
      </c>
      <c r="B56" s="421"/>
      <c r="C56" s="421"/>
      <c r="D56" s="421"/>
      <c r="E56" s="421"/>
      <c r="F56" s="422"/>
    </row>
    <row r="57" spans="1:6" ht="15.75" customHeight="1">
      <c r="A57" s="417" t="s">
        <v>935</v>
      </c>
      <c r="B57" s="421"/>
      <c r="C57" s="421"/>
      <c r="D57" s="421"/>
      <c r="E57" s="421"/>
      <c r="F57" s="422"/>
    </row>
    <row r="58" spans="1:6" ht="15.75" customHeight="1">
      <c r="A58" s="417" t="s">
        <v>120</v>
      </c>
      <c r="B58" s="421"/>
      <c r="C58" s="421"/>
      <c r="D58" s="421"/>
      <c r="E58" s="421"/>
      <c r="F58" s="422"/>
    </row>
    <row r="59" spans="1:6" ht="15.75" customHeight="1">
      <c r="A59" s="417" t="s">
        <v>936</v>
      </c>
      <c r="B59" s="421"/>
      <c r="C59" s="421"/>
      <c r="D59" s="421"/>
      <c r="E59" s="421"/>
      <c r="F59" s="422" t="s">
        <v>937</v>
      </c>
    </row>
    <row r="60" spans="1:6" ht="15.75" customHeight="1">
      <c r="A60" s="417" t="s">
        <v>120</v>
      </c>
      <c r="B60" s="421"/>
      <c r="C60" s="421"/>
      <c r="D60" s="421"/>
      <c r="E60" s="421"/>
      <c r="F60" s="422"/>
    </row>
    <row r="61" spans="1:6" ht="15.75" customHeight="1">
      <c r="A61" s="417" t="s">
        <v>938</v>
      </c>
      <c r="B61" s="421"/>
      <c r="C61" s="421"/>
      <c r="D61" s="421"/>
      <c r="E61" s="421"/>
      <c r="F61" s="422" t="s">
        <v>939</v>
      </c>
    </row>
    <row r="62" spans="1:6" ht="15.75" customHeight="1">
      <c r="A62" s="417" t="s">
        <v>120</v>
      </c>
      <c r="B62" s="421"/>
      <c r="C62" s="421"/>
      <c r="D62" s="421"/>
      <c r="E62" s="421"/>
      <c r="F62" s="422"/>
    </row>
    <row r="63" spans="1:6" ht="15.75" customHeight="1">
      <c r="A63" s="417" t="s">
        <v>940</v>
      </c>
      <c r="B63" s="421"/>
      <c r="C63" s="421"/>
      <c r="D63" s="421">
        <v>2495</v>
      </c>
      <c r="E63" s="421">
        <v>2495</v>
      </c>
      <c r="F63" s="422" t="s">
        <v>941</v>
      </c>
    </row>
    <row r="64" spans="1:6" ht="15.75" customHeight="1">
      <c r="A64" s="417" t="s">
        <v>120</v>
      </c>
      <c r="B64" s="421"/>
      <c r="C64" s="421"/>
      <c r="D64" s="421"/>
      <c r="E64" s="421"/>
      <c r="F64" s="422"/>
    </row>
    <row r="65" spans="1:6" ht="15.75" customHeight="1">
      <c r="A65" s="417" t="s">
        <v>942</v>
      </c>
      <c r="B65" s="423"/>
      <c r="C65" s="423"/>
      <c r="D65" s="423">
        <v>2495</v>
      </c>
      <c r="E65" s="423">
        <v>2495</v>
      </c>
      <c r="F65" s="424"/>
    </row>
    <row r="66" spans="1:6" ht="15.75" customHeight="1">
      <c r="A66" s="417" t="s">
        <v>943</v>
      </c>
      <c r="B66" s="421"/>
      <c r="C66" s="421"/>
      <c r="D66" s="421"/>
      <c r="E66" s="421"/>
      <c r="F66" s="422"/>
    </row>
    <row r="67" spans="1:6" ht="15.75" customHeight="1">
      <c r="A67" s="417" t="s">
        <v>120</v>
      </c>
      <c r="B67" s="421"/>
      <c r="C67" s="421"/>
      <c r="D67" s="421"/>
      <c r="E67" s="421"/>
      <c r="F67" s="422"/>
    </row>
    <row r="68" spans="1:6" ht="15.75" customHeight="1">
      <c r="A68" s="417" t="s">
        <v>945</v>
      </c>
      <c r="B68" s="421">
        <v>5841.3</v>
      </c>
      <c r="C68" s="421"/>
      <c r="D68" s="421"/>
      <c r="E68" s="421">
        <v>5841.3</v>
      </c>
      <c r="F68" s="422" t="s">
        <v>944</v>
      </c>
    </row>
    <row r="69" spans="1:6" ht="15.75" customHeight="1">
      <c r="A69" s="417" t="s">
        <v>120</v>
      </c>
      <c r="B69" s="421"/>
      <c r="C69" s="421"/>
      <c r="D69" s="421"/>
      <c r="E69" s="421"/>
      <c r="F69" s="422"/>
    </row>
    <row r="70" spans="1:6" ht="15.75" customHeight="1">
      <c r="A70" s="417" t="s">
        <v>947</v>
      </c>
      <c r="B70" s="421"/>
      <c r="C70" s="421">
        <v>5243.3</v>
      </c>
      <c r="D70" s="421"/>
      <c r="E70" s="421">
        <v>5243.3</v>
      </c>
      <c r="F70" s="422" t="s">
        <v>946</v>
      </c>
    </row>
    <row r="71" spans="1:6" ht="15.75" customHeight="1">
      <c r="A71" s="417" t="s">
        <v>120</v>
      </c>
      <c r="B71" s="421"/>
      <c r="C71" s="421"/>
      <c r="D71" s="421"/>
      <c r="E71" s="421"/>
      <c r="F71" s="422"/>
    </row>
    <row r="72" spans="1:6" ht="15.75" customHeight="1">
      <c r="A72" s="417" t="s">
        <v>949</v>
      </c>
      <c r="B72" s="421"/>
      <c r="C72" s="421"/>
      <c r="D72" s="421">
        <v>5266.9</v>
      </c>
      <c r="E72" s="421">
        <v>5266.9</v>
      </c>
      <c r="F72" s="422" t="s">
        <v>948</v>
      </c>
    </row>
    <row r="73" spans="1:6" ht="15.75" customHeight="1">
      <c r="A73" s="417" t="s">
        <v>956</v>
      </c>
      <c r="B73" s="421"/>
      <c r="C73" s="421"/>
      <c r="D73" s="421"/>
      <c r="E73" s="421"/>
      <c r="F73" s="422"/>
    </row>
    <row r="74" spans="1:6" ht="15.75" customHeight="1">
      <c r="A74" s="417" t="s">
        <v>957</v>
      </c>
      <c r="B74" s="423">
        <v>5841.3</v>
      </c>
      <c r="C74" s="423">
        <v>5243.3</v>
      </c>
      <c r="D74" s="423">
        <v>5266.9</v>
      </c>
      <c r="E74" s="423">
        <v>16351.5</v>
      </c>
      <c r="F74" s="424"/>
    </row>
    <row r="75" spans="1:6" ht="15.75" customHeight="1">
      <c r="A75" s="417" t="s">
        <v>120</v>
      </c>
      <c r="B75" s="421"/>
      <c r="C75" s="421"/>
      <c r="D75" s="421"/>
      <c r="E75" s="421"/>
      <c r="F75" s="422"/>
    </row>
    <row r="76" spans="1:6" ht="15.75" customHeight="1">
      <c r="A76" s="417" t="s">
        <v>958</v>
      </c>
      <c r="B76" s="421"/>
      <c r="C76" s="421"/>
      <c r="D76" s="421"/>
      <c r="E76" s="421"/>
      <c r="F76" s="422"/>
    </row>
    <row r="77" spans="1:6" ht="15.75" customHeight="1">
      <c r="A77" s="417" t="s">
        <v>120</v>
      </c>
      <c r="B77" s="421"/>
      <c r="C77" s="421"/>
      <c r="D77" s="421"/>
      <c r="E77" s="421"/>
      <c r="F77" s="422"/>
    </row>
    <row r="78" spans="1:6" ht="15.75" customHeight="1">
      <c r="A78" s="417" t="s">
        <v>954</v>
      </c>
      <c r="B78" s="421"/>
      <c r="C78" s="421"/>
      <c r="D78" s="421"/>
      <c r="E78" s="421"/>
      <c r="F78" s="422"/>
    </row>
    <row r="79" spans="1:6" ht="15.75" customHeight="1">
      <c r="A79" s="417" t="s">
        <v>998</v>
      </c>
      <c r="B79" s="421"/>
      <c r="C79" s="421"/>
      <c r="D79" s="421"/>
      <c r="E79" s="421"/>
      <c r="F79" s="422"/>
    </row>
    <row r="80" spans="1:6" ht="15.75" customHeight="1">
      <c r="A80" s="417"/>
      <c r="B80" s="421"/>
      <c r="C80" s="421"/>
      <c r="D80" s="421"/>
      <c r="E80" s="421"/>
      <c r="F80" s="422"/>
    </row>
    <row r="81" spans="1:6" ht="15.75" customHeight="1">
      <c r="A81" s="417"/>
      <c r="B81" s="421"/>
      <c r="C81" s="421"/>
      <c r="D81" s="421"/>
      <c r="E81" s="421"/>
      <c r="F81" s="422"/>
    </row>
    <row r="82" spans="1:6" ht="15.75" customHeight="1">
      <c r="A82" s="417"/>
      <c r="B82" s="423"/>
      <c r="C82" s="423"/>
      <c r="D82" s="423"/>
      <c r="E82" s="423"/>
      <c r="F82" s="424"/>
    </row>
    <row r="83" spans="1:6" ht="15.75" customHeight="1">
      <c r="A83" s="417"/>
      <c r="B83" s="421"/>
      <c r="C83" s="421"/>
      <c r="D83" s="421"/>
      <c r="E83" s="421"/>
      <c r="F83" s="422"/>
    </row>
    <row r="84" spans="1:6" ht="15.75" customHeight="1">
      <c r="A84" s="417"/>
      <c r="B84" s="421"/>
      <c r="C84" s="421"/>
      <c r="D84" s="421"/>
      <c r="E84" s="421"/>
      <c r="F84" s="422"/>
    </row>
    <row r="85" spans="1:6" ht="15.75" customHeight="1">
      <c r="A85" s="417"/>
      <c r="B85" s="421"/>
      <c r="C85" s="421"/>
      <c r="D85" s="421"/>
      <c r="E85" s="421"/>
      <c r="F85" s="422"/>
    </row>
    <row r="86" spans="1:6" ht="15.75" customHeight="1">
      <c r="A86" s="417"/>
      <c r="B86" s="421"/>
      <c r="C86" s="421"/>
      <c r="D86" s="421"/>
      <c r="E86" s="421"/>
      <c r="F86" s="422"/>
    </row>
    <row r="87" spans="1:6" ht="15.75" customHeight="1">
      <c r="A87" s="417"/>
      <c r="B87" s="423"/>
      <c r="C87" s="423"/>
      <c r="D87" s="423"/>
      <c r="E87" s="423"/>
      <c r="F87" s="424"/>
    </row>
    <row r="88" spans="1:6" ht="15.75" customHeight="1">
      <c r="A88" s="417"/>
      <c r="B88" s="421"/>
      <c r="C88" s="421"/>
      <c r="D88" s="421"/>
      <c r="E88" s="421"/>
      <c r="F88" s="422"/>
    </row>
    <row r="89" spans="1:6" ht="15.75" customHeight="1">
      <c r="A89" s="417"/>
      <c r="B89" s="425"/>
      <c r="C89" s="425"/>
      <c r="D89" s="425"/>
      <c r="E89" s="425"/>
      <c r="F89" s="426"/>
    </row>
    <row r="90" spans="1:6" ht="15.75" customHeight="1">
      <c r="A90" s="417"/>
      <c r="B90" s="417"/>
      <c r="C90" s="417"/>
      <c r="D90" s="417"/>
      <c r="E90" s="417"/>
      <c r="F90" s="418"/>
    </row>
    <row r="91" spans="1:6" ht="15.75" customHeight="1" thickBot="1">
      <c r="A91" s="427"/>
      <c r="B91" s="428"/>
      <c r="C91" s="428"/>
      <c r="D91" s="428"/>
      <c r="E91" s="428"/>
      <c r="F91" s="429"/>
    </row>
    <row r="92" spans="1:6" ht="15.75" customHeight="1">
      <c r="A92" s="417"/>
      <c r="B92" s="417"/>
      <c r="C92" s="417"/>
      <c r="D92" s="417"/>
      <c r="E92" s="417"/>
      <c r="F92" s="418"/>
    </row>
    <row r="93" spans="1:6" ht="15.75" customHeight="1">
      <c r="A93" s="419" t="s">
        <v>994</v>
      </c>
      <c r="B93" s="420">
        <v>3788</v>
      </c>
      <c r="C93" s="420">
        <v>3172</v>
      </c>
      <c r="D93" s="420">
        <v>4696</v>
      </c>
      <c r="E93" s="420">
        <v>11656</v>
      </c>
      <c r="F93" s="418" t="s">
        <v>120</v>
      </c>
    </row>
    <row r="94" spans="1:6" ht="15.75" customHeight="1">
      <c r="A94" s="182"/>
      <c r="B94" s="417"/>
      <c r="C94" s="417"/>
      <c r="D94" s="417"/>
      <c r="E94" s="417"/>
      <c r="F94" s="418"/>
    </row>
    <row r="95" spans="1:6" ht="15.75" customHeight="1">
      <c r="A95" s="417" t="s">
        <v>931</v>
      </c>
      <c r="B95" s="417"/>
      <c r="C95" s="417"/>
      <c r="D95" s="417"/>
      <c r="E95" s="417"/>
      <c r="F95" s="418"/>
    </row>
    <row r="96" spans="1:6" ht="15.75" customHeight="1">
      <c r="A96" s="417" t="s">
        <v>932</v>
      </c>
      <c r="B96" s="421"/>
      <c r="C96" s="421"/>
      <c r="D96" s="421"/>
      <c r="E96" s="421"/>
      <c r="F96" s="422"/>
    </row>
    <row r="97" spans="1:6" ht="15.75" customHeight="1">
      <c r="A97" s="417" t="s">
        <v>120</v>
      </c>
      <c r="B97" s="421"/>
      <c r="C97" s="421"/>
      <c r="D97" s="421"/>
      <c r="E97" s="421"/>
      <c r="F97" s="422"/>
    </row>
    <row r="98" spans="1:6" ht="15.75" customHeight="1">
      <c r="A98" s="417" t="s">
        <v>959</v>
      </c>
      <c r="B98" s="421"/>
      <c r="C98" s="421"/>
      <c r="D98" s="421"/>
      <c r="E98" s="421"/>
      <c r="F98" s="422"/>
    </row>
    <row r="99" spans="1:6" ht="15.75" customHeight="1">
      <c r="A99" s="417" t="s">
        <v>960</v>
      </c>
      <c r="B99" s="421"/>
      <c r="C99" s="421"/>
      <c r="D99" s="421"/>
      <c r="E99" s="421"/>
      <c r="F99" s="422"/>
    </row>
    <row r="100" spans="1:6" ht="15.75" customHeight="1">
      <c r="A100" s="417" t="s">
        <v>961</v>
      </c>
      <c r="B100" s="421"/>
      <c r="C100" s="421"/>
      <c r="D100" s="421"/>
      <c r="E100" s="421"/>
      <c r="F100" s="422"/>
    </row>
    <row r="101" spans="1:6" ht="15.75" customHeight="1">
      <c r="A101" s="417" t="s">
        <v>120</v>
      </c>
      <c r="B101" s="421"/>
      <c r="C101" s="421"/>
      <c r="D101" s="421"/>
      <c r="E101" s="421"/>
      <c r="F101" s="422"/>
    </row>
    <row r="102" spans="1:6" ht="15.75" customHeight="1">
      <c r="A102" s="417" t="s">
        <v>962</v>
      </c>
      <c r="B102" s="421"/>
      <c r="C102" s="421"/>
      <c r="D102" s="421"/>
      <c r="E102" s="421"/>
      <c r="F102" s="422"/>
    </row>
    <row r="103" spans="1:6" ht="15.75" customHeight="1">
      <c r="A103" s="417" t="s">
        <v>120</v>
      </c>
      <c r="B103" s="421"/>
      <c r="C103" s="421"/>
      <c r="D103" s="421"/>
      <c r="E103" s="421"/>
      <c r="F103" s="422"/>
    </row>
    <row r="104" spans="1:6" ht="15.75" customHeight="1">
      <c r="A104" s="417" t="s">
        <v>963</v>
      </c>
      <c r="B104" s="421"/>
      <c r="C104" s="421"/>
      <c r="D104" s="421"/>
      <c r="E104" s="421"/>
      <c r="F104" s="422"/>
    </row>
    <row r="105" spans="1:6" ht="15.75" customHeight="1">
      <c r="A105" s="417" t="s">
        <v>951</v>
      </c>
      <c r="B105" s="421"/>
      <c r="C105" s="421"/>
      <c r="D105" s="421"/>
      <c r="E105" s="421"/>
      <c r="F105" s="422"/>
    </row>
    <row r="106" spans="1:6" ht="15.75" customHeight="1">
      <c r="A106" s="417" t="s">
        <v>120</v>
      </c>
      <c r="B106" s="421"/>
      <c r="C106" s="421"/>
      <c r="D106" s="421"/>
      <c r="E106" s="421"/>
      <c r="F106" s="422"/>
    </row>
    <row r="107" spans="1:6" ht="15.75" customHeight="1">
      <c r="A107" s="417" t="s">
        <v>964</v>
      </c>
      <c r="B107" s="421"/>
      <c r="C107" s="421"/>
      <c r="D107" s="421"/>
      <c r="E107" s="421"/>
      <c r="F107" s="422"/>
    </row>
    <row r="108" spans="1:6" ht="15.75" customHeight="1">
      <c r="A108" s="417" t="s">
        <v>965</v>
      </c>
      <c r="B108" s="421">
        <v>3534.2</v>
      </c>
      <c r="C108" s="421"/>
      <c r="D108" s="421"/>
      <c r="E108" s="421">
        <v>3534.2</v>
      </c>
      <c r="F108" s="422" t="s">
        <v>944</v>
      </c>
    </row>
    <row r="109" spans="1:6" ht="15.75" customHeight="1">
      <c r="A109" s="417" t="s">
        <v>120</v>
      </c>
      <c r="B109" s="421"/>
      <c r="C109" s="421"/>
      <c r="D109" s="421"/>
      <c r="E109" s="421"/>
      <c r="F109" s="422"/>
    </row>
    <row r="110" spans="1:6" ht="15.75" customHeight="1">
      <c r="A110" s="417" t="s">
        <v>966</v>
      </c>
      <c r="B110" s="421"/>
      <c r="C110" s="421">
        <v>3172.4</v>
      </c>
      <c r="D110" s="421"/>
      <c r="E110" s="421">
        <v>3172.4</v>
      </c>
      <c r="F110" s="422" t="s">
        <v>946</v>
      </c>
    </row>
    <row r="111" spans="1:6" ht="15.75" customHeight="1">
      <c r="A111" s="417" t="s">
        <v>120</v>
      </c>
      <c r="B111" s="421"/>
      <c r="C111" s="421"/>
      <c r="D111" s="421"/>
      <c r="E111" s="421"/>
      <c r="F111" s="422"/>
    </row>
    <row r="112" spans="1:6" ht="15.75" customHeight="1">
      <c r="A112" s="417" t="s">
        <v>967</v>
      </c>
      <c r="B112" s="421"/>
      <c r="C112" s="421"/>
      <c r="D112" s="421">
        <v>3186.7</v>
      </c>
      <c r="E112" s="421">
        <v>3186.7</v>
      </c>
      <c r="F112" s="422" t="s">
        <v>948</v>
      </c>
    </row>
    <row r="113" spans="1:6" ht="15.75" customHeight="1">
      <c r="A113" s="417" t="s">
        <v>120</v>
      </c>
      <c r="B113" s="421"/>
      <c r="C113" s="421"/>
      <c r="D113" s="421"/>
      <c r="E113" s="421"/>
      <c r="F113" s="422"/>
    </row>
    <row r="114" spans="1:6" ht="15.75" customHeight="1">
      <c r="A114" s="417" t="s">
        <v>968</v>
      </c>
      <c r="B114" s="423">
        <v>3534.2</v>
      </c>
      <c r="C114" s="423">
        <v>3172.4</v>
      </c>
      <c r="D114" s="423">
        <v>3186.7</v>
      </c>
      <c r="E114" s="423">
        <v>9893.3000000000011</v>
      </c>
      <c r="F114" s="424"/>
    </row>
    <row r="115" spans="1:6" ht="15.75" customHeight="1">
      <c r="A115" s="417" t="s">
        <v>120</v>
      </c>
      <c r="B115" s="421"/>
      <c r="C115" s="421"/>
      <c r="D115" s="421"/>
      <c r="E115" s="421"/>
      <c r="F115" s="422"/>
    </row>
    <row r="116" spans="1:6" ht="15.75" customHeight="1">
      <c r="A116" s="417" t="s">
        <v>969</v>
      </c>
      <c r="B116" s="421"/>
      <c r="C116" s="421"/>
      <c r="D116" s="421"/>
      <c r="E116" s="421"/>
      <c r="F116" s="422"/>
    </row>
    <row r="117" spans="1:6" ht="15.75" customHeight="1">
      <c r="A117" s="417" t="s">
        <v>120</v>
      </c>
      <c r="B117" s="421"/>
      <c r="C117" s="421"/>
      <c r="D117" s="421"/>
      <c r="E117" s="421"/>
      <c r="F117" s="422"/>
    </row>
    <row r="118" spans="1:6" ht="15.75" customHeight="1">
      <c r="A118" s="417" t="s">
        <v>970</v>
      </c>
      <c r="B118" s="421"/>
      <c r="C118" s="421"/>
      <c r="D118" s="421"/>
      <c r="E118" s="421"/>
      <c r="F118" s="422" t="s">
        <v>937</v>
      </c>
    </row>
    <row r="119" spans="1:6" ht="15.75" customHeight="1">
      <c r="A119" s="417" t="s">
        <v>120</v>
      </c>
      <c r="B119" s="421"/>
      <c r="C119" s="421"/>
      <c r="D119" s="421"/>
      <c r="E119" s="421"/>
      <c r="F119" s="422"/>
    </row>
    <row r="120" spans="1:6" ht="15.75" customHeight="1">
      <c r="A120" s="417" t="s">
        <v>971</v>
      </c>
      <c r="B120" s="421"/>
      <c r="C120" s="421"/>
      <c r="D120" s="421"/>
      <c r="E120" s="421"/>
      <c r="F120" s="422" t="s">
        <v>939</v>
      </c>
    </row>
    <row r="121" spans="1:6" ht="15.75" customHeight="1">
      <c r="A121" s="417" t="s">
        <v>120</v>
      </c>
      <c r="B121" s="421"/>
      <c r="C121" s="421"/>
      <c r="D121" s="421"/>
      <c r="E121" s="421"/>
      <c r="F121" s="422"/>
    </row>
    <row r="122" spans="1:6" ht="15.75" customHeight="1">
      <c r="A122" s="417" t="s">
        <v>949</v>
      </c>
      <c r="B122" s="421"/>
      <c r="C122" s="421"/>
      <c r="D122" s="421">
        <v>1509.5</v>
      </c>
      <c r="E122" s="421">
        <v>1509.5</v>
      </c>
      <c r="F122" s="422" t="s">
        <v>941</v>
      </c>
    </row>
    <row r="123" spans="1:6" ht="15.75" customHeight="1">
      <c r="A123" s="417" t="s">
        <v>972</v>
      </c>
      <c r="B123" s="421"/>
      <c r="C123" s="421"/>
      <c r="D123" s="421"/>
      <c r="E123" s="421"/>
      <c r="F123" s="422"/>
    </row>
    <row r="124" spans="1:6" ht="15.75" customHeight="1">
      <c r="A124" s="417"/>
      <c r="B124" s="423"/>
      <c r="C124" s="423"/>
      <c r="D124" s="423"/>
      <c r="E124" s="423"/>
      <c r="F124" s="424"/>
    </row>
    <row r="125" spans="1:6" ht="15.75" customHeight="1">
      <c r="A125" s="417"/>
      <c r="B125" s="421"/>
      <c r="C125" s="421"/>
      <c r="D125" s="421"/>
      <c r="E125" s="421"/>
      <c r="F125" s="422"/>
    </row>
    <row r="126" spans="1:6" ht="15.75" customHeight="1">
      <c r="A126" s="417"/>
      <c r="B126" s="421"/>
      <c r="C126" s="421"/>
      <c r="D126" s="421"/>
      <c r="E126" s="421"/>
      <c r="F126" s="422"/>
    </row>
    <row r="127" spans="1:6" ht="15.75" customHeight="1">
      <c r="A127" s="417"/>
      <c r="B127" s="421"/>
      <c r="C127" s="421"/>
      <c r="D127" s="421"/>
      <c r="E127" s="421"/>
      <c r="F127" s="422"/>
    </row>
    <row r="128" spans="1:6" ht="15.75" customHeight="1">
      <c r="A128" s="417"/>
      <c r="B128" s="421"/>
      <c r="C128" s="421"/>
      <c r="D128" s="421"/>
      <c r="E128" s="421"/>
      <c r="F128" s="422"/>
    </row>
    <row r="129" spans="1:6" ht="15.75" customHeight="1">
      <c r="A129" s="417"/>
      <c r="B129" s="423"/>
      <c r="C129" s="423"/>
      <c r="D129" s="423"/>
      <c r="E129" s="423"/>
      <c r="F129" s="424"/>
    </row>
    <row r="130" spans="1:6" ht="15.75" customHeight="1">
      <c r="A130" s="417"/>
      <c r="B130" s="421"/>
      <c r="C130" s="421"/>
      <c r="D130" s="421"/>
      <c r="E130" s="421"/>
      <c r="F130" s="422"/>
    </row>
    <row r="131" spans="1:6" ht="15.75" customHeight="1">
      <c r="A131" s="417"/>
      <c r="B131" s="425"/>
      <c r="C131" s="425"/>
      <c r="D131" s="425"/>
      <c r="E131" s="425"/>
      <c r="F131" s="426"/>
    </row>
    <row r="132" spans="1:6" ht="15.75" customHeight="1">
      <c r="A132" s="417"/>
      <c r="B132" s="417"/>
      <c r="C132" s="417"/>
      <c r="D132" s="417"/>
      <c r="E132" s="417"/>
      <c r="F132" s="418"/>
    </row>
    <row r="133" spans="1:6" ht="15.75" customHeight="1" thickBot="1">
      <c r="A133" s="427"/>
      <c r="B133" s="428"/>
      <c r="C133" s="428"/>
      <c r="D133" s="428"/>
      <c r="E133" s="428"/>
      <c r="F133" s="429"/>
    </row>
    <row r="134" spans="1:6" ht="15.75" customHeight="1">
      <c r="A134" s="417"/>
      <c r="B134" s="417"/>
      <c r="C134" s="417"/>
      <c r="D134" s="417"/>
      <c r="E134" s="417"/>
      <c r="F134" s="418"/>
    </row>
    <row r="135" spans="1:6" ht="15.75" customHeight="1">
      <c r="A135" s="419" t="s">
        <v>995</v>
      </c>
      <c r="B135" s="420">
        <v>6440</v>
      </c>
      <c r="C135" s="420">
        <v>5393</v>
      </c>
      <c r="D135" s="420">
        <v>7983</v>
      </c>
      <c r="E135" s="420">
        <v>19816</v>
      </c>
      <c r="F135" s="418" t="s">
        <v>120</v>
      </c>
    </row>
    <row r="136" spans="1:6" ht="15.75" customHeight="1">
      <c r="A136" s="182"/>
      <c r="B136" s="417"/>
      <c r="C136" s="417"/>
      <c r="D136" s="417"/>
      <c r="E136" s="417"/>
      <c r="F136" s="418"/>
    </row>
    <row r="137" spans="1:6" ht="15.75" customHeight="1">
      <c r="A137" s="417" t="s">
        <v>931</v>
      </c>
      <c r="B137" s="417"/>
      <c r="C137" s="417"/>
      <c r="D137" s="417"/>
      <c r="E137" s="417"/>
      <c r="F137" s="418"/>
    </row>
    <row r="138" spans="1:6" ht="15.75" customHeight="1">
      <c r="A138" s="417" t="s">
        <v>932</v>
      </c>
      <c r="B138" s="421"/>
      <c r="C138" s="421"/>
      <c r="D138" s="421"/>
      <c r="E138" s="421"/>
      <c r="F138" s="422"/>
    </row>
    <row r="139" spans="1:6" ht="15.75" customHeight="1">
      <c r="A139" s="417" t="s">
        <v>120</v>
      </c>
      <c r="B139" s="421"/>
      <c r="C139" s="421"/>
      <c r="D139" s="421"/>
      <c r="E139" s="421"/>
      <c r="F139" s="422"/>
    </row>
    <row r="140" spans="1:6" ht="15.75" customHeight="1">
      <c r="A140" s="417" t="s">
        <v>933</v>
      </c>
      <c r="B140" s="421"/>
      <c r="C140" s="421"/>
      <c r="D140" s="421"/>
      <c r="E140" s="421"/>
      <c r="F140" s="422"/>
    </row>
    <row r="141" spans="1:6" ht="15.75" customHeight="1">
      <c r="A141" s="417" t="s">
        <v>120</v>
      </c>
      <c r="B141" s="421"/>
      <c r="C141" s="421"/>
      <c r="D141" s="421"/>
      <c r="E141" s="421"/>
      <c r="F141" s="422"/>
    </row>
    <row r="142" spans="1:6" ht="15.75" customHeight="1">
      <c r="A142" s="417" t="s">
        <v>973</v>
      </c>
      <c r="B142" s="421"/>
      <c r="C142" s="421"/>
      <c r="D142" s="421"/>
      <c r="E142" s="421"/>
      <c r="F142" s="422"/>
    </row>
    <row r="143" spans="1:6" ht="15.75" customHeight="1">
      <c r="A143" s="417" t="s">
        <v>120</v>
      </c>
      <c r="B143" s="421"/>
      <c r="C143" s="421"/>
      <c r="D143" s="421"/>
      <c r="E143" s="421"/>
      <c r="F143" s="422"/>
    </row>
    <row r="144" spans="1:6" ht="15.75" customHeight="1">
      <c r="A144" s="417" t="s">
        <v>963</v>
      </c>
      <c r="B144" s="421"/>
      <c r="C144" s="421"/>
      <c r="D144" s="421"/>
      <c r="E144" s="421"/>
      <c r="F144" s="422"/>
    </row>
    <row r="145" spans="1:6" ht="15.75" customHeight="1">
      <c r="A145" s="417" t="s">
        <v>951</v>
      </c>
      <c r="B145" s="421"/>
      <c r="C145" s="421"/>
      <c r="D145" s="421"/>
      <c r="E145" s="421"/>
      <c r="F145" s="422"/>
    </row>
    <row r="146" spans="1:6" ht="15.75" customHeight="1">
      <c r="A146" s="417" t="s">
        <v>120</v>
      </c>
      <c r="B146" s="421"/>
      <c r="C146" s="421"/>
      <c r="D146" s="421"/>
      <c r="E146" s="421"/>
      <c r="F146" s="422"/>
    </row>
    <row r="147" spans="1:6" ht="15.75" customHeight="1">
      <c r="A147" s="417" t="s">
        <v>964</v>
      </c>
      <c r="B147" s="421"/>
      <c r="C147" s="421"/>
      <c r="D147" s="421"/>
      <c r="E147" s="421"/>
      <c r="F147" s="422"/>
    </row>
    <row r="148" spans="1:6" ht="15.75" customHeight="1">
      <c r="A148" s="417" t="s">
        <v>974</v>
      </c>
      <c r="B148" s="421">
        <v>6008.2</v>
      </c>
      <c r="C148" s="421"/>
      <c r="D148" s="421"/>
      <c r="E148" s="421">
        <v>6008.2</v>
      </c>
      <c r="F148" s="422" t="s">
        <v>944</v>
      </c>
    </row>
    <row r="149" spans="1:6" ht="15.75" customHeight="1">
      <c r="A149" s="417" t="s">
        <v>120</v>
      </c>
      <c r="B149" s="421"/>
      <c r="C149" s="421"/>
      <c r="D149" s="421"/>
      <c r="E149" s="421"/>
      <c r="F149" s="422"/>
    </row>
    <row r="150" spans="1:6" ht="15.75" customHeight="1">
      <c r="A150" s="417" t="s">
        <v>975</v>
      </c>
      <c r="B150" s="421"/>
      <c r="C150" s="421">
        <v>5393.1</v>
      </c>
      <c r="D150" s="421"/>
      <c r="E150" s="421">
        <v>5393.1</v>
      </c>
      <c r="F150" s="422" t="s">
        <v>946</v>
      </c>
    </row>
    <row r="151" spans="1:6" ht="15.75" customHeight="1">
      <c r="A151" s="417" t="s">
        <v>120</v>
      </c>
      <c r="B151" s="421"/>
      <c r="C151" s="421"/>
      <c r="D151" s="421"/>
      <c r="E151" s="421"/>
      <c r="F151" s="422"/>
    </row>
    <row r="152" spans="1:6" ht="15.75" customHeight="1">
      <c r="A152" s="417" t="s">
        <v>976</v>
      </c>
      <c r="B152" s="421"/>
      <c r="C152" s="421"/>
      <c r="D152" s="421">
        <v>5417.4</v>
      </c>
      <c r="E152" s="421">
        <v>5417.4</v>
      </c>
      <c r="F152" s="422" t="s">
        <v>948</v>
      </c>
    </row>
    <row r="153" spans="1:6" ht="15.75" customHeight="1">
      <c r="A153" s="417" t="s">
        <v>120</v>
      </c>
      <c r="B153" s="421"/>
      <c r="C153" s="421"/>
      <c r="D153" s="421"/>
      <c r="E153" s="421"/>
      <c r="F153" s="422"/>
    </row>
    <row r="154" spans="1:6" ht="15.75" customHeight="1">
      <c r="A154" s="417" t="s">
        <v>968</v>
      </c>
      <c r="B154" s="423">
        <v>6008.2</v>
      </c>
      <c r="C154" s="423">
        <v>5393.1</v>
      </c>
      <c r="D154" s="423">
        <v>5417.4</v>
      </c>
      <c r="E154" s="423">
        <v>16818.7</v>
      </c>
      <c r="F154" s="424"/>
    </row>
    <row r="155" spans="1:6" ht="15.75" customHeight="1">
      <c r="A155" s="417" t="s">
        <v>120</v>
      </c>
      <c r="B155" s="421"/>
      <c r="C155" s="421"/>
      <c r="D155" s="421"/>
      <c r="E155" s="421"/>
      <c r="F155" s="422"/>
    </row>
    <row r="156" spans="1:6" ht="15.75" customHeight="1">
      <c r="A156" s="417" t="s">
        <v>977</v>
      </c>
      <c r="B156" s="421"/>
      <c r="C156" s="421"/>
      <c r="D156" s="421"/>
      <c r="E156" s="421"/>
      <c r="F156" s="422"/>
    </row>
    <row r="157" spans="1:6" ht="15.75" customHeight="1">
      <c r="A157" s="417" t="s">
        <v>120</v>
      </c>
      <c r="B157" s="421"/>
      <c r="C157" s="421"/>
      <c r="D157" s="421"/>
      <c r="E157" s="421"/>
      <c r="F157" s="422"/>
    </row>
    <row r="158" spans="1:6" ht="15.75" customHeight="1">
      <c r="A158" s="417" t="s">
        <v>978</v>
      </c>
      <c r="B158" s="421"/>
      <c r="C158" s="421"/>
      <c r="D158" s="421"/>
      <c r="E158" s="421"/>
      <c r="F158" s="422" t="s">
        <v>937</v>
      </c>
    </row>
    <row r="159" spans="1:6" ht="15.75" customHeight="1">
      <c r="A159" s="417" t="s">
        <v>120</v>
      </c>
      <c r="B159" s="421"/>
      <c r="C159" s="421"/>
      <c r="D159" s="421"/>
      <c r="E159" s="421"/>
      <c r="F159" s="422"/>
    </row>
    <row r="160" spans="1:6" ht="15.75" customHeight="1">
      <c r="A160" s="417" t="s">
        <v>979</v>
      </c>
      <c r="B160" s="421"/>
      <c r="C160" s="421"/>
      <c r="D160" s="421"/>
      <c r="E160" s="421"/>
      <c r="F160" s="422" t="s">
        <v>939</v>
      </c>
    </row>
    <row r="161" spans="1:6" ht="15.75" customHeight="1">
      <c r="A161" s="417" t="s">
        <v>120</v>
      </c>
      <c r="B161" s="421"/>
      <c r="C161" s="421"/>
      <c r="D161" s="421"/>
      <c r="E161" s="421"/>
      <c r="F161" s="422"/>
    </row>
    <row r="162" spans="1:6" ht="15.75" customHeight="1">
      <c r="A162" s="417" t="s">
        <v>949</v>
      </c>
      <c r="B162" s="421"/>
      <c r="C162" s="421"/>
      <c r="D162" s="421">
        <v>2566.1999999999998</v>
      </c>
      <c r="E162" s="421">
        <v>2566.1999999999998</v>
      </c>
      <c r="F162" s="422" t="s">
        <v>941</v>
      </c>
    </row>
    <row r="163" spans="1:6" ht="15.75" customHeight="1">
      <c r="A163" s="417" t="s">
        <v>980</v>
      </c>
      <c r="B163" s="421"/>
      <c r="C163" s="421"/>
      <c r="D163" s="421"/>
      <c r="E163" s="421"/>
      <c r="F163" s="422"/>
    </row>
    <row r="164" spans="1:6" ht="15.75" customHeight="1">
      <c r="A164" s="417"/>
      <c r="B164" s="423"/>
      <c r="C164" s="423"/>
      <c r="D164" s="423"/>
      <c r="E164" s="423"/>
      <c r="F164" s="424"/>
    </row>
    <row r="165" spans="1:6" ht="15.75" customHeight="1">
      <c r="A165" s="417"/>
      <c r="B165" s="421"/>
      <c r="C165" s="421"/>
      <c r="D165" s="421"/>
      <c r="E165" s="421"/>
      <c r="F165" s="422"/>
    </row>
    <row r="166" spans="1:6" ht="15.75" customHeight="1">
      <c r="A166" s="417"/>
      <c r="B166" s="421"/>
      <c r="C166" s="421"/>
      <c r="D166" s="421"/>
      <c r="E166" s="421"/>
      <c r="F166" s="422"/>
    </row>
    <row r="167" spans="1:6" ht="15.75" customHeight="1">
      <c r="A167" s="417"/>
      <c r="B167" s="421"/>
      <c r="C167" s="421"/>
      <c r="D167" s="421"/>
      <c r="E167" s="421"/>
      <c r="F167" s="422"/>
    </row>
    <row r="168" spans="1:6" ht="15.75" customHeight="1">
      <c r="A168" s="417"/>
      <c r="B168" s="421"/>
      <c r="C168" s="421"/>
      <c r="D168" s="421"/>
      <c r="E168" s="421"/>
      <c r="F168" s="422"/>
    </row>
    <row r="169" spans="1:6" ht="15.75" customHeight="1">
      <c r="A169" s="417"/>
      <c r="B169" s="423"/>
      <c r="C169" s="423"/>
      <c r="D169" s="423"/>
      <c r="E169" s="423"/>
      <c r="F169" s="424"/>
    </row>
    <row r="170" spans="1:6" ht="15.75" customHeight="1">
      <c r="A170" s="417"/>
      <c r="B170" s="421"/>
      <c r="C170" s="421"/>
      <c r="D170" s="421"/>
      <c r="E170" s="421"/>
      <c r="F170" s="422"/>
    </row>
    <row r="171" spans="1:6" ht="15.75" customHeight="1">
      <c r="A171" s="417"/>
      <c r="B171" s="425"/>
      <c r="C171" s="425"/>
      <c r="D171" s="425"/>
      <c r="E171" s="425"/>
      <c r="F171" s="426"/>
    </row>
    <row r="172" spans="1:6" ht="15.75" customHeight="1">
      <c r="A172" s="417"/>
      <c r="B172" s="417"/>
      <c r="C172" s="417"/>
      <c r="D172" s="417"/>
      <c r="E172" s="417"/>
      <c r="F172" s="418"/>
    </row>
    <row r="173" spans="1:6" ht="15.75" customHeight="1" thickBot="1">
      <c r="A173" s="427"/>
      <c r="B173" s="428"/>
      <c r="C173" s="428"/>
      <c r="D173" s="428"/>
      <c r="E173" s="428"/>
      <c r="F173" s="429"/>
    </row>
    <row r="174" spans="1:6" ht="15.75" customHeight="1">
      <c r="A174" s="417"/>
      <c r="B174" s="417"/>
      <c r="C174" s="417"/>
      <c r="D174" s="417"/>
      <c r="E174" s="417"/>
      <c r="F174" s="418"/>
    </row>
    <row r="175" spans="1:6" ht="15.75" customHeight="1">
      <c r="A175" s="419" t="s">
        <v>996</v>
      </c>
      <c r="B175" s="420">
        <v>15882</v>
      </c>
      <c r="C175" s="420">
        <v>10486</v>
      </c>
      <c r="D175" s="420">
        <v>15523</v>
      </c>
      <c r="E175" s="420">
        <v>41891</v>
      </c>
      <c r="F175" s="418" t="s">
        <v>120</v>
      </c>
    </row>
    <row r="176" spans="1:6" ht="15.75" customHeight="1">
      <c r="A176" s="182"/>
      <c r="B176" s="417"/>
      <c r="C176" s="417"/>
      <c r="D176" s="417"/>
      <c r="E176" s="417"/>
      <c r="F176" s="418"/>
    </row>
    <row r="177" spans="1:6" ht="15.75" customHeight="1">
      <c r="A177" s="417" t="s">
        <v>931</v>
      </c>
      <c r="B177" s="417"/>
      <c r="C177" s="417"/>
      <c r="D177" s="417"/>
      <c r="E177" s="417"/>
      <c r="F177" s="418"/>
    </row>
    <row r="178" spans="1:6" ht="15.75" customHeight="1">
      <c r="A178" s="417" t="s">
        <v>932</v>
      </c>
      <c r="B178" s="421"/>
      <c r="C178" s="421"/>
      <c r="D178" s="421"/>
      <c r="E178" s="421"/>
      <c r="F178" s="422"/>
    </row>
    <row r="179" spans="1:6" ht="15.75" customHeight="1">
      <c r="A179" s="417" t="s">
        <v>120</v>
      </c>
      <c r="B179" s="421"/>
      <c r="C179" s="421"/>
      <c r="D179" s="421"/>
      <c r="E179" s="421"/>
      <c r="F179" s="422"/>
    </row>
    <row r="180" spans="1:6" ht="15.75" customHeight="1">
      <c r="A180" s="417" t="s">
        <v>933</v>
      </c>
      <c r="B180" s="421"/>
      <c r="C180" s="421"/>
      <c r="D180" s="421"/>
      <c r="E180" s="421"/>
      <c r="F180" s="422"/>
    </row>
    <row r="181" spans="1:6" ht="15.75" customHeight="1">
      <c r="A181" s="417" t="s">
        <v>120</v>
      </c>
      <c r="B181" s="421"/>
      <c r="C181" s="421"/>
      <c r="D181" s="421"/>
      <c r="E181" s="421"/>
      <c r="F181" s="422"/>
    </row>
    <row r="182" spans="1:6" ht="15.75" customHeight="1">
      <c r="A182" s="417" t="s">
        <v>981</v>
      </c>
      <c r="B182" s="421"/>
      <c r="C182" s="421"/>
      <c r="D182" s="421"/>
      <c r="E182" s="421"/>
      <c r="F182" s="422"/>
    </row>
    <row r="183" spans="1:6" ht="15.75" customHeight="1">
      <c r="A183" s="417" t="s">
        <v>120</v>
      </c>
      <c r="B183" s="421"/>
      <c r="C183" s="421"/>
      <c r="D183" s="421"/>
      <c r="E183" s="421"/>
      <c r="F183" s="422"/>
    </row>
    <row r="184" spans="1:6" ht="15.75" customHeight="1">
      <c r="A184" s="417" t="s">
        <v>963</v>
      </c>
      <c r="B184" s="421"/>
      <c r="C184" s="421"/>
      <c r="D184" s="421"/>
      <c r="E184" s="421"/>
      <c r="F184" s="422"/>
    </row>
    <row r="185" spans="1:6" ht="15.75" customHeight="1">
      <c r="A185" s="417" t="s">
        <v>957</v>
      </c>
      <c r="B185" s="421"/>
      <c r="C185" s="421"/>
      <c r="D185" s="421"/>
      <c r="E185" s="421"/>
      <c r="F185" s="422"/>
    </row>
    <row r="186" spans="1:6" ht="15.75" customHeight="1">
      <c r="A186" s="417" t="s">
        <v>120</v>
      </c>
      <c r="B186" s="421"/>
      <c r="C186" s="421"/>
      <c r="D186" s="421"/>
      <c r="E186" s="421"/>
      <c r="F186" s="422"/>
    </row>
    <row r="187" spans="1:6" ht="15.75" customHeight="1">
      <c r="A187" s="417" t="s">
        <v>964</v>
      </c>
      <c r="B187" s="421"/>
      <c r="C187" s="421"/>
      <c r="D187" s="421"/>
      <c r="E187" s="421"/>
      <c r="F187" s="422"/>
    </row>
    <row r="188" spans="1:6" ht="15.75" customHeight="1">
      <c r="A188" s="417" t="s">
        <v>982</v>
      </c>
      <c r="B188" s="421">
        <v>11682.7</v>
      </c>
      <c r="C188" s="421"/>
      <c r="D188" s="421"/>
      <c r="E188" s="421">
        <v>11682.7</v>
      </c>
      <c r="F188" s="422" t="s">
        <v>944</v>
      </c>
    </row>
    <row r="189" spans="1:6" ht="15.75" customHeight="1">
      <c r="A189" s="417" t="s">
        <v>120</v>
      </c>
      <c r="B189" s="421"/>
      <c r="C189" s="421"/>
      <c r="D189" s="421"/>
      <c r="E189" s="421"/>
      <c r="F189" s="422"/>
    </row>
    <row r="190" spans="1:6" ht="15.75" customHeight="1">
      <c r="A190" s="417" t="s">
        <v>983</v>
      </c>
      <c r="B190" s="421"/>
      <c r="C190" s="421">
        <v>10486.6</v>
      </c>
      <c r="D190" s="421"/>
      <c r="E190" s="421">
        <v>10486.6</v>
      </c>
      <c r="F190" s="422" t="s">
        <v>946</v>
      </c>
    </row>
    <row r="191" spans="1:6" ht="15.75" customHeight="1">
      <c r="A191" s="417" t="s">
        <v>120</v>
      </c>
      <c r="B191" s="421"/>
      <c r="C191" s="421"/>
      <c r="D191" s="421"/>
      <c r="E191" s="421"/>
      <c r="F191" s="422"/>
    </row>
    <row r="192" spans="1:6" ht="15.75" customHeight="1">
      <c r="A192" s="417" t="s">
        <v>984</v>
      </c>
      <c r="B192" s="421"/>
      <c r="C192" s="421"/>
      <c r="D192" s="421">
        <v>10533.8</v>
      </c>
      <c r="E192" s="421">
        <v>10533.8</v>
      </c>
      <c r="F192" s="422" t="s">
        <v>948</v>
      </c>
    </row>
    <row r="193" spans="1:6" ht="15.75" customHeight="1">
      <c r="A193" s="417" t="s">
        <v>120</v>
      </c>
      <c r="B193" s="421"/>
      <c r="C193" s="421"/>
      <c r="D193" s="421"/>
      <c r="E193" s="421"/>
      <c r="F193" s="422"/>
    </row>
    <row r="194" spans="1:6" ht="15.75" customHeight="1">
      <c r="A194" s="417" t="s">
        <v>968</v>
      </c>
      <c r="B194" s="423">
        <v>11682.7</v>
      </c>
      <c r="C194" s="423">
        <v>10486.6</v>
      </c>
      <c r="D194" s="423">
        <v>10533.8</v>
      </c>
      <c r="E194" s="423">
        <v>32703.1</v>
      </c>
      <c r="F194" s="424"/>
    </row>
    <row r="195" spans="1:6" ht="15.75" customHeight="1">
      <c r="A195" s="417" t="s">
        <v>120</v>
      </c>
      <c r="B195" s="421"/>
      <c r="C195" s="421"/>
      <c r="D195" s="421"/>
      <c r="E195" s="421"/>
      <c r="F195" s="422"/>
    </row>
    <row r="196" spans="1:6" ht="15.75" customHeight="1">
      <c r="A196" s="417" t="s">
        <v>985</v>
      </c>
      <c r="B196" s="421"/>
      <c r="C196" s="421"/>
      <c r="D196" s="421"/>
      <c r="E196" s="421"/>
      <c r="F196" s="422"/>
    </row>
    <row r="197" spans="1:6" ht="15.75" customHeight="1">
      <c r="A197" s="417" t="s">
        <v>120</v>
      </c>
      <c r="B197" s="421"/>
      <c r="C197" s="421"/>
      <c r="D197" s="421"/>
      <c r="E197" s="421"/>
      <c r="F197" s="422"/>
    </row>
    <row r="198" spans="1:6" ht="15.75" customHeight="1">
      <c r="A198" s="417" t="s">
        <v>986</v>
      </c>
      <c r="B198" s="421"/>
      <c r="C198" s="421"/>
      <c r="D198" s="421"/>
      <c r="E198" s="421"/>
      <c r="F198" s="422" t="s">
        <v>937</v>
      </c>
    </row>
    <row r="199" spans="1:6" ht="15.75" customHeight="1">
      <c r="A199" s="417" t="s">
        <v>120</v>
      </c>
      <c r="B199" s="421"/>
      <c r="C199" s="421"/>
      <c r="D199" s="421"/>
      <c r="E199" s="421"/>
      <c r="F199" s="422"/>
    </row>
    <row r="200" spans="1:6" ht="15.75" customHeight="1">
      <c r="A200" s="417" t="s">
        <v>987</v>
      </c>
      <c r="B200" s="421"/>
      <c r="C200" s="421"/>
      <c r="D200" s="421"/>
      <c r="E200" s="421"/>
      <c r="F200" s="422" t="s">
        <v>939</v>
      </c>
    </row>
    <row r="201" spans="1:6" ht="15.75" customHeight="1">
      <c r="A201" s="417" t="s">
        <v>120</v>
      </c>
      <c r="B201" s="421"/>
      <c r="C201" s="421"/>
      <c r="D201" s="421"/>
      <c r="E201" s="421"/>
      <c r="F201" s="422"/>
    </row>
    <row r="202" spans="1:6" ht="15.75" customHeight="1">
      <c r="A202" s="417" t="s">
        <v>949</v>
      </c>
      <c r="B202" s="421"/>
      <c r="C202" s="421"/>
      <c r="D202" s="421">
        <v>4990</v>
      </c>
      <c r="E202" s="421">
        <v>4990</v>
      </c>
      <c r="F202" s="422" t="s">
        <v>941</v>
      </c>
    </row>
    <row r="203" spans="1:6" ht="15.75" customHeight="1">
      <c r="A203" s="417" t="s">
        <v>988</v>
      </c>
      <c r="B203" s="421"/>
      <c r="C203" s="421"/>
      <c r="D203" s="421"/>
      <c r="E203" s="421"/>
      <c r="F203" s="422"/>
    </row>
    <row r="204" spans="1:6" ht="15.75" customHeight="1">
      <c r="A204" s="417"/>
      <c r="B204" s="423"/>
      <c r="C204" s="423"/>
      <c r="D204" s="423"/>
      <c r="E204" s="423"/>
      <c r="F204" s="424"/>
    </row>
    <row r="205" spans="1:6" ht="15.75" customHeight="1">
      <c r="A205" s="417"/>
      <c r="B205" s="421"/>
      <c r="C205" s="421"/>
      <c r="D205" s="421"/>
      <c r="E205" s="421"/>
      <c r="F205" s="422"/>
    </row>
    <row r="206" spans="1:6" ht="15.75" customHeight="1">
      <c r="A206" s="417"/>
      <c r="B206" s="421"/>
      <c r="C206" s="421"/>
      <c r="D206" s="421"/>
      <c r="E206" s="421"/>
      <c r="F206" s="422"/>
    </row>
    <row r="207" spans="1:6" ht="15.75" customHeight="1">
      <c r="A207" s="417"/>
      <c r="B207" s="421"/>
      <c r="C207" s="421"/>
      <c r="D207" s="421"/>
      <c r="E207" s="421"/>
      <c r="F207" s="422"/>
    </row>
    <row r="208" spans="1:6" ht="15.75" customHeight="1">
      <c r="A208" s="417"/>
      <c r="B208" s="421"/>
      <c r="C208" s="421"/>
      <c r="D208" s="421"/>
      <c r="E208" s="421"/>
      <c r="F208" s="422"/>
    </row>
    <row r="209" spans="1:6" ht="15.75" customHeight="1">
      <c r="A209" s="417"/>
      <c r="B209" s="423"/>
      <c r="C209" s="423"/>
      <c r="D209" s="423"/>
      <c r="E209" s="423"/>
      <c r="F209" s="424"/>
    </row>
    <row r="210" spans="1:6" ht="15.75" customHeight="1">
      <c r="A210" s="417"/>
      <c r="B210" s="421"/>
      <c r="C210" s="421"/>
      <c r="D210" s="421"/>
      <c r="E210" s="421"/>
      <c r="F210" s="422"/>
    </row>
    <row r="211" spans="1:6" ht="15.75" customHeight="1">
      <c r="A211" s="417"/>
      <c r="B211" s="425"/>
      <c r="C211" s="425"/>
      <c r="D211" s="425"/>
      <c r="E211" s="425"/>
      <c r="F211" s="426"/>
    </row>
    <row r="212" spans="1:6" ht="15.75" customHeight="1">
      <c r="A212" s="417"/>
      <c r="B212" s="417"/>
      <c r="C212" s="417"/>
      <c r="D212" s="417"/>
      <c r="E212" s="417"/>
      <c r="F212" s="418"/>
    </row>
    <row r="213" spans="1:6" ht="15.75" customHeight="1" thickBot="1">
      <c r="A213" s="427"/>
      <c r="B213" s="428"/>
      <c r="C213" s="428"/>
      <c r="D213" s="428"/>
      <c r="E213" s="428"/>
      <c r="F213" s="429"/>
    </row>
    <row r="214" spans="1:6" ht="15.75" customHeight="1">
      <c r="A214" s="417"/>
      <c r="B214" s="417"/>
      <c r="C214" s="417"/>
      <c r="D214" s="417"/>
      <c r="E214" s="417"/>
      <c r="F214" s="418"/>
    </row>
    <row r="215" spans="1:6" ht="15.75" customHeight="1">
      <c r="A215" s="419" t="s">
        <v>997</v>
      </c>
      <c r="B215" s="420">
        <v>7241</v>
      </c>
      <c r="C215" s="420">
        <v>7813</v>
      </c>
      <c r="D215" s="420">
        <v>7761</v>
      </c>
      <c r="E215" s="420">
        <v>22815</v>
      </c>
      <c r="F215" s="418" t="s">
        <v>120</v>
      </c>
    </row>
    <row r="216" spans="1:6" ht="15.75" customHeight="1">
      <c r="A216" s="182"/>
      <c r="B216" s="417"/>
      <c r="C216" s="417"/>
      <c r="D216" s="417"/>
      <c r="E216" s="417"/>
      <c r="F216" s="418"/>
    </row>
    <row r="217" spans="1:6" ht="15.75" customHeight="1">
      <c r="A217" s="417" t="s">
        <v>931</v>
      </c>
      <c r="B217" s="417"/>
      <c r="C217" s="417"/>
      <c r="D217" s="417"/>
      <c r="E217" s="417"/>
      <c r="F217" s="418"/>
    </row>
    <row r="218" spans="1:6" ht="15.75" customHeight="1">
      <c r="A218" s="417" t="s">
        <v>932</v>
      </c>
      <c r="B218" s="421"/>
      <c r="C218" s="421"/>
      <c r="D218" s="421"/>
      <c r="E218" s="421"/>
      <c r="F218" s="422"/>
    </row>
    <row r="219" spans="1:6" ht="15.75" customHeight="1">
      <c r="A219" s="417" t="s">
        <v>120</v>
      </c>
      <c r="B219" s="421"/>
      <c r="C219" s="421"/>
      <c r="D219" s="421"/>
      <c r="E219" s="421"/>
      <c r="F219" s="422"/>
    </row>
    <row r="220" spans="1:6" ht="15.75" customHeight="1">
      <c r="A220" s="417" t="s">
        <v>933</v>
      </c>
      <c r="B220" s="421"/>
      <c r="C220" s="421"/>
      <c r="D220" s="421"/>
      <c r="E220" s="421"/>
      <c r="F220" s="422"/>
    </row>
    <row r="221" spans="1:6" ht="15.75" customHeight="1">
      <c r="A221" s="417" t="s">
        <v>120</v>
      </c>
      <c r="B221" s="421"/>
      <c r="C221" s="421"/>
      <c r="D221" s="421"/>
      <c r="E221" s="421"/>
      <c r="F221" s="422"/>
    </row>
    <row r="222" spans="1:6" ht="15.75" customHeight="1">
      <c r="A222" s="417" t="s">
        <v>934</v>
      </c>
      <c r="B222" s="421"/>
      <c r="C222" s="421"/>
      <c r="D222" s="421"/>
      <c r="E222" s="421"/>
      <c r="F222" s="422"/>
    </row>
    <row r="223" spans="1:6" ht="15.75" customHeight="1">
      <c r="A223" s="417" t="s">
        <v>120</v>
      </c>
      <c r="B223" s="421"/>
      <c r="C223" s="421"/>
      <c r="D223" s="421"/>
      <c r="E223" s="421"/>
      <c r="F223" s="422"/>
    </row>
    <row r="224" spans="1:6" ht="15.75" customHeight="1">
      <c r="A224" s="417" t="s">
        <v>935</v>
      </c>
      <c r="B224" s="421"/>
      <c r="C224" s="421"/>
      <c r="D224" s="421"/>
      <c r="E224" s="421"/>
      <c r="F224" s="422"/>
    </row>
    <row r="225" spans="1:6" ht="15.75" customHeight="1">
      <c r="A225" s="417" t="s">
        <v>120</v>
      </c>
      <c r="B225" s="421"/>
      <c r="C225" s="421"/>
      <c r="D225" s="421"/>
      <c r="E225" s="421"/>
      <c r="F225" s="422"/>
    </row>
    <row r="226" spans="1:6" ht="15.75" customHeight="1">
      <c r="A226" s="417" t="s">
        <v>936</v>
      </c>
      <c r="B226" s="421"/>
      <c r="C226" s="421"/>
      <c r="D226" s="421"/>
      <c r="E226" s="421"/>
      <c r="F226" s="422" t="s">
        <v>937</v>
      </c>
    </row>
    <row r="227" spans="1:6" ht="15.75" customHeight="1">
      <c r="A227" s="417" t="s">
        <v>120</v>
      </c>
      <c r="B227" s="421"/>
      <c r="C227" s="421"/>
      <c r="D227" s="421"/>
      <c r="E227" s="421"/>
      <c r="F227" s="422"/>
    </row>
    <row r="228" spans="1:6" ht="15.75" customHeight="1">
      <c r="A228" s="417" t="s">
        <v>938</v>
      </c>
      <c r="B228" s="421"/>
      <c r="C228" s="421"/>
      <c r="D228" s="421"/>
      <c r="E228" s="421"/>
      <c r="F228" s="422" t="s">
        <v>939</v>
      </c>
    </row>
    <row r="229" spans="1:6" ht="15.75" customHeight="1">
      <c r="A229" s="417" t="s">
        <v>120</v>
      </c>
      <c r="B229" s="421"/>
      <c r="C229" s="421"/>
      <c r="D229" s="421"/>
      <c r="E229" s="421"/>
      <c r="F229" s="422"/>
    </row>
    <row r="230" spans="1:6" ht="15.75" customHeight="1">
      <c r="A230" s="417" t="s">
        <v>940</v>
      </c>
      <c r="B230" s="421"/>
      <c r="C230" s="421"/>
      <c r="D230" s="421">
        <v>2495</v>
      </c>
      <c r="E230" s="421">
        <v>2495</v>
      </c>
      <c r="F230" s="422" t="s">
        <v>941</v>
      </c>
    </row>
    <row r="231" spans="1:6" ht="15.75" customHeight="1">
      <c r="A231" s="417" t="s">
        <v>120</v>
      </c>
      <c r="B231" s="421"/>
      <c r="C231" s="421"/>
      <c r="D231" s="421"/>
      <c r="E231" s="421"/>
      <c r="F231" s="422"/>
    </row>
    <row r="232" spans="1:6" ht="15.75" customHeight="1">
      <c r="A232" s="417" t="s">
        <v>942</v>
      </c>
      <c r="B232" s="423"/>
      <c r="C232" s="423"/>
      <c r="D232" s="423">
        <v>2495</v>
      </c>
      <c r="E232" s="423">
        <v>2495</v>
      </c>
      <c r="F232" s="424"/>
    </row>
    <row r="233" spans="1:6" ht="15.75" customHeight="1">
      <c r="A233" s="417" t="s">
        <v>943</v>
      </c>
      <c r="B233" s="421"/>
      <c r="C233" s="421"/>
      <c r="D233" s="421"/>
      <c r="E233" s="421"/>
      <c r="F233" s="422"/>
    </row>
    <row r="234" spans="1:6" ht="15.75" customHeight="1">
      <c r="A234" s="417" t="s">
        <v>120</v>
      </c>
      <c r="B234" s="421"/>
      <c r="C234" s="421"/>
      <c r="D234" s="421"/>
      <c r="E234" s="421"/>
      <c r="F234" s="422"/>
    </row>
    <row r="235" spans="1:6" ht="15.75" customHeight="1">
      <c r="A235" s="417" t="s">
        <v>945</v>
      </c>
      <c r="B235" s="421">
        <v>5841.3</v>
      </c>
      <c r="C235" s="421"/>
      <c r="D235" s="421"/>
      <c r="E235" s="421">
        <v>5841.3</v>
      </c>
      <c r="F235" s="422" t="s">
        <v>944</v>
      </c>
    </row>
    <row r="236" spans="1:6" ht="15.75" customHeight="1">
      <c r="A236" s="417" t="s">
        <v>120</v>
      </c>
      <c r="B236" s="421"/>
      <c r="C236" s="421"/>
      <c r="D236" s="421"/>
      <c r="E236" s="421"/>
      <c r="F236" s="422"/>
    </row>
    <row r="237" spans="1:6" ht="15.75" customHeight="1">
      <c r="A237" s="417" t="s">
        <v>947</v>
      </c>
      <c r="B237" s="421"/>
      <c r="C237" s="421">
        <v>5243.3</v>
      </c>
      <c r="D237" s="421"/>
      <c r="E237" s="421">
        <v>5243.3</v>
      </c>
      <c r="F237" s="422" t="s">
        <v>946</v>
      </c>
    </row>
    <row r="238" spans="1:6" ht="15.75" customHeight="1">
      <c r="A238" s="417" t="s">
        <v>120</v>
      </c>
      <c r="B238" s="421"/>
      <c r="C238" s="421"/>
      <c r="D238" s="421"/>
      <c r="E238" s="421"/>
      <c r="F238" s="422"/>
    </row>
    <row r="239" spans="1:6" ht="15.75" customHeight="1">
      <c r="A239" s="417" t="s">
        <v>949</v>
      </c>
      <c r="B239" s="421"/>
      <c r="C239" s="421"/>
      <c r="D239" s="421">
        <v>5266.9</v>
      </c>
      <c r="E239" s="421">
        <v>5266.9</v>
      </c>
      <c r="F239" s="422" t="s">
        <v>948</v>
      </c>
    </row>
    <row r="240" spans="1:6" ht="15.75" customHeight="1">
      <c r="A240" s="417" t="s">
        <v>989</v>
      </c>
      <c r="B240" s="421"/>
      <c r="C240" s="421"/>
      <c r="D240" s="421"/>
      <c r="E240" s="421"/>
      <c r="F240" s="422"/>
    </row>
    <row r="241" spans="1:6" ht="15.75" customHeight="1">
      <c r="A241" s="417" t="s">
        <v>990</v>
      </c>
      <c r="B241" s="423">
        <v>5841.3</v>
      </c>
      <c r="C241" s="423">
        <v>5243.3</v>
      </c>
      <c r="D241" s="423">
        <v>5266.9</v>
      </c>
      <c r="E241" s="423">
        <v>16351.5</v>
      </c>
      <c r="F241" s="424"/>
    </row>
    <row r="242" spans="1:6" ht="15.75" customHeight="1">
      <c r="A242" s="417" t="s">
        <v>120</v>
      </c>
      <c r="B242" s="421"/>
      <c r="C242" s="421"/>
      <c r="D242" s="421"/>
      <c r="E242" s="421"/>
      <c r="F242" s="422"/>
    </row>
    <row r="243" spans="1:6" ht="15.75" customHeight="1">
      <c r="A243" s="417" t="s">
        <v>991</v>
      </c>
      <c r="B243" s="421"/>
      <c r="C243" s="421"/>
      <c r="D243" s="421"/>
      <c r="E243" s="421"/>
      <c r="F243" s="422"/>
    </row>
    <row r="244" spans="1:6" ht="15.75" customHeight="1">
      <c r="A244" s="417" t="s">
        <v>120</v>
      </c>
      <c r="B244" s="421"/>
      <c r="C244" s="421"/>
      <c r="D244" s="421"/>
      <c r="E244" s="421"/>
      <c r="F244" s="422"/>
    </row>
    <row r="245" spans="1:6" ht="15.75" customHeight="1">
      <c r="A245" s="417" t="s">
        <v>954</v>
      </c>
      <c r="B245" s="421"/>
      <c r="C245" s="421"/>
      <c r="D245" s="421"/>
      <c r="E245" s="421"/>
      <c r="F245" s="422"/>
    </row>
    <row r="246" spans="1:6" ht="15.75" customHeight="1">
      <c r="A246" s="417" t="s">
        <v>998</v>
      </c>
      <c r="B246" s="421"/>
      <c r="C246" s="421"/>
      <c r="D246" s="421"/>
      <c r="E246" s="421"/>
      <c r="F246" s="422"/>
    </row>
    <row r="247" spans="1:6" ht="15.75" customHeight="1">
      <c r="A247" s="417"/>
      <c r="B247" s="421"/>
      <c r="C247" s="421"/>
      <c r="D247" s="421"/>
      <c r="E247" s="421"/>
      <c r="F247" s="422"/>
    </row>
    <row r="248" spans="1:6" ht="15.75" customHeight="1">
      <c r="A248" s="417"/>
      <c r="B248" s="421"/>
      <c r="C248" s="421"/>
      <c r="D248" s="421"/>
      <c r="E248" s="421"/>
      <c r="F248" s="422"/>
    </row>
    <row r="249" spans="1:6" ht="15.75" customHeight="1">
      <c r="A249" s="417"/>
      <c r="B249" s="423"/>
      <c r="C249" s="423"/>
      <c r="D249" s="423"/>
      <c r="E249" s="423"/>
      <c r="F249" s="424"/>
    </row>
    <row r="250" spans="1:6" ht="15.75" customHeight="1">
      <c r="A250" s="417"/>
      <c r="B250" s="421"/>
      <c r="C250" s="421"/>
      <c r="D250" s="421"/>
      <c r="E250" s="421"/>
      <c r="F250" s="422"/>
    </row>
    <row r="251" spans="1:6" ht="15.75" customHeight="1">
      <c r="A251" s="417"/>
      <c r="B251" s="421"/>
      <c r="C251" s="421"/>
      <c r="D251" s="421"/>
      <c r="E251" s="421"/>
      <c r="F251" s="422"/>
    </row>
    <row r="252" spans="1:6" ht="15.75" customHeight="1">
      <c r="A252" s="417"/>
      <c r="B252" s="421"/>
      <c r="C252" s="421"/>
      <c r="D252" s="421"/>
      <c r="E252" s="421"/>
      <c r="F252" s="422"/>
    </row>
    <row r="253" spans="1:6" ht="15.75" customHeight="1">
      <c r="A253" s="417"/>
      <c r="B253" s="421"/>
      <c r="C253" s="421"/>
      <c r="D253" s="421"/>
      <c r="E253" s="421"/>
      <c r="F253" s="422"/>
    </row>
    <row r="254" spans="1:6" ht="15.75" customHeight="1">
      <c r="A254" s="417"/>
      <c r="B254" s="423"/>
      <c r="C254" s="423"/>
      <c r="D254" s="423"/>
      <c r="E254" s="423"/>
      <c r="F254" s="424"/>
    </row>
    <row r="255" spans="1:6" ht="15.75" customHeight="1">
      <c r="A255" s="417"/>
      <c r="B255" s="421"/>
      <c r="C255" s="421"/>
      <c r="D255" s="421"/>
      <c r="E255" s="421"/>
      <c r="F255" s="422"/>
    </row>
    <row r="256" spans="1:6" ht="15.75" customHeight="1">
      <c r="A256" s="417"/>
      <c r="B256" s="425"/>
      <c r="C256" s="425"/>
      <c r="D256" s="425"/>
      <c r="E256" s="425"/>
      <c r="F256" s="426"/>
    </row>
    <row r="257" spans="1:6" ht="15.75" customHeight="1">
      <c r="A257" s="417"/>
      <c r="B257" s="417"/>
      <c r="C257" s="417"/>
      <c r="D257" s="417"/>
      <c r="E257" s="417"/>
      <c r="F257" s="418"/>
    </row>
    <row r="258" spans="1:6" ht="15.75" customHeight="1" thickBot="1">
      <c r="A258" s="427"/>
      <c r="B258" s="428"/>
      <c r="C258" s="428"/>
      <c r="D258" s="428"/>
      <c r="E258" s="428"/>
      <c r="F258" s="429"/>
    </row>
  </sheetData>
  <phoneticPr fontId="6" type="noConversion"/>
  <pageMargins left="0.7" right="0.7" top="0.75" bottom="0.75" header="0.3" footer="0.3"/>
  <pageSetup paperSize="9" orientation="portrait" r:id="rId1"/>
  <rowBreaks count="5" manualBreakCount="5">
    <brk id="46" max="16383" man="1"/>
    <brk id="91" max="16383" man="1"/>
    <brk id="133" max="16383" man="1"/>
    <brk id="173" max="16383" man="1"/>
    <brk id="21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76"/>
  <sheetViews>
    <sheetView topLeftCell="A253" workbookViewId="0">
      <selection activeCell="F297" sqref="F297"/>
    </sheetView>
  </sheetViews>
  <sheetFormatPr defaultColWidth="2.33203125" defaultRowHeight="12"/>
  <cols>
    <col min="1" max="16384" width="2.33203125" style="446"/>
  </cols>
  <sheetData>
    <row r="2" spans="1:25" s="441" customFormat="1">
      <c r="A2" s="447" t="s">
        <v>1089</v>
      </c>
    </row>
    <row r="3" spans="1:25" s="441" customFormat="1">
      <c r="A3" s="448" t="s">
        <v>120</v>
      </c>
    </row>
    <row r="4" spans="1:25" s="441" customFormat="1">
      <c r="A4" s="448" t="s">
        <v>120</v>
      </c>
      <c r="B4" s="442"/>
    </row>
    <row r="5" spans="1:25" s="441" customFormat="1">
      <c r="A5" s="448" t="s">
        <v>999</v>
      </c>
      <c r="B5" s="442"/>
    </row>
    <row r="6" spans="1:25" s="441" customFormat="1">
      <c r="A6" s="448" t="s">
        <v>120</v>
      </c>
      <c r="B6" s="442"/>
    </row>
    <row r="7" spans="1:25" s="441" customFormat="1">
      <c r="A7" s="448" t="s">
        <v>1000</v>
      </c>
      <c r="B7" s="442"/>
    </row>
    <row r="8" spans="1:25" s="441" customFormat="1">
      <c r="A8" s="448" t="s">
        <v>120</v>
      </c>
      <c r="B8" s="442"/>
      <c r="L8" s="490"/>
      <c r="M8" s="490"/>
    </row>
    <row r="9" spans="1:25" s="441" customFormat="1">
      <c r="A9" s="448" t="s">
        <v>1001</v>
      </c>
      <c r="B9" s="442"/>
    </row>
    <row r="10" spans="1:25" s="441" customFormat="1">
      <c r="A10" s="448" t="s">
        <v>120</v>
      </c>
      <c r="B10" s="442"/>
    </row>
    <row r="11" spans="1:25" s="441" customFormat="1">
      <c r="A11" s="448" t="s">
        <v>120</v>
      </c>
      <c r="B11" s="442"/>
    </row>
    <row r="12" spans="1:25" s="441" customFormat="1">
      <c r="A12" s="448" t="s">
        <v>1002</v>
      </c>
      <c r="B12" s="442"/>
    </row>
    <row r="13" spans="1:25" s="441" customFormat="1">
      <c r="A13" s="448" t="s">
        <v>120</v>
      </c>
      <c r="B13" s="442"/>
    </row>
    <row r="14" spans="1:25" s="441" customFormat="1">
      <c r="A14" s="448" t="s">
        <v>1003</v>
      </c>
      <c r="B14" s="442"/>
    </row>
    <row r="15" spans="1:25" s="441" customFormat="1">
      <c r="A15" s="448" t="s">
        <v>120</v>
      </c>
      <c r="B15" s="442"/>
      <c r="K15" s="443"/>
      <c r="N15" s="443"/>
      <c r="O15" s="443"/>
      <c r="S15" s="489"/>
      <c r="T15" s="489"/>
      <c r="U15" s="489"/>
      <c r="W15" s="490"/>
      <c r="X15" s="490"/>
      <c r="Y15" s="490"/>
    </row>
    <row r="16" spans="1:25" s="441" customFormat="1">
      <c r="A16" s="448" t="s">
        <v>1004</v>
      </c>
    </row>
    <row r="17" spans="1:27" s="441" customFormat="1">
      <c r="A17" s="448" t="s">
        <v>120</v>
      </c>
      <c r="K17" s="443"/>
      <c r="N17" s="443"/>
      <c r="O17" s="443"/>
      <c r="S17" s="489"/>
      <c r="T17" s="489"/>
      <c r="U17" s="489"/>
      <c r="W17" s="490"/>
      <c r="X17" s="490"/>
      <c r="Y17" s="490"/>
    </row>
    <row r="18" spans="1:27" s="441" customFormat="1">
      <c r="A18" s="448" t="s">
        <v>120</v>
      </c>
    </row>
    <row r="19" spans="1:27" s="441" customFormat="1">
      <c r="A19" s="448" t="s">
        <v>1005</v>
      </c>
      <c r="K19" s="443"/>
      <c r="N19" s="443"/>
      <c r="O19" s="443"/>
      <c r="S19" s="489"/>
      <c r="T19" s="489"/>
      <c r="U19" s="489"/>
      <c r="W19" s="490"/>
      <c r="X19" s="490"/>
      <c r="Y19" s="490"/>
    </row>
    <row r="20" spans="1:27" s="441" customFormat="1">
      <c r="A20" s="448" t="s">
        <v>120</v>
      </c>
    </row>
    <row r="21" spans="1:27" s="441" customFormat="1">
      <c r="A21" s="448" t="s">
        <v>1006</v>
      </c>
    </row>
    <row r="22" spans="1:27" s="441" customFormat="1">
      <c r="A22" s="448" t="s">
        <v>120</v>
      </c>
    </row>
    <row r="23" spans="1:27">
      <c r="A23" s="448" t="s">
        <v>1007</v>
      </c>
    </row>
    <row r="25" spans="1:27" s="441" customFormat="1">
      <c r="A25" s="440"/>
    </row>
    <row r="26" spans="1:27" s="441" customFormat="1">
      <c r="A26" s="447" t="s">
        <v>1090</v>
      </c>
    </row>
    <row r="27" spans="1:27" s="441" customFormat="1">
      <c r="A27" s="448" t="s">
        <v>120</v>
      </c>
      <c r="B27" s="442"/>
    </row>
    <row r="28" spans="1:27" s="441" customFormat="1">
      <c r="A28" s="448" t="s">
        <v>120</v>
      </c>
      <c r="B28" s="442"/>
    </row>
    <row r="29" spans="1:27" s="441" customFormat="1">
      <c r="A29" s="448" t="s">
        <v>999</v>
      </c>
      <c r="B29" s="442"/>
    </row>
    <row r="30" spans="1:27" s="441" customFormat="1">
      <c r="A30" s="448" t="s">
        <v>120</v>
      </c>
      <c r="B30" s="442"/>
      <c r="U30" s="490"/>
      <c r="V30" s="490"/>
      <c r="W30" s="490"/>
      <c r="Y30" s="489"/>
      <c r="Z30" s="489"/>
      <c r="AA30" s="489"/>
    </row>
    <row r="31" spans="1:27" s="441" customFormat="1">
      <c r="A31" s="448" t="s">
        <v>1000</v>
      </c>
      <c r="B31" s="442"/>
    </row>
    <row r="32" spans="1:27" s="441" customFormat="1">
      <c r="A32" s="448" t="s">
        <v>120</v>
      </c>
      <c r="B32" s="442"/>
    </row>
    <row r="33" spans="1:27" s="441" customFormat="1">
      <c r="A33" s="448" t="s">
        <v>1001</v>
      </c>
      <c r="B33" s="442"/>
      <c r="U33" s="490"/>
      <c r="V33" s="490"/>
      <c r="W33" s="490"/>
      <c r="Y33" s="490"/>
      <c r="Z33" s="490"/>
      <c r="AA33" s="490"/>
    </row>
    <row r="34" spans="1:27" s="441" customFormat="1">
      <c r="A34" s="448" t="s">
        <v>120</v>
      </c>
      <c r="B34" s="442"/>
    </row>
    <row r="35" spans="1:27" s="441" customFormat="1">
      <c r="A35" s="448" t="s">
        <v>120</v>
      </c>
      <c r="B35" s="442"/>
    </row>
    <row r="36" spans="1:27" s="441" customFormat="1">
      <c r="A36" s="448" t="s">
        <v>1002</v>
      </c>
      <c r="B36" s="442"/>
      <c r="U36" s="490"/>
      <c r="V36" s="490"/>
      <c r="W36" s="490"/>
      <c r="Y36" s="490"/>
      <c r="Z36" s="490"/>
      <c r="AA36" s="490"/>
    </row>
    <row r="37" spans="1:27" s="441" customFormat="1">
      <c r="A37" s="448" t="s">
        <v>120</v>
      </c>
      <c r="B37" s="442"/>
    </row>
    <row r="38" spans="1:27" s="441" customFormat="1">
      <c r="A38" s="448" t="s">
        <v>1008</v>
      </c>
      <c r="B38" s="442"/>
    </row>
    <row r="39" spans="1:27" s="441" customFormat="1">
      <c r="A39" s="448" t="s">
        <v>120</v>
      </c>
      <c r="B39" s="442"/>
      <c r="U39" s="490"/>
      <c r="V39" s="490"/>
      <c r="W39" s="490"/>
      <c r="Y39" s="490"/>
      <c r="Z39" s="490"/>
      <c r="AA39" s="490"/>
    </row>
    <row r="40" spans="1:27" s="441" customFormat="1">
      <c r="A40" s="448" t="s">
        <v>1009</v>
      </c>
      <c r="B40" s="442"/>
    </row>
    <row r="41" spans="1:27" s="441" customFormat="1">
      <c r="A41" s="448" t="s">
        <v>120</v>
      </c>
      <c r="B41" s="442"/>
    </row>
    <row r="42" spans="1:27" s="441" customFormat="1">
      <c r="A42" s="448" t="s">
        <v>120</v>
      </c>
      <c r="B42" s="442"/>
      <c r="U42" s="490"/>
      <c r="V42" s="490"/>
      <c r="W42" s="490"/>
      <c r="Y42" s="489"/>
      <c r="Z42" s="489"/>
      <c r="AA42" s="489"/>
    </row>
    <row r="43" spans="1:27">
      <c r="A43" s="448" t="s">
        <v>1005</v>
      </c>
    </row>
    <row r="44" spans="1:27">
      <c r="A44" s="448" t="s">
        <v>120</v>
      </c>
    </row>
    <row r="45" spans="1:27" s="441" customFormat="1">
      <c r="A45" s="448" t="s">
        <v>1006</v>
      </c>
    </row>
    <row r="46" spans="1:27" s="441" customFormat="1">
      <c r="A46" s="448" t="s">
        <v>120</v>
      </c>
    </row>
    <row r="47" spans="1:27" s="441" customFormat="1">
      <c r="A47" s="448" t="s">
        <v>1007</v>
      </c>
    </row>
    <row r="48" spans="1:27" s="441" customFormat="1">
      <c r="A48" s="442"/>
    </row>
    <row r="49" spans="1:22" s="441" customFormat="1">
      <c r="A49" s="442"/>
    </row>
    <row r="50" spans="1:22" s="441" customFormat="1">
      <c r="A50" s="447" t="s">
        <v>1091</v>
      </c>
    </row>
    <row r="51" spans="1:22" s="441" customFormat="1">
      <c r="A51" s="448" t="s">
        <v>120</v>
      </c>
    </row>
    <row r="52" spans="1:22" s="441" customFormat="1">
      <c r="A52" s="448" t="s">
        <v>120</v>
      </c>
    </row>
    <row r="53" spans="1:22" s="441" customFormat="1">
      <c r="A53" s="448" t="s">
        <v>999</v>
      </c>
    </row>
    <row r="54" spans="1:22" s="441" customFormat="1">
      <c r="A54" s="448" t="s">
        <v>120</v>
      </c>
    </row>
    <row r="55" spans="1:22" s="441" customFormat="1">
      <c r="A55" s="448" t="s">
        <v>1000</v>
      </c>
    </row>
    <row r="56" spans="1:22" s="441" customFormat="1">
      <c r="A56" s="448" t="s">
        <v>120</v>
      </c>
    </row>
    <row r="57" spans="1:22" s="441" customFormat="1">
      <c r="A57" s="448" t="s">
        <v>1001</v>
      </c>
    </row>
    <row r="58" spans="1:22" s="441" customFormat="1">
      <c r="A58" s="448" t="s">
        <v>120</v>
      </c>
    </row>
    <row r="59" spans="1:22" s="441" customFormat="1">
      <c r="A59" s="448" t="s">
        <v>120</v>
      </c>
      <c r="F59" s="444"/>
      <c r="G59" s="445"/>
      <c r="H59" s="444"/>
      <c r="I59" s="444"/>
      <c r="J59" s="444"/>
      <c r="K59" s="444"/>
      <c r="L59" s="491"/>
      <c r="M59" s="491"/>
    </row>
    <row r="60" spans="1:22" s="441" customFormat="1">
      <c r="A60" s="448" t="s">
        <v>1002</v>
      </c>
    </row>
    <row r="61" spans="1:22" s="441" customFormat="1">
      <c r="A61" s="448" t="s">
        <v>120</v>
      </c>
      <c r="J61" s="491"/>
      <c r="K61" s="491"/>
      <c r="U61" s="491"/>
      <c r="V61" s="491"/>
    </row>
    <row r="62" spans="1:22" s="441" customFormat="1">
      <c r="A62" s="448" t="s">
        <v>1010</v>
      </c>
    </row>
    <row r="63" spans="1:22">
      <c r="A63" s="448" t="s">
        <v>120</v>
      </c>
    </row>
    <row r="64" spans="1:22">
      <c r="A64" s="448" t="s">
        <v>1011</v>
      </c>
    </row>
    <row r="65" spans="1:1">
      <c r="A65" s="448" t="s">
        <v>120</v>
      </c>
    </row>
    <row r="66" spans="1:1">
      <c r="A66" s="448" t="s">
        <v>1012</v>
      </c>
    </row>
    <row r="67" spans="1:1">
      <c r="A67" s="448" t="s">
        <v>120</v>
      </c>
    </row>
    <row r="68" spans="1:1">
      <c r="A68" s="448" t="s">
        <v>120</v>
      </c>
    </row>
    <row r="69" spans="1:1">
      <c r="A69" s="448" t="s">
        <v>1005</v>
      </c>
    </row>
    <row r="70" spans="1:1">
      <c r="A70" s="448" t="s">
        <v>120</v>
      </c>
    </row>
    <row r="71" spans="1:1">
      <c r="A71" s="448" t="s">
        <v>1006</v>
      </c>
    </row>
    <row r="72" spans="1:1">
      <c r="A72" s="448" t="s">
        <v>120</v>
      </c>
    </row>
    <row r="73" spans="1:1">
      <c r="A73" s="448" t="s">
        <v>1007</v>
      </c>
    </row>
    <row r="74" spans="1:1">
      <c r="A74" s="448" t="s">
        <v>120</v>
      </c>
    </row>
    <row r="76" spans="1:1">
      <c r="A76" s="447" t="s">
        <v>1092</v>
      </c>
    </row>
    <row r="77" spans="1:1">
      <c r="A77" s="448" t="s">
        <v>120</v>
      </c>
    </row>
    <row r="78" spans="1:1">
      <c r="A78" s="448" t="s">
        <v>120</v>
      </c>
    </row>
    <row r="79" spans="1:1">
      <c r="A79" s="448" t="s">
        <v>999</v>
      </c>
    </row>
    <row r="80" spans="1:1">
      <c r="A80" s="448" t="s">
        <v>120</v>
      </c>
    </row>
    <row r="81" spans="1:1">
      <c r="A81" s="448" t="s">
        <v>1000</v>
      </c>
    </row>
    <row r="82" spans="1:1">
      <c r="A82" s="448" t="s">
        <v>120</v>
      </c>
    </row>
    <row r="83" spans="1:1">
      <c r="A83" s="448" t="s">
        <v>1001</v>
      </c>
    </row>
    <row r="84" spans="1:1">
      <c r="A84" s="448" t="s">
        <v>120</v>
      </c>
    </row>
    <row r="85" spans="1:1">
      <c r="A85" s="448" t="s">
        <v>120</v>
      </c>
    </row>
    <row r="86" spans="1:1">
      <c r="A86" s="448" t="s">
        <v>1013</v>
      </c>
    </row>
    <row r="87" spans="1:1">
      <c r="A87" s="448" t="s">
        <v>120</v>
      </c>
    </row>
    <row r="88" spans="1:1">
      <c r="A88" s="448" t="s">
        <v>1014</v>
      </c>
    </row>
    <row r="89" spans="1:1">
      <c r="A89" s="448" t="s">
        <v>120</v>
      </c>
    </row>
    <row r="90" spans="1:1">
      <c r="A90" s="448" t="s">
        <v>1015</v>
      </c>
    </row>
    <row r="91" spans="1:1">
      <c r="A91" s="448" t="s">
        <v>120</v>
      </c>
    </row>
    <row r="92" spans="1:1">
      <c r="A92" s="448" t="s">
        <v>120</v>
      </c>
    </row>
    <row r="93" spans="1:1">
      <c r="A93" s="448" t="s">
        <v>1016</v>
      </c>
    </row>
    <row r="94" spans="1:1">
      <c r="A94" s="448" t="s">
        <v>120</v>
      </c>
    </row>
    <row r="95" spans="1:1">
      <c r="A95" s="448" t="s">
        <v>1017</v>
      </c>
    </row>
    <row r="98" spans="1:1">
      <c r="A98" s="447" t="s">
        <v>1093</v>
      </c>
    </row>
    <row r="99" spans="1:1">
      <c r="A99" s="448" t="s">
        <v>120</v>
      </c>
    </row>
    <row r="100" spans="1:1">
      <c r="A100" s="448" t="s">
        <v>120</v>
      </c>
    </row>
    <row r="101" spans="1:1">
      <c r="A101" s="448" t="s">
        <v>1018</v>
      </c>
    </row>
    <row r="102" spans="1:1">
      <c r="A102" s="448" t="s">
        <v>120</v>
      </c>
    </row>
    <row r="103" spans="1:1">
      <c r="A103" s="448" t="s">
        <v>1019</v>
      </c>
    </row>
    <row r="104" spans="1:1">
      <c r="A104" s="448" t="s">
        <v>120</v>
      </c>
    </row>
    <row r="105" spans="1:1">
      <c r="A105" s="448" t="s">
        <v>1020</v>
      </c>
    </row>
    <row r="106" spans="1:1">
      <c r="A106" s="448" t="s">
        <v>120</v>
      </c>
    </row>
    <row r="107" spans="1:1">
      <c r="A107" s="448" t="s">
        <v>120</v>
      </c>
    </row>
    <row r="108" spans="1:1">
      <c r="A108" s="448" t="s">
        <v>1021</v>
      </c>
    </row>
    <row r="109" spans="1:1">
      <c r="A109" s="448" t="s">
        <v>120</v>
      </c>
    </row>
    <row r="110" spans="1:1">
      <c r="A110" s="448" t="s">
        <v>1022</v>
      </c>
    </row>
    <row r="113" spans="1:1">
      <c r="A113" s="447" t="s">
        <v>1094</v>
      </c>
    </row>
    <row r="114" spans="1:1">
      <c r="A114" s="448" t="s">
        <v>120</v>
      </c>
    </row>
    <row r="115" spans="1:1">
      <c r="A115" s="448" t="s">
        <v>120</v>
      </c>
    </row>
    <row r="116" spans="1:1">
      <c r="A116" s="448" t="s">
        <v>1023</v>
      </c>
    </row>
    <row r="117" spans="1:1">
      <c r="A117" s="448" t="s">
        <v>120</v>
      </c>
    </row>
    <row r="118" spans="1:1">
      <c r="A118" s="448" t="s">
        <v>1024</v>
      </c>
    </row>
    <row r="119" spans="1:1">
      <c r="A119" s="448" t="s">
        <v>120</v>
      </c>
    </row>
    <row r="120" spans="1:1">
      <c r="A120" s="448" t="s">
        <v>1025</v>
      </c>
    </row>
    <row r="121" spans="1:1">
      <c r="A121" s="448" t="s">
        <v>120</v>
      </c>
    </row>
    <row r="122" spans="1:1">
      <c r="A122" s="448" t="s">
        <v>1026</v>
      </c>
    </row>
    <row r="123" spans="1:1">
      <c r="A123" s="448" t="s">
        <v>120</v>
      </c>
    </row>
    <row r="124" spans="1:1">
      <c r="A124" s="448" t="s">
        <v>1027</v>
      </c>
    </row>
    <row r="125" spans="1:1">
      <c r="A125" s="448" t="s">
        <v>120</v>
      </c>
    </row>
    <row r="126" spans="1:1">
      <c r="A126" s="448" t="s">
        <v>1028</v>
      </c>
    </row>
    <row r="127" spans="1:1">
      <c r="A127" s="448" t="s">
        <v>120</v>
      </c>
    </row>
    <row r="128" spans="1:1">
      <c r="A128" s="448" t="s">
        <v>1029</v>
      </c>
    </row>
    <row r="129" spans="1:1">
      <c r="A129" s="448" t="s">
        <v>120</v>
      </c>
    </row>
    <row r="130" spans="1:1">
      <c r="A130" s="448" t="s">
        <v>120</v>
      </c>
    </row>
    <row r="131" spans="1:1">
      <c r="A131" s="448" t="s">
        <v>1030</v>
      </c>
    </row>
    <row r="132" spans="1:1">
      <c r="A132" s="448" t="s">
        <v>120</v>
      </c>
    </row>
    <row r="133" spans="1:1">
      <c r="A133" s="448" t="s">
        <v>1031</v>
      </c>
    </row>
    <row r="134" spans="1:1">
      <c r="A134" s="448" t="s">
        <v>120</v>
      </c>
    </row>
    <row r="135" spans="1:1">
      <c r="A135" s="448" t="s">
        <v>120</v>
      </c>
    </row>
    <row r="136" spans="1:1">
      <c r="A136" s="448" t="s">
        <v>120</v>
      </c>
    </row>
    <row r="137" spans="1:1">
      <c r="A137" s="448" t="s">
        <v>120</v>
      </c>
    </row>
    <row r="138" spans="1:1">
      <c r="A138" s="448" t="s">
        <v>1032</v>
      </c>
    </row>
    <row r="139" spans="1:1">
      <c r="A139" s="448" t="s">
        <v>120</v>
      </c>
    </row>
    <row r="140" spans="1:1">
      <c r="A140" s="448" t="s">
        <v>1033</v>
      </c>
    </row>
    <row r="141" spans="1:1">
      <c r="A141" s="448" t="s">
        <v>1034</v>
      </c>
    </row>
    <row r="142" spans="1:1">
      <c r="A142" s="448" t="s">
        <v>1035</v>
      </c>
    </row>
    <row r="143" spans="1:1">
      <c r="A143" s="448" t="s">
        <v>120</v>
      </c>
    </row>
    <row r="144" spans="1:1">
      <c r="A144" s="448" t="s">
        <v>1036</v>
      </c>
    </row>
    <row r="145" spans="1:1">
      <c r="A145" s="448" t="s">
        <v>120</v>
      </c>
    </row>
    <row r="146" spans="1:1">
      <c r="A146" s="448" t="s">
        <v>1037</v>
      </c>
    </row>
    <row r="147" spans="1:1">
      <c r="A147" s="448" t="s">
        <v>120</v>
      </c>
    </row>
    <row r="148" spans="1:1">
      <c r="A148" s="448" t="s">
        <v>1038</v>
      </c>
    </row>
    <row r="149" spans="1:1">
      <c r="A149" s="448" t="s">
        <v>120</v>
      </c>
    </row>
    <row r="150" spans="1:1">
      <c r="A150" s="448" t="s">
        <v>1039</v>
      </c>
    </row>
    <row r="151" spans="1:1">
      <c r="A151" s="448" t="s">
        <v>120</v>
      </c>
    </row>
    <row r="152" spans="1:1">
      <c r="A152" s="448" t="s">
        <v>1040</v>
      </c>
    </row>
    <row r="153" spans="1:1">
      <c r="A153" s="448" t="s">
        <v>120</v>
      </c>
    </row>
    <row r="154" spans="1:1">
      <c r="A154" s="448" t="s">
        <v>1041</v>
      </c>
    </row>
    <row r="155" spans="1:1">
      <c r="A155" s="448" t="s">
        <v>120</v>
      </c>
    </row>
    <row r="156" spans="1:1">
      <c r="A156" s="448" t="s">
        <v>1042</v>
      </c>
    </row>
    <row r="157" spans="1:1">
      <c r="A157" s="448" t="s">
        <v>120</v>
      </c>
    </row>
    <row r="158" spans="1:1">
      <c r="A158" s="448" t="s">
        <v>1043</v>
      </c>
    </row>
    <row r="159" spans="1:1">
      <c r="A159" s="448" t="s">
        <v>120</v>
      </c>
    </row>
    <row r="160" spans="1:1">
      <c r="A160" s="448" t="s">
        <v>1044</v>
      </c>
    </row>
    <row r="161" spans="1:1">
      <c r="A161" s="448" t="s">
        <v>120</v>
      </c>
    </row>
    <row r="162" spans="1:1">
      <c r="A162" s="448" t="s">
        <v>1045</v>
      </c>
    </row>
    <row r="163" spans="1:1">
      <c r="A163" s="448" t="s">
        <v>120</v>
      </c>
    </row>
    <row r="164" spans="1:1">
      <c r="A164" s="448" t="s">
        <v>120</v>
      </c>
    </row>
    <row r="165" spans="1:1">
      <c r="A165" s="448" t="s">
        <v>1046</v>
      </c>
    </row>
    <row r="166" spans="1:1">
      <c r="A166" s="448" t="s">
        <v>120</v>
      </c>
    </row>
    <row r="167" spans="1:1">
      <c r="A167" s="448" t="s">
        <v>1047</v>
      </c>
    </row>
    <row r="168" spans="1:1">
      <c r="A168" s="448" t="s">
        <v>120</v>
      </c>
    </row>
    <row r="169" spans="1:1">
      <c r="A169" s="448" t="s">
        <v>1048</v>
      </c>
    </row>
    <row r="170" spans="1:1">
      <c r="A170" s="448" t="s">
        <v>120</v>
      </c>
    </row>
    <row r="171" spans="1:1">
      <c r="A171" s="448" t="s">
        <v>1049</v>
      </c>
    </row>
    <row r="173" spans="1:1">
      <c r="A173" s="448" t="s">
        <v>1050</v>
      </c>
    </row>
    <row r="174" spans="1:1">
      <c r="A174" s="448" t="s">
        <v>120</v>
      </c>
    </row>
    <row r="175" spans="1:1">
      <c r="A175" s="448" t="s">
        <v>1051</v>
      </c>
    </row>
    <row r="176" spans="1:1">
      <c r="A176" s="448" t="s">
        <v>120</v>
      </c>
    </row>
    <row r="177" spans="1:1">
      <c r="A177" s="448" t="s">
        <v>1052</v>
      </c>
    </row>
    <row r="178" spans="1:1">
      <c r="A178" s="448" t="s">
        <v>120</v>
      </c>
    </row>
    <row r="179" spans="1:1">
      <c r="A179" s="448" t="s">
        <v>1053</v>
      </c>
    </row>
    <row r="180" spans="1:1">
      <c r="A180" s="448" t="s">
        <v>120</v>
      </c>
    </row>
    <row r="181" spans="1:1">
      <c r="A181" s="448" t="s">
        <v>120</v>
      </c>
    </row>
    <row r="182" spans="1:1">
      <c r="A182" s="448" t="s">
        <v>120</v>
      </c>
    </row>
    <row r="183" spans="1:1">
      <c r="A183" s="448" t="s">
        <v>120</v>
      </c>
    </row>
    <row r="184" spans="1:1">
      <c r="A184" s="448" t="s">
        <v>120</v>
      </c>
    </row>
    <row r="185" spans="1:1">
      <c r="A185" s="448" t="s">
        <v>1054</v>
      </c>
    </row>
    <row r="186" spans="1:1">
      <c r="A186" s="448" t="s">
        <v>120</v>
      </c>
    </row>
    <row r="187" spans="1:1">
      <c r="A187" s="448" t="s">
        <v>1055</v>
      </c>
    </row>
    <row r="188" spans="1:1">
      <c r="A188" s="448" t="s">
        <v>120</v>
      </c>
    </row>
    <row r="189" spans="1:1">
      <c r="A189" s="448" t="s">
        <v>1056</v>
      </c>
    </row>
    <row r="190" spans="1:1">
      <c r="A190" s="448" t="s">
        <v>120</v>
      </c>
    </row>
    <row r="191" spans="1:1">
      <c r="A191" s="448" t="s">
        <v>1057</v>
      </c>
    </row>
    <row r="194" spans="1:1">
      <c r="A194" s="449" t="s">
        <v>1095</v>
      </c>
    </row>
    <row r="195" spans="1:1">
      <c r="A195" s="450" t="s">
        <v>120</v>
      </c>
    </row>
    <row r="196" spans="1:1">
      <c r="A196" s="450" t="s">
        <v>120</v>
      </c>
    </row>
    <row r="197" spans="1:1">
      <c r="A197" s="450" t="s">
        <v>1023</v>
      </c>
    </row>
    <row r="198" spans="1:1">
      <c r="A198" s="450" t="s">
        <v>120</v>
      </c>
    </row>
    <row r="199" spans="1:1">
      <c r="A199" s="450" t="s">
        <v>1058</v>
      </c>
    </row>
    <row r="200" spans="1:1">
      <c r="A200" s="450" t="s">
        <v>120</v>
      </c>
    </row>
    <row r="201" spans="1:1">
      <c r="A201" s="450" t="s">
        <v>1059</v>
      </c>
    </row>
    <row r="202" spans="1:1">
      <c r="A202" s="450" t="s">
        <v>120</v>
      </c>
    </row>
    <row r="203" spans="1:1">
      <c r="A203" s="450" t="s">
        <v>1060</v>
      </c>
    </row>
    <row r="204" spans="1:1">
      <c r="A204" s="450" t="s">
        <v>120</v>
      </c>
    </row>
    <row r="205" spans="1:1">
      <c r="A205" s="450" t="s">
        <v>1061</v>
      </c>
    </row>
    <row r="206" spans="1:1">
      <c r="A206" s="450" t="s">
        <v>120</v>
      </c>
    </row>
    <row r="207" spans="1:1">
      <c r="A207" s="450" t="s">
        <v>1062</v>
      </c>
    </row>
    <row r="208" spans="1:1">
      <c r="A208" s="450" t="s">
        <v>120</v>
      </c>
    </row>
    <row r="209" spans="1:1">
      <c r="A209" s="450" t="s">
        <v>1063</v>
      </c>
    </row>
    <row r="210" spans="1:1">
      <c r="A210" s="450" t="s">
        <v>120</v>
      </c>
    </row>
    <row r="211" spans="1:1">
      <c r="A211" s="450" t="s">
        <v>120</v>
      </c>
    </row>
    <row r="212" spans="1:1">
      <c r="A212" s="450" t="s">
        <v>1064</v>
      </c>
    </row>
    <row r="213" spans="1:1">
      <c r="A213" s="450" t="s">
        <v>120</v>
      </c>
    </row>
    <row r="214" spans="1:1">
      <c r="A214" s="450" t="s">
        <v>1065</v>
      </c>
    </row>
    <row r="215" spans="1:1">
      <c r="A215" s="450" t="s">
        <v>120</v>
      </c>
    </row>
    <row r="216" spans="1:1">
      <c r="A216" s="450" t="s">
        <v>120</v>
      </c>
    </row>
    <row r="217" spans="1:1">
      <c r="A217" s="450" t="s">
        <v>120</v>
      </c>
    </row>
    <row r="218" spans="1:1">
      <c r="A218" s="450" t="s">
        <v>120</v>
      </c>
    </row>
    <row r="219" spans="1:1">
      <c r="A219" s="450" t="s">
        <v>1032</v>
      </c>
    </row>
    <row r="220" spans="1:1">
      <c r="A220" s="450" t="s">
        <v>120</v>
      </c>
    </row>
    <row r="221" spans="1:1">
      <c r="A221" s="450" t="s">
        <v>1066</v>
      </c>
    </row>
    <row r="222" spans="1:1">
      <c r="A222" s="450" t="s">
        <v>1067</v>
      </c>
    </row>
    <row r="223" spans="1:1">
      <c r="A223" s="450" t="s">
        <v>1068</v>
      </c>
    </row>
    <row r="224" spans="1:1">
      <c r="A224" s="450" t="s">
        <v>120</v>
      </c>
    </row>
    <row r="225" spans="1:1">
      <c r="A225" s="450" t="s">
        <v>1069</v>
      </c>
    </row>
    <row r="226" spans="1:1">
      <c r="A226" s="450" t="s">
        <v>120</v>
      </c>
    </row>
    <row r="227" spans="1:1">
      <c r="A227" s="450" t="s">
        <v>1070</v>
      </c>
    </row>
    <row r="228" spans="1:1">
      <c r="A228" s="450" t="s">
        <v>120</v>
      </c>
    </row>
    <row r="229" spans="1:1">
      <c r="A229" s="450" t="s">
        <v>1038</v>
      </c>
    </row>
    <row r="230" spans="1:1">
      <c r="A230" s="450" t="s">
        <v>120</v>
      </c>
    </row>
    <row r="231" spans="1:1">
      <c r="A231" s="450" t="s">
        <v>1071</v>
      </c>
    </row>
    <row r="232" spans="1:1">
      <c r="A232" s="450" t="s">
        <v>120</v>
      </c>
    </row>
    <row r="233" spans="1:1">
      <c r="A233" s="450" t="s">
        <v>1072</v>
      </c>
    </row>
    <row r="234" spans="1:1">
      <c r="A234" s="450" t="s">
        <v>120</v>
      </c>
    </row>
    <row r="235" spans="1:1">
      <c r="A235" s="450" t="s">
        <v>1073</v>
      </c>
    </row>
    <row r="236" spans="1:1">
      <c r="A236" s="450" t="s">
        <v>120</v>
      </c>
    </row>
    <row r="237" spans="1:1">
      <c r="A237" s="450" t="s">
        <v>1074</v>
      </c>
    </row>
    <row r="238" spans="1:1">
      <c r="A238" s="450" t="s">
        <v>120</v>
      </c>
    </row>
    <row r="239" spans="1:1">
      <c r="A239" s="450" t="s">
        <v>1075</v>
      </c>
    </row>
    <row r="240" spans="1:1">
      <c r="A240" s="450" t="s">
        <v>120</v>
      </c>
    </row>
    <row r="241" spans="1:1">
      <c r="A241" s="450" t="s">
        <v>1076</v>
      </c>
    </row>
    <row r="242" spans="1:1">
      <c r="A242" s="450" t="s">
        <v>120</v>
      </c>
    </row>
    <row r="243" spans="1:1">
      <c r="A243" s="450" t="s">
        <v>1077</v>
      </c>
    </row>
    <row r="244" spans="1:1">
      <c r="A244" s="450" t="s">
        <v>120</v>
      </c>
    </row>
    <row r="245" spans="1:1">
      <c r="A245" s="450" t="s">
        <v>120</v>
      </c>
    </row>
    <row r="246" spans="1:1">
      <c r="A246" s="450" t="s">
        <v>1078</v>
      </c>
    </row>
    <row r="247" spans="1:1">
      <c r="A247" s="450" t="s">
        <v>120</v>
      </c>
    </row>
    <row r="248" spans="1:1">
      <c r="A248" s="450" t="s">
        <v>1079</v>
      </c>
    </row>
    <row r="249" spans="1:1">
      <c r="A249" s="450" t="s">
        <v>120</v>
      </c>
    </row>
    <row r="250" spans="1:1">
      <c r="A250" s="450" t="s">
        <v>1080</v>
      </c>
    </row>
    <row r="251" spans="1:1">
      <c r="A251" s="450" t="s">
        <v>120</v>
      </c>
    </row>
    <row r="252" spans="1:1">
      <c r="A252" s="450" t="s">
        <v>1081</v>
      </c>
    </row>
    <row r="253" spans="1:1">
      <c r="A253" s="450" t="s">
        <v>120</v>
      </c>
    </row>
    <row r="254" spans="1:1">
      <c r="A254" s="450" t="s">
        <v>120</v>
      </c>
    </row>
    <row r="255" spans="1:1">
      <c r="A255" s="450" t="s">
        <v>120</v>
      </c>
    </row>
    <row r="256" spans="1:1">
      <c r="A256" s="450" t="s">
        <v>120</v>
      </c>
    </row>
    <row r="257" spans="1:1">
      <c r="A257" s="450" t="s">
        <v>1050</v>
      </c>
    </row>
    <row r="258" spans="1:1">
      <c r="A258" s="450" t="s">
        <v>120</v>
      </c>
    </row>
    <row r="259" spans="1:1">
      <c r="A259" s="450" t="s">
        <v>1082</v>
      </c>
    </row>
    <row r="260" spans="1:1">
      <c r="A260" s="450" t="s">
        <v>120</v>
      </c>
    </row>
    <row r="261" spans="1:1">
      <c r="A261" s="450" t="s">
        <v>1083</v>
      </c>
    </row>
    <row r="262" spans="1:1">
      <c r="A262" s="450" t="s">
        <v>120</v>
      </c>
    </row>
    <row r="263" spans="1:1">
      <c r="A263" s="450" t="s">
        <v>1084</v>
      </c>
    </row>
    <row r="264" spans="1:1">
      <c r="A264" s="450" t="s">
        <v>120</v>
      </c>
    </row>
    <row r="265" spans="1:1">
      <c r="A265" s="450" t="s">
        <v>120</v>
      </c>
    </row>
    <row r="266" spans="1:1">
      <c r="A266" s="450" t="s">
        <v>120</v>
      </c>
    </row>
    <row r="267" spans="1:1">
      <c r="A267" s="450" t="s">
        <v>120</v>
      </c>
    </row>
    <row r="268" spans="1:1">
      <c r="A268" s="450" t="s">
        <v>120</v>
      </c>
    </row>
    <row r="269" spans="1:1">
      <c r="A269" s="450" t="s">
        <v>1085</v>
      </c>
    </row>
    <row r="270" spans="1:1">
      <c r="A270" s="450" t="s">
        <v>120</v>
      </c>
    </row>
    <row r="271" spans="1:1">
      <c r="A271" s="450" t="s">
        <v>1086</v>
      </c>
    </row>
    <row r="272" spans="1:1">
      <c r="A272" s="450" t="s">
        <v>120</v>
      </c>
    </row>
    <row r="273" spans="1:1">
      <c r="A273" s="450" t="s">
        <v>1087</v>
      </c>
    </row>
    <row r="274" spans="1:1">
      <c r="A274" s="450" t="s">
        <v>120</v>
      </c>
    </row>
    <row r="275" spans="1:1">
      <c r="A275" s="450" t="s">
        <v>1088</v>
      </c>
    </row>
    <row r="276" spans="1:1">
      <c r="A276" s="448" t="s">
        <v>120</v>
      </c>
    </row>
  </sheetData>
  <mergeCells count="20">
    <mergeCell ref="J61:K61"/>
    <mergeCell ref="U61:V61"/>
    <mergeCell ref="U30:W30"/>
    <mergeCell ref="Y30:AA30"/>
    <mergeCell ref="U33:W33"/>
    <mergeCell ref="Y33:AA33"/>
    <mergeCell ref="U36:W36"/>
    <mergeCell ref="Y36:AA36"/>
    <mergeCell ref="U39:W39"/>
    <mergeCell ref="Y39:AA39"/>
    <mergeCell ref="U42:W42"/>
    <mergeCell ref="Y42:AA42"/>
    <mergeCell ref="L59:M59"/>
    <mergeCell ref="S19:U19"/>
    <mergeCell ref="W19:Y19"/>
    <mergeCell ref="L8:M8"/>
    <mergeCell ref="S15:U15"/>
    <mergeCell ref="W15:Y15"/>
    <mergeCell ref="S17:U17"/>
    <mergeCell ref="W17:Y17"/>
  </mergeCells>
  <phoneticPr fontId="6" type="noConversion"/>
  <pageMargins left="0.7" right="0.59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92"/>
  <sheetViews>
    <sheetView showZeros="0" view="pageBreakPreview" zoomScaleNormal="100" zoomScaleSheetLayoutView="100" workbookViewId="0">
      <pane xSplit="3" ySplit="3" topLeftCell="D130" activePane="bottomRight" state="frozen"/>
      <selection activeCell="Z119" sqref="Z119"/>
      <selection pane="topRight" activeCell="Z119" sqref="Z119"/>
      <selection pane="bottomLeft" activeCell="Z119" sqref="Z119"/>
      <selection pane="bottomRight" activeCell="Z119" sqref="Z119"/>
    </sheetView>
  </sheetViews>
  <sheetFormatPr defaultColWidth="8.88671875" defaultRowHeight="10.5"/>
  <cols>
    <col min="1" max="1" width="23.5546875" style="361" customWidth="1"/>
    <col min="2" max="2" width="12.109375" style="361" customWidth="1"/>
    <col min="3" max="3" width="4.109375" style="362" customWidth="1"/>
    <col min="4" max="6" width="10.33203125" style="362" customWidth="1"/>
    <col min="7" max="9" width="10.33203125" style="363" customWidth="1"/>
    <col min="10" max="10" width="10.33203125" style="361" customWidth="1"/>
    <col min="11" max="256" width="8.88671875" style="361"/>
    <col min="257" max="257" width="23.5546875" style="361" customWidth="1"/>
    <col min="258" max="258" width="12.109375" style="361" customWidth="1"/>
    <col min="259" max="259" width="4.109375" style="361" customWidth="1"/>
    <col min="260" max="266" width="10.33203125" style="361" customWidth="1"/>
    <col min="267" max="512" width="8.88671875" style="361"/>
    <col min="513" max="513" width="23.5546875" style="361" customWidth="1"/>
    <col min="514" max="514" width="12.109375" style="361" customWidth="1"/>
    <col min="515" max="515" width="4.109375" style="361" customWidth="1"/>
    <col min="516" max="522" width="10.33203125" style="361" customWidth="1"/>
    <col min="523" max="768" width="8.88671875" style="361"/>
    <col min="769" max="769" width="23.5546875" style="361" customWidth="1"/>
    <col min="770" max="770" width="12.109375" style="361" customWidth="1"/>
    <col min="771" max="771" width="4.109375" style="361" customWidth="1"/>
    <col min="772" max="778" width="10.33203125" style="361" customWidth="1"/>
    <col min="779" max="1024" width="8.88671875" style="361"/>
    <col min="1025" max="1025" width="23.5546875" style="361" customWidth="1"/>
    <col min="1026" max="1026" width="12.109375" style="361" customWidth="1"/>
    <col min="1027" max="1027" width="4.109375" style="361" customWidth="1"/>
    <col min="1028" max="1034" width="10.33203125" style="361" customWidth="1"/>
    <col min="1035" max="1280" width="8.88671875" style="361"/>
    <col min="1281" max="1281" width="23.5546875" style="361" customWidth="1"/>
    <col min="1282" max="1282" width="12.109375" style="361" customWidth="1"/>
    <col min="1283" max="1283" width="4.109375" style="361" customWidth="1"/>
    <col min="1284" max="1290" width="10.33203125" style="361" customWidth="1"/>
    <col min="1291" max="1536" width="8.88671875" style="361"/>
    <col min="1537" max="1537" width="23.5546875" style="361" customWidth="1"/>
    <col min="1538" max="1538" width="12.109375" style="361" customWidth="1"/>
    <col min="1539" max="1539" width="4.109375" style="361" customWidth="1"/>
    <col min="1540" max="1546" width="10.33203125" style="361" customWidth="1"/>
    <col min="1547" max="1792" width="8.88671875" style="361"/>
    <col min="1793" max="1793" width="23.5546875" style="361" customWidth="1"/>
    <col min="1794" max="1794" width="12.109375" style="361" customWidth="1"/>
    <col min="1795" max="1795" width="4.109375" style="361" customWidth="1"/>
    <col min="1796" max="1802" width="10.33203125" style="361" customWidth="1"/>
    <col min="1803" max="2048" width="8.88671875" style="361"/>
    <col min="2049" max="2049" width="23.5546875" style="361" customWidth="1"/>
    <col min="2050" max="2050" width="12.109375" style="361" customWidth="1"/>
    <col min="2051" max="2051" width="4.109375" style="361" customWidth="1"/>
    <col min="2052" max="2058" width="10.33203125" style="361" customWidth="1"/>
    <col min="2059" max="2304" width="8.88671875" style="361"/>
    <col min="2305" max="2305" width="23.5546875" style="361" customWidth="1"/>
    <col min="2306" max="2306" width="12.109375" style="361" customWidth="1"/>
    <col min="2307" max="2307" width="4.109375" style="361" customWidth="1"/>
    <col min="2308" max="2314" width="10.33203125" style="361" customWidth="1"/>
    <col min="2315" max="2560" width="8.88671875" style="361"/>
    <col min="2561" max="2561" width="23.5546875" style="361" customWidth="1"/>
    <col min="2562" max="2562" width="12.109375" style="361" customWidth="1"/>
    <col min="2563" max="2563" width="4.109375" style="361" customWidth="1"/>
    <col min="2564" max="2570" width="10.33203125" style="361" customWidth="1"/>
    <col min="2571" max="2816" width="8.88671875" style="361"/>
    <col min="2817" max="2817" width="23.5546875" style="361" customWidth="1"/>
    <col min="2818" max="2818" width="12.109375" style="361" customWidth="1"/>
    <col min="2819" max="2819" width="4.109375" style="361" customWidth="1"/>
    <col min="2820" max="2826" width="10.33203125" style="361" customWidth="1"/>
    <col min="2827" max="3072" width="8.88671875" style="361"/>
    <col min="3073" max="3073" width="23.5546875" style="361" customWidth="1"/>
    <col min="3074" max="3074" width="12.109375" style="361" customWidth="1"/>
    <col min="3075" max="3075" width="4.109375" style="361" customWidth="1"/>
    <col min="3076" max="3082" width="10.33203125" style="361" customWidth="1"/>
    <col min="3083" max="3328" width="8.88671875" style="361"/>
    <col min="3329" max="3329" width="23.5546875" style="361" customWidth="1"/>
    <col min="3330" max="3330" width="12.109375" style="361" customWidth="1"/>
    <col min="3331" max="3331" width="4.109375" style="361" customWidth="1"/>
    <col min="3332" max="3338" width="10.33203125" style="361" customWidth="1"/>
    <col min="3339" max="3584" width="8.88671875" style="361"/>
    <col min="3585" max="3585" width="23.5546875" style="361" customWidth="1"/>
    <col min="3586" max="3586" width="12.109375" style="361" customWidth="1"/>
    <col min="3587" max="3587" width="4.109375" style="361" customWidth="1"/>
    <col min="3588" max="3594" width="10.33203125" style="361" customWidth="1"/>
    <col min="3595" max="3840" width="8.88671875" style="361"/>
    <col min="3841" max="3841" width="23.5546875" style="361" customWidth="1"/>
    <col min="3842" max="3842" width="12.109375" style="361" customWidth="1"/>
    <col min="3843" max="3843" width="4.109375" style="361" customWidth="1"/>
    <col min="3844" max="3850" width="10.33203125" style="361" customWidth="1"/>
    <col min="3851" max="4096" width="8.88671875" style="361"/>
    <col min="4097" max="4097" width="23.5546875" style="361" customWidth="1"/>
    <col min="4098" max="4098" width="12.109375" style="361" customWidth="1"/>
    <col min="4099" max="4099" width="4.109375" style="361" customWidth="1"/>
    <col min="4100" max="4106" width="10.33203125" style="361" customWidth="1"/>
    <col min="4107" max="4352" width="8.88671875" style="361"/>
    <col min="4353" max="4353" width="23.5546875" style="361" customWidth="1"/>
    <col min="4354" max="4354" width="12.109375" style="361" customWidth="1"/>
    <col min="4355" max="4355" width="4.109375" style="361" customWidth="1"/>
    <col min="4356" max="4362" width="10.33203125" style="361" customWidth="1"/>
    <col min="4363" max="4608" width="8.88671875" style="361"/>
    <col min="4609" max="4609" width="23.5546875" style="361" customWidth="1"/>
    <col min="4610" max="4610" width="12.109375" style="361" customWidth="1"/>
    <col min="4611" max="4611" width="4.109375" style="361" customWidth="1"/>
    <col min="4612" max="4618" width="10.33203125" style="361" customWidth="1"/>
    <col min="4619" max="4864" width="8.88671875" style="361"/>
    <col min="4865" max="4865" width="23.5546875" style="361" customWidth="1"/>
    <col min="4866" max="4866" width="12.109375" style="361" customWidth="1"/>
    <col min="4867" max="4867" width="4.109375" style="361" customWidth="1"/>
    <col min="4868" max="4874" width="10.33203125" style="361" customWidth="1"/>
    <col min="4875" max="5120" width="8.88671875" style="361"/>
    <col min="5121" max="5121" width="23.5546875" style="361" customWidth="1"/>
    <col min="5122" max="5122" width="12.109375" style="361" customWidth="1"/>
    <col min="5123" max="5123" width="4.109375" style="361" customWidth="1"/>
    <col min="5124" max="5130" width="10.33203125" style="361" customWidth="1"/>
    <col min="5131" max="5376" width="8.88671875" style="361"/>
    <col min="5377" max="5377" width="23.5546875" style="361" customWidth="1"/>
    <col min="5378" max="5378" width="12.109375" style="361" customWidth="1"/>
    <col min="5379" max="5379" width="4.109375" style="361" customWidth="1"/>
    <col min="5380" max="5386" width="10.33203125" style="361" customWidth="1"/>
    <col min="5387" max="5632" width="8.88671875" style="361"/>
    <col min="5633" max="5633" width="23.5546875" style="361" customWidth="1"/>
    <col min="5634" max="5634" width="12.109375" style="361" customWidth="1"/>
    <col min="5635" max="5635" width="4.109375" style="361" customWidth="1"/>
    <col min="5636" max="5642" width="10.33203125" style="361" customWidth="1"/>
    <col min="5643" max="5888" width="8.88671875" style="361"/>
    <col min="5889" max="5889" width="23.5546875" style="361" customWidth="1"/>
    <col min="5890" max="5890" width="12.109375" style="361" customWidth="1"/>
    <col min="5891" max="5891" width="4.109375" style="361" customWidth="1"/>
    <col min="5892" max="5898" width="10.33203125" style="361" customWidth="1"/>
    <col min="5899" max="6144" width="8.88671875" style="361"/>
    <col min="6145" max="6145" width="23.5546875" style="361" customWidth="1"/>
    <col min="6146" max="6146" width="12.109375" style="361" customWidth="1"/>
    <col min="6147" max="6147" width="4.109375" style="361" customWidth="1"/>
    <col min="6148" max="6154" width="10.33203125" style="361" customWidth="1"/>
    <col min="6155" max="6400" width="8.88671875" style="361"/>
    <col min="6401" max="6401" width="23.5546875" style="361" customWidth="1"/>
    <col min="6402" max="6402" width="12.109375" style="361" customWidth="1"/>
    <col min="6403" max="6403" width="4.109375" style="361" customWidth="1"/>
    <col min="6404" max="6410" width="10.33203125" style="361" customWidth="1"/>
    <col min="6411" max="6656" width="8.88671875" style="361"/>
    <col min="6657" max="6657" width="23.5546875" style="361" customWidth="1"/>
    <col min="6658" max="6658" width="12.109375" style="361" customWidth="1"/>
    <col min="6659" max="6659" width="4.109375" style="361" customWidth="1"/>
    <col min="6660" max="6666" width="10.33203125" style="361" customWidth="1"/>
    <col min="6667" max="6912" width="8.88671875" style="361"/>
    <col min="6913" max="6913" width="23.5546875" style="361" customWidth="1"/>
    <col min="6914" max="6914" width="12.109375" style="361" customWidth="1"/>
    <col min="6915" max="6915" width="4.109375" style="361" customWidth="1"/>
    <col min="6916" max="6922" width="10.33203125" style="361" customWidth="1"/>
    <col min="6923" max="7168" width="8.88671875" style="361"/>
    <col min="7169" max="7169" width="23.5546875" style="361" customWidth="1"/>
    <col min="7170" max="7170" width="12.109375" style="361" customWidth="1"/>
    <col min="7171" max="7171" width="4.109375" style="361" customWidth="1"/>
    <col min="7172" max="7178" width="10.33203125" style="361" customWidth="1"/>
    <col min="7179" max="7424" width="8.88671875" style="361"/>
    <col min="7425" max="7425" width="23.5546875" style="361" customWidth="1"/>
    <col min="7426" max="7426" width="12.109375" style="361" customWidth="1"/>
    <col min="7427" max="7427" width="4.109375" style="361" customWidth="1"/>
    <col min="7428" max="7434" width="10.33203125" style="361" customWidth="1"/>
    <col min="7435" max="7680" width="8.88671875" style="361"/>
    <col min="7681" max="7681" width="23.5546875" style="361" customWidth="1"/>
    <col min="7682" max="7682" width="12.109375" style="361" customWidth="1"/>
    <col min="7683" max="7683" width="4.109375" style="361" customWidth="1"/>
    <col min="7684" max="7690" width="10.33203125" style="361" customWidth="1"/>
    <col min="7691" max="7936" width="8.88671875" style="361"/>
    <col min="7937" max="7937" width="23.5546875" style="361" customWidth="1"/>
    <col min="7938" max="7938" width="12.109375" style="361" customWidth="1"/>
    <col min="7939" max="7939" width="4.109375" style="361" customWidth="1"/>
    <col min="7940" max="7946" width="10.33203125" style="361" customWidth="1"/>
    <col min="7947" max="8192" width="8.88671875" style="361"/>
    <col min="8193" max="8193" width="23.5546875" style="361" customWidth="1"/>
    <col min="8194" max="8194" width="12.109375" style="361" customWidth="1"/>
    <col min="8195" max="8195" width="4.109375" style="361" customWidth="1"/>
    <col min="8196" max="8202" width="10.33203125" style="361" customWidth="1"/>
    <col min="8203" max="8448" width="8.88671875" style="361"/>
    <col min="8449" max="8449" width="23.5546875" style="361" customWidth="1"/>
    <col min="8450" max="8450" width="12.109375" style="361" customWidth="1"/>
    <col min="8451" max="8451" width="4.109375" style="361" customWidth="1"/>
    <col min="8452" max="8458" width="10.33203125" style="361" customWidth="1"/>
    <col min="8459" max="8704" width="8.88671875" style="361"/>
    <col min="8705" max="8705" width="23.5546875" style="361" customWidth="1"/>
    <col min="8706" max="8706" width="12.109375" style="361" customWidth="1"/>
    <col min="8707" max="8707" width="4.109375" style="361" customWidth="1"/>
    <col min="8708" max="8714" width="10.33203125" style="361" customWidth="1"/>
    <col min="8715" max="8960" width="8.88671875" style="361"/>
    <col min="8961" max="8961" width="23.5546875" style="361" customWidth="1"/>
    <col min="8962" max="8962" width="12.109375" style="361" customWidth="1"/>
    <col min="8963" max="8963" width="4.109375" style="361" customWidth="1"/>
    <col min="8964" max="8970" width="10.33203125" style="361" customWidth="1"/>
    <col min="8971" max="9216" width="8.88671875" style="361"/>
    <col min="9217" max="9217" width="23.5546875" style="361" customWidth="1"/>
    <col min="9218" max="9218" width="12.109375" style="361" customWidth="1"/>
    <col min="9219" max="9219" width="4.109375" style="361" customWidth="1"/>
    <col min="9220" max="9226" width="10.33203125" style="361" customWidth="1"/>
    <col min="9227" max="9472" width="8.88671875" style="361"/>
    <col min="9473" max="9473" width="23.5546875" style="361" customWidth="1"/>
    <col min="9474" max="9474" width="12.109375" style="361" customWidth="1"/>
    <col min="9475" max="9475" width="4.109375" style="361" customWidth="1"/>
    <col min="9476" max="9482" width="10.33203125" style="361" customWidth="1"/>
    <col min="9483" max="9728" width="8.88671875" style="361"/>
    <col min="9729" max="9729" width="23.5546875" style="361" customWidth="1"/>
    <col min="9730" max="9730" width="12.109375" style="361" customWidth="1"/>
    <col min="9731" max="9731" width="4.109375" style="361" customWidth="1"/>
    <col min="9732" max="9738" width="10.33203125" style="361" customWidth="1"/>
    <col min="9739" max="9984" width="8.88671875" style="361"/>
    <col min="9985" max="9985" width="23.5546875" style="361" customWidth="1"/>
    <col min="9986" max="9986" width="12.109375" style="361" customWidth="1"/>
    <col min="9987" max="9987" width="4.109375" style="361" customWidth="1"/>
    <col min="9988" max="9994" width="10.33203125" style="361" customWidth="1"/>
    <col min="9995" max="10240" width="8.88671875" style="361"/>
    <col min="10241" max="10241" width="23.5546875" style="361" customWidth="1"/>
    <col min="10242" max="10242" width="12.109375" style="361" customWidth="1"/>
    <col min="10243" max="10243" width="4.109375" style="361" customWidth="1"/>
    <col min="10244" max="10250" width="10.33203125" style="361" customWidth="1"/>
    <col min="10251" max="10496" width="8.88671875" style="361"/>
    <col min="10497" max="10497" width="23.5546875" style="361" customWidth="1"/>
    <col min="10498" max="10498" width="12.109375" style="361" customWidth="1"/>
    <col min="10499" max="10499" width="4.109375" style="361" customWidth="1"/>
    <col min="10500" max="10506" width="10.33203125" style="361" customWidth="1"/>
    <col min="10507" max="10752" width="8.88671875" style="361"/>
    <col min="10753" max="10753" width="23.5546875" style="361" customWidth="1"/>
    <col min="10754" max="10754" width="12.109375" style="361" customWidth="1"/>
    <col min="10755" max="10755" width="4.109375" style="361" customWidth="1"/>
    <col min="10756" max="10762" width="10.33203125" style="361" customWidth="1"/>
    <col min="10763" max="11008" width="8.88671875" style="361"/>
    <col min="11009" max="11009" width="23.5546875" style="361" customWidth="1"/>
    <col min="11010" max="11010" width="12.109375" style="361" customWidth="1"/>
    <col min="11011" max="11011" width="4.109375" style="361" customWidth="1"/>
    <col min="11012" max="11018" width="10.33203125" style="361" customWidth="1"/>
    <col min="11019" max="11264" width="8.88671875" style="361"/>
    <col min="11265" max="11265" width="23.5546875" style="361" customWidth="1"/>
    <col min="11266" max="11266" width="12.109375" style="361" customWidth="1"/>
    <col min="11267" max="11267" width="4.109375" style="361" customWidth="1"/>
    <col min="11268" max="11274" width="10.33203125" style="361" customWidth="1"/>
    <col min="11275" max="11520" width="8.88671875" style="361"/>
    <col min="11521" max="11521" width="23.5546875" style="361" customWidth="1"/>
    <col min="11522" max="11522" width="12.109375" style="361" customWidth="1"/>
    <col min="11523" max="11523" width="4.109375" style="361" customWidth="1"/>
    <col min="11524" max="11530" width="10.33203125" style="361" customWidth="1"/>
    <col min="11531" max="11776" width="8.88671875" style="361"/>
    <col min="11777" max="11777" width="23.5546875" style="361" customWidth="1"/>
    <col min="11778" max="11778" width="12.109375" style="361" customWidth="1"/>
    <col min="11779" max="11779" width="4.109375" style="361" customWidth="1"/>
    <col min="11780" max="11786" width="10.33203125" style="361" customWidth="1"/>
    <col min="11787" max="12032" width="8.88671875" style="361"/>
    <col min="12033" max="12033" width="23.5546875" style="361" customWidth="1"/>
    <col min="12034" max="12034" width="12.109375" style="361" customWidth="1"/>
    <col min="12035" max="12035" width="4.109375" style="361" customWidth="1"/>
    <col min="12036" max="12042" width="10.33203125" style="361" customWidth="1"/>
    <col min="12043" max="12288" width="8.88671875" style="361"/>
    <col min="12289" max="12289" width="23.5546875" style="361" customWidth="1"/>
    <col min="12290" max="12290" width="12.109375" style="361" customWidth="1"/>
    <col min="12291" max="12291" width="4.109375" style="361" customWidth="1"/>
    <col min="12292" max="12298" width="10.33203125" style="361" customWidth="1"/>
    <col min="12299" max="12544" width="8.88671875" style="361"/>
    <col min="12545" max="12545" width="23.5546875" style="361" customWidth="1"/>
    <col min="12546" max="12546" width="12.109375" style="361" customWidth="1"/>
    <col min="12547" max="12547" width="4.109375" style="361" customWidth="1"/>
    <col min="12548" max="12554" width="10.33203125" style="361" customWidth="1"/>
    <col min="12555" max="12800" width="8.88671875" style="361"/>
    <col min="12801" max="12801" width="23.5546875" style="361" customWidth="1"/>
    <col min="12802" max="12802" width="12.109375" style="361" customWidth="1"/>
    <col min="12803" max="12803" width="4.109375" style="361" customWidth="1"/>
    <col min="12804" max="12810" width="10.33203125" style="361" customWidth="1"/>
    <col min="12811" max="13056" width="8.88671875" style="361"/>
    <col min="13057" max="13057" width="23.5546875" style="361" customWidth="1"/>
    <col min="13058" max="13058" width="12.109375" style="361" customWidth="1"/>
    <col min="13059" max="13059" width="4.109375" style="361" customWidth="1"/>
    <col min="13060" max="13066" width="10.33203125" style="361" customWidth="1"/>
    <col min="13067" max="13312" width="8.88671875" style="361"/>
    <col min="13313" max="13313" width="23.5546875" style="361" customWidth="1"/>
    <col min="13314" max="13314" width="12.109375" style="361" customWidth="1"/>
    <col min="13315" max="13315" width="4.109375" style="361" customWidth="1"/>
    <col min="13316" max="13322" width="10.33203125" style="361" customWidth="1"/>
    <col min="13323" max="13568" width="8.88671875" style="361"/>
    <col min="13569" max="13569" width="23.5546875" style="361" customWidth="1"/>
    <col min="13570" max="13570" width="12.109375" style="361" customWidth="1"/>
    <col min="13571" max="13571" width="4.109375" style="361" customWidth="1"/>
    <col min="13572" max="13578" width="10.33203125" style="361" customWidth="1"/>
    <col min="13579" max="13824" width="8.88671875" style="361"/>
    <col min="13825" max="13825" width="23.5546875" style="361" customWidth="1"/>
    <col min="13826" max="13826" width="12.109375" style="361" customWidth="1"/>
    <col min="13827" max="13827" width="4.109375" style="361" customWidth="1"/>
    <col min="13828" max="13834" width="10.33203125" style="361" customWidth="1"/>
    <col min="13835" max="14080" width="8.88671875" style="361"/>
    <col min="14081" max="14081" width="23.5546875" style="361" customWidth="1"/>
    <col min="14082" max="14082" width="12.109375" style="361" customWidth="1"/>
    <col min="14083" max="14083" width="4.109375" style="361" customWidth="1"/>
    <col min="14084" max="14090" width="10.33203125" style="361" customWidth="1"/>
    <col min="14091" max="14336" width="8.88671875" style="361"/>
    <col min="14337" max="14337" width="23.5546875" style="361" customWidth="1"/>
    <col min="14338" max="14338" width="12.109375" style="361" customWidth="1"/>
    <col min="14339" max="14339" width="4.109375" style="361" customWidth="1"/>
    <col min="14340" max="14346" width="10.33203125" style="361" customWidth="1"/>
    <col min="14347" max="14592" width="8.88671875" style="361"/>
    <col min="14593" max="14593" width="23.5546875" style="361" customWidth="1"/>
    <col min="14594" max="14594" width="12.109375" style="361" customWidth="1"/>
    <col min="14595" max="14595" width="4.109375" style="361" customWidth="1"/>
    <col min="14596" max="14602" width="10.33203125" style="361" customWidth="1"/>
    <col min="14603" max="14848" width="8.88671875" style="361"/>
    <col min="14849" max="14849" width="23.5546875" style="361" customWidth="1"/>
    <col min="14850" max="14850" width="12.109375" style="361" customWidth="1"/>
    <col min="14851" max="14851" width="4.109375" style="361" customWidth="1"/>
    <col min="14852" max="14858" width="10.33203125" style="361" customWidth="1"/>
    <col min="14859" max="15104" width="8.88671875" style="361"/>
    <col min="15105" max="15105" width="23.5546875" style="361" customWidth="1"/>
    <col min="15106" max="15106" width="12.109375" style="361" customWidth="1"/>
    <col min="15107" max="15107" width="4.109375" style="361" customWidth="1"/>
    <col min="15108" max="15114" width="10.33203125" style="361" customWidth="1"/>
    <col min="15115" max="15360" width="8.88671875" style="361"/>
    <col min="15361" max="15361" width="23.5546875" style="361" customWidth="1"/>
    <col min="15362" max="15362" width="12.109375" style="361" customWidth="1"/>
    <col min="15363" max="15363" width="4.109375" style="361" customWidth="1"/>
    <col min="15364" max="15370" width="10.33203125" style="361" customWidth="1"/>
    <col min="15371" max="15616" width="8.88671875" style="361"/>
    <col min="15617" max="15617" width="23.5546875" style="361" customWidth="1"/>
    <col min="15618" max="15618" width="12.109375" style="361" customWidth="1"/>
    <col min="15619" max="15619" width="4.109375" style="361" customWidth="1"/>
    <col min="15620" max="15626" width="10.33203125" style="361" customWidth="1"/>
    <col min="15627" max="15872" width="8.88671875" style="361"/>
    <col min="15873" max="15873" width="23.5546875" style="361" customWidth="1"/>
    <col min="15874" max="15874" width="12.109375" style="361" customWidth="1"/>
    <col min="15875" max="15875" width="4.109375" style="361" customWidth="1"/>
    <col min="15876" max="15882" width="10.33203125" style="361" customWidth="1"/>
    <col min="15883" max="16128" width="8.88671875" style="361"/>
    <col min="16129" max="16129" width="23.5546875" style="361" customWidth="1"/>
    <col min="16130" max="16130" width="12.109375" style="361" customWidth="1"/>
    <col min="16131" max="16131" width="4.109375" style="361" customWidth="1"/>
    <col min="16132" max="16138" width="10.33203125" style="361" customWidth="1"/>
    <col min="16139" max="16384" width="8.88671875" style="361"/>
  </cols>
  <sheetData>
    <row r="1" spans="1:11" ht="18.95" customHeight="1">
      <c r="A1" s="360" t="e">
        <f>#REF!</f>
        <v>#REF!</v>
      </c>
      <c r="E1" s="360" t="s">
        <v>861</v>
      </c>
    </row>
    <row r="2" spans="1:11" s="364" customFormat="1" ht="18.95" customHeight="1">
      <c r="A2" s="494" t="s">
        <v>862</v>
      </c>
      <c r="B2" s="494" t="s">
        <v>133</v>
      </c>
      <c r="C2" s="494" t="s">
        <v>9</v>
      </c>
      <c r="D2" s="495" t="s">
        <v>863</v>
      </c>
      <c r="E2" s="496"/>
      <c r="F2" s="497"/>
      <c r="G2" s="498" t="s">
        <v>864</v>
      </c>
      <c r="H2" s="499"/>
      <c r="I2" s="500"/>
      <c r="J2" s="492" t="s">
        <v>865</v>
      </c>
    </row>
    <row r="3" spans="1:11" s="364" customFormat="1" ht="18.95" customHeight="1">
      <c r="A3" s="494"/>
      <c r="B3" s="494"/>
      <c r="C3" s="494"/>
      <c r="D3" s="365" t="s">
        <v>866</v>
      </c>
      <c r="E3" s="365" t="s">
        <v>867</v>
      </c>
      <c r="F3" s="365" t="s">
        <v>868</v>
      </c>
      <c r="G3" s="366" t="s">
        <v>869</v>
      </c>
      <c r="H3" s="366" t="s">
        <v>870</v>
      </c>
      <c r="I3" s="366" t="s">
        <v>871</v>
      </c>
      <c r="J3" s="493"/>
    </row>
    <row r="4" spans="1:11" ht="18.95" customHeight="1">
      <c r="A4" s="367" t="s">
        <v>873</v>
      </c>
      <c r="B4" s="367"/>
      <c r="C4" s="368"/>
      <c r="D4" s="376"/>
      <c r="E4" s="376"/>
      <c r="F4" s="376"/>
      <c r="G4" s="369">
        <v>0.99919999999999998</v>
      </c>
      <c r="H4" s="369">
        <v>1</v>
      </c>
      <c r="I4" s="369">
        <v>1</v>
      </c>
      <c r="J4" s="377" t="s">
        <v>874</v>
      </c>
      <c r="K4" s="371"/>
    </row>
    <row r="5" spans="1:11" ht="18.95" customHeight="1">
      <c r="A5" s="367"/>
      <c r="B5" s="367"/>
      <c r="C5" s="368"/>
      <c r="D5" s="376"/>
      <c r="E5" s="376"/>
      <c r="F5" s="376"/>
      <c r="G5" s="369"/>
      <c r="H5" s="369"/>
      <c r="I5" s="369"/>
      <c r="J5" s="370"/>
      <c r="K5" s="371"/>
    </row>
    <row r="6" spans="1:11" s="374" customFormat="1" ht="18.95" customHeight="1">
      <c r="A6" s="367" t="str">
        <f>'내역서(태안화력)'!A7</f>
        <v>1. 사급재료비</v>
      </c>
      <c r="B6" s="367"/>
      <c r="C6" s="368"/>
      <c r="D6" s="376"/>
      <c r="E6" s="376"/>
      <c r="F6" s="376"/>
      <c r="G6" s="372"/>
      <c r="H6" s="372"/>
      <c r="I6" s="372"/>
      <c r="J6" s="373"/>
    </row>
    <row r="7" spans="1:11" ht="18.95" customHeight="1">
      <c r="A7" s="367" t="e">
        <f>'내역서(태안화력)'!A8</f>
        <v>#REF!</v>
      </c>
      <c r="B7" s="367" t="e">
        <f>'내역서(태안화력)'!B8</f>
        <v>#REF!</v>
      </c>
      <c r="C7" s="368" t="e">
        <f>'내역서(태안화력)'!D8</f>
        <v>#REF!</v>
      </c>
      <c r="D7" s="376" t="e">
        <f>'내역서(태안화력)'!E8</f>
        <v>#REF!</v>
      </c>
      <c r="E7" s="376"/>
      <c r="F7" s="376"/>
      <c r="G7" s="370" t="e">
        <f>INT(D7*G$4)</f>
        <v>#REF!</v>
      </c>
      <c r="H7" s="370"/>
      <c r="I7" s="370"/>
      <c r="J7" s="370"/>
      <c r="K7" s="371"/>
    </row>
    <row r="8" spans="1:11" ht="18.95" customHeight="1">
      <c r="A8" s="367" t="e">
        <f>'내역서(태안화력)'!A9</f>
        <v>#REF!</v>
      </c>
      <c r="B8" s="367" t="e">
        <f>'내역서(태안화력)'!B9</f>
        <v>#REF!</v>
      </c>
      <c r="C8" s="368" t="e">
        <f>'내역서(태안화력)'!D9</f>
        <v>#REF!</v>
      </c>
      <c r="D8" s="376" t="e">
        <f>'내역서(태안화력)'!E9</f>
        <v>#REF!</v>
      </c>
      <c r="E8" s="376"/>
      <c r="F8" s="376"/>
      <c r="G8" s="370" t="e">
        <f t="shared" ref="G8:G71" si="0">INT(D8*G$4)</f>
        <v>#REF!</v>
      </c>
      <c r="H8" s="370"/>
      <c r="I8" s="370"/>
      <c r="J8" s="370"/>
      <c r="K8" s="371"/>
    </row>
    <row r="9" spans="1:11" ht="18.95" customHeight="1">
      <c r="A9" s="367" t="e">
        <f>'내역서(태안화력)'!A10</f>
        <v>#REF!</v>
      </c>
      <c r="B9" s="367" t="e">
        <f>'내역서(태안화력)'!B10</f>
        <v>#REF!</v>
      </c>
      <c r="C9" s="368" t="e">
        <f>'내역서(태안화력)'!D10</f>
        <v>#REF!</v>
      </c>
      <c r="D9" s="376" t="e">
        <f>'내역서(태안화력)'!E10</f>
        <v>#REF!</v>
      </c>
      <c r="E9" s="376"/>
      <c r="F9" s="376"/>
      <c r="G9" s="370" t="e">
        <f t="shared" si="0"/>
        <v>#REF!</v>
      </c>
      <c r="H9" s="370"/>
      <c r="I9" s="370"/>
      <c r="J9" s="370"/>
      <c r="K9" s="371"/>
    </row>
    <row r="10" spans="1:11" ht="18.95" customHeight="1">
      <c r="A10" s="367" t="e">
        <f>'내역서(태안화력)'!A11</f>
        <v>#REF!</v>
      </c>
      <c r="B10" s="367" t="e">
        <f>'내역서(태안화력)'!B11</f>
        <v>#REF!</v>
      </c>
      <c r="C10" s="368" t="e">
        <f>'내역서(태안화력)'!D11</f>
        <v>#REF!</v>
      </c>
      <c r="D10" s="376" t="e">
        <f>'내역서(태안화력)'!E11</f>
        <v>#REF!</v>
      </c>
      <c r="E10" s="376"/>
      <c r="F10" s="376"/>
      <c r="G10" s="370" t="e">
        <f t="shared" si="0"/>
        <v>#REF!</v>
      </c>
      <c r="H10" s="370"/>
      <c r="I10" s="370"/>
      <c r="J10" s="370"/>
      <c r="K10" s="371"/>
    </row>
    <row r="11" spans="1:11" ht="18.95" customHeight="1">
      <c r="A11" s="367" t="e">
        <f>'내역서(태안화력)'!A12</f>
        <v>#REF!</v>
      </c>
      <c r="B11" s="367" t="e">
        <f>'내역서(태안화력)'!B12</f>
        <v>#REF!</v>
      </c>
      <c r="C11" s="368" t="e">
        <f>'내역서(태안화력)'!D12</f>
        <v>#REF!</v>
      </c>
      <c r="D11" s="376" t="e">
        <f>'내역서(태안화력)'!E12</f>
        <v>#REF!</v>
      </c>
      <c r="E11" s="376"/>
      <c r="F11" s="376"/>
      <c r="G11" s="370" t="e">
        <f t="shared" si="0"/>
        <v>#REF!</v>
      </c>
      <c r="H11" s="370"/>
      <c r="I11" s="370"/>
      <c r="J11" s="370"/>
      <c r="K11" s="371"/>
    </row>
    <row r="12" spans="1:11" ht="18.95" customHeight="1">
      <c r="A12" s="367" t="e">
        <f>'내역서(태안화력)'!A13</f>
        <v>#REF!</v>
      </c>
      <c r="B12" s="367" t="e">
        <f>'내역서(태안화력)'!B13</f>
        <v>#REF!</v>
      </c>
      <c r="C12" s="368" t="e">
        <f>'내역서(태안화력)'!D13</f>
        <v>#REF!</v>
      </c>
      <c r="D12" s="376" t="e">
        <f>'내역서(태안화력)'!E13</f>
        <v>#REF!</v>
      </c>
      <c r="E12" s="376"/>
      <c r="F12" s="376"/>
      <c r="G12" s="370" t="e">
        <f t="shared" si="0"/>
        <v>#REF!</v>
      </c>
      <c r="H12" s="370"/>
      <c r="I12" s="370"/>
      <c r="J12" s="370"/>
      <c r="K12" s="371"/>
    </row>
    <row r="13" spans="1:11" ht="18.95" customHeight="1">
      <c r="A13" s="367" t="e">
        <f>'내역서(태안화력)'!A14</f>
        <v>#REF!</v>
      </c>
      <c r="B13" s="367" t="e">
        <f>'내역서(태안화력)'!B14</f>
        <v>#REF!</v>
      </c>
      <c r="C13" s="368" t="e">
        <f>'내역서(태안화력)'!D14</f>
        <v>#REF!</v>
      </c>
      <c r="D13" s="376" t="e">
        <f>'내역서(태안화력)'!E14</f>
        <v>#REF!</v>
      </c>
      <c r="E13" s="376"/>
      <c r="F13" s="376"/>
      <c r="G13" s="370" t="e">
        <f t="shared" si="0"/>
        <v>#REF!</v>
      </c>
      <c r="H13" s="370"/>
      <c r="I13" s="370"/>
      <c r="J13" s="370"/>
      <c r="K13" s="371"/>
    </row>
    <row r="14" spans="1:11" ht="18.95" customHeight="1">
      <c r="A14" s="367" t="e">
        <f>'내역서(태안화력)'!A15</f>
        <v>#REF!</v>
      </c>
      <c r="B14" s="367" t="e">
        <f>'내역서(태안화력)'!B15</f>
        <v>#REF!</v>
      </c>
      <c r="C14" s="368" t="e">
        <f>'내역서(태안화력)'!D15</f>
        <v>#REF!</v>
      </c>
      <c r="D14" s="376" t="e">
        <f>'내역서(태안화력)'!E15</f>
        <v>#REF!</v>
      </c>
      <c r="E14" s="376"/>
      <c r="F14" s="376"/>
      <c r="G14" s="370" t="e">
        <f t="shared" si="0"/>
        <v>#REF!</v>
      </c>
      <c r="H14" s="370"/>
      <c r="I14" s="370"/>
      <c r="J14" s="370"/>
      <c r="K14" s="371"/>
    </row>
    <row r="15" spans="1:11" ht="18.95" customHeight="1">
      <c r="A15" s="367" t="e">
        <f>'내역서(태안화력)'!A16</f>
        <v>#REF!</v>
      </c>
      <c r="B15" s="367" t="e">
        <f>'내역서(태안화력)'!B16</f>
        <v>#REF!</v>
      </c>
      <c r="C15" s="368" t="e">
        <f>'내역서(태안화력)'!D16</f>
        <v>#REF!</v>
      </c>
      <c r="D15" s="376" t="e">
        <f>'내역서(태안화력)'!E16</f>
        <v>#REF!</v>
      </c>
      <c r="E15" s="376"/>
      <c r="F15" s="376"/>
      <c r="G15" s="370" t="e">
        <f t="shared" si="0"/>
        <v>#REF!</v>
      </c>
      <c r="H15" s="370"/>
      <c r="I15" s="370"/>
      <c r="J15" s="370"/>
      <c r="K15" s="371"/>
    </row>
    <row r="16" spans="1:11" ht="18.95" hidden="1" customHeight="1">
      <c r="A16" s="367" t="str">
        <f>'내역서(태안화력)'!A17</f>
        <v>소      계</v>
      </c>
      <c r="B16" s="367">
        <f>'내역서(태안화력)'!B17</f>
        <v>0</v>
      </c>
      <c r="C16" s="368">
        <f>'내역서(태안화력)'!D17</f>
        <v>0</v>
      </c>
      <c r="D16" s="376">
        <f>'내역서(태안화력)'!E17</f>
        <v>0</v>
      </c>
      <c r="E16" s="376">
        <f>'내역서(태안화력)'!G17</f>
        <v>0</v>
      </c>
      <c r="F16" s="376">
        <f>'내역서(태안화력)'!I17</f>
        <v>0</v>
      </c>
      <c r="G16" s="370">
        <f t="shared" si="0"/>
        <v>0</v>
      </c>
      <c r="H16" s="370">
        <f t="shared" ref="H16:H28" si="1">INT(E16*H$4)</f>
        <v>0</v>
      </c>
      <c r="I16" s="370">
        <f t="shared" ref="I16:I28" si="2">INT(F16*I$4)</f>
        <v>0</v>
      </c>
      <c r="J16" s="370"/>
      <c r="K16" s="371"/>
    </row>
    <row r="17" spans="1:11" ht="18.95" hidden="1" customHeight="1">
      <c r="A17" s="367">
        <f>'내역서(태안화력)'!A18</f>
        <v>0</v>
      </c>
      <c r="B17" s="367">
        <f>'내역서(태안화력)'!B18</f>
        <v>0</v>
      </c>
      <c r="C17" s="368">
        <f>'내역서(태안화력)'!D18</f>
        <v>0</v>
      </c>
      <c r="D17" s="376">
        <f>'내역서(태안화력)'!E18</f>
        <v>0</v>
      </c>
      <c r="E17" s="376">
        <f>'내역서(태안화력)'!G18</f>
        <v>0</v>
      </c>
      <c r="F17" s="376">
        <f>'내역서(태안화력)'!I18</f>
        <v>0</v>
      </c>
      <c r="G17" s="370">
        <f t="shared" si="0"/>
        <v>0</v>
      </c>
      <c r="H17" s="370">
        <f t="shared" si="1"/>
        <v>0</v>
      </c>
      <c r="I17" s="370">
        <f t="shared" si="2"/>
        <v>0</v>
      </c>
      <c r="J17" s="370"/>
      <c r="K17" s="371"/>
    </row>
    <row r="18" spans="1:11" ht="18.95" hidden="1" customHeight="1">
      <c r="A18" s="367" t="str">
        <f>'내역서(태안화력)'!A19</f>
        <v>사급재료비 계</v>
      </c>
      <c r="B18" s="367">
        <f>'내역서(태안화력)'!B19</f>
        <v>0</v>
      </c>
      <c r="C18" s="368">
        <f>'내역서(태안화력)'!D19</f>
        <v>0</v>
      </c>
      <c r="D18" s="376">
        <f>'내역서(태안화력)'!E19</f>
        <v>0</v>
      </c>
      <c r="E18" s="376">
        <f>'내역서(태안화력)'!G19</f>
        <v>0</v>
      </c>
      <c r="F18" s="376">
        <f>'내역서(태안화력)'!I19</f>
        <v>0</v>
      </c>
      <c r="G18" s="370">
        <f t="shared" si="0"/>
        <v>0</v>
      </c>
      <c r="H18" s="370">
        <f t="shared" si="1"/>
        <v>0</v>
      </c>
      <c r="I18" s="370">
        <f t="shared" si="2"/>
        <v>0</v>
      </c>
      <c r="J18" s="370"/>
      <c r="K18" s="371"/>
    </row>
    <row r="19" spans="1:11" ht="18.95" hidden="1" customHeight="1">
      <c r="A19" s="367">
        <f>'내역서(태안화력)'!A20</f>
        <v>0</v>
      </c>
      <c r="B19" s="367">
        <f>'내역서(태안화력)'!B20</f>
        <v>0</v>
      </c>
      <c r="C19" s="368">
        <f>'내역서(태안화력)'!D20</f>
        <v>0</v>
      </c>
      <c r="D19" s="376">
        <f>'내역서(태안화력)'!E20</f>
        <v>0</v>
      </c>
      <c r="E19" s="376">
        <f>'내역서(태안화력)'!G20</f>
        <v>0</v>
      </c>
      <c r="F19" s="376">
        <f>'내역서(태안화력)'!I20</f>
        <v>0</v>
      </c>
      <c r="G19" s="370">
        <f t="shared" si="0"/>
        <v>0</v>
      </c>
      <c r="H19" s="370">
        <f t="shared" si="1"/>
        <v>0</v>
      </c>
      <c r="I19" s="370">
        <f t="shared" si="2"/>
        <v>0</v>
      </c>
      <c r="J19" s="370"/>
      <c r="K19" s="371"/>
    </row>
    <row r="20" spans="1:11" ht="18.95" hidden="1" customHeight="1">
      <c r="A20" s="367" t="str">
        <f>'내역서(태안화력)'!A21</f>
        <v>2. 회사분경비</v>
      </c>
      <c r="B20" s="367">
        <f>'내역서(태안화력)'!B21</f>
        <v>0</v>
      </c>
      <c r="C20" s="368">
        <f>'내역서(태안화력)'!D21</f>
        <v>0</v>
      </c>
      <c r="D20" s="376">
        <f>'내역서(태안화력)'!E21</f>
        <v>0</v>
      </c>
      <c r="E20" s="376">
        <f>'내역서(태안화력)'!G21</f>
        <v>0</v>
      </c>
      <c r="F20" s="376">
        <f>'내역서(태안화력)'!I21</f>
        <v>0</v>
      </c>
      <c r="G20" s="370">
        <f t="shared" si="0"/>
        <v>0</v>
      </c>
      <c r="H20" s="370">
        <f t="shared" si="1"/>
        <v>0</v>
      </c>
      <c r="I20" s="370">
        <f t="shared" si="2"/>
        <v>0</v>
      </c>
      <c r="J20" s="370"/>
      <c r="K20" s="371"/>
    </row>
    <row r="21" spans="1:11" ht="18.95" hidden="1" customHeight="1">
      <c r="A21" s="367" t="str">
        <f>'내역서(태안화력)'!A22</f>
        <v>1)제세공과금</v>
      </c>
      <c r="B21" s="367">
        <f>'내역서(태안화력)'!B22</f>
        <v>0</v>
      </c>
      <c r="C21" s="368" t="str">
        <f>'내역서(태안화력)'!D22</f>
        <v>(사급재료비 + 도급공사비) * 4.0%</v>
      </c>
      <c r="D21" s="376">
        <f>'내역서(태안화력)'!E22</f>
        <v>0</v>
      </c>
      <c r="E21" s="376">
        <f>'내역서(태안화력)'!G22</f>
        <v>0</v>
      </c>
      <c r="F21" s="376">
        <f>'내역서(태안화력)'!I22</f>
        <v>0</v>
      </c>
      <c r="G21" s="370">
        <f t="shared" si="0"/>
        <v>0</v>
      </c>
      <c r="H21" s="370">
        <f t="shared" si="1"/>
        <v>0</v>
      </c>
      <c r="I21" s="370">
        <f t="shared" si="2"/>
        <v>0</v>
      </c>
      <c r="J21" s="370"/>
      <c r="K21" s="371"/>
    </row>
    <row r="22" spans="1:11" ht="18.95" hidden="1" customHeight="1">
      <c r="A22" s="367" t="str">
        <f>'내역서(태안화력)'!A23</f>
        <v>2)조달수수료</v>
      </c>
      <c r="B22" s="367">
        <f>'내역서(태안화력)'!B23</f>
        <v>0</v>
      </c>
      <c r="C22" s="368" t="str">
        <f>'내역서(태안화력)'!D23</f>
        <v>(사급재료비) * 0.5%</v>
      </c>
      <c r="D22" s="376">
        <f>'내역서(태안화력)'!E23</f>
        <v>0</v>
      </c>
      <c r="E22" s="376">
        <f>'내역서(태안화력)'!G23</f>
        <v>0</v>
      </c>
      <c r="F22" s="376">
        <f>'내역서(태안화력)'!I23</f>
        <v>0</v>
      </c>
      <c r="G22" s="370">
        <f t="shared" si="0"/>
        <v>0</v>
      </c>
      <c r="H22" s="370">
        <f t="shared" si="1"/>
        <v>0</v>
      </c>
      <c r="I22" s="370">
        <f t="shared" si="2"/>
        <v>0</v>
      </c>
      <c r="J22" s="370"/>
      <c r="K22" s="371"/>
    </row>
    <row r="23" spans="1:11" ht="18.95" hidden="1" customHeight="1">
      <c r="A23" s="367">
        <f>'내역서(태안화력)'!A24</f>
        <v>0</v>
      </c>
      <c r="B23" s="367">
        <f>'내역서(태안화력)'!B24</f>
        <v>0</v>
      </c>
      <c r="C23" s="368">
        <f>'내역서(태안화력)'!D24</f>
        <v>0</v>
      </c>
      <c r="D23" s="376">
        <f>'내역서(태안화력)'!E24</f>
        <v>0</v>
      </c>
      <c r="E23" s="376">
        <f>'내역서(태안화력)'!G24</f>
        <v>0</v>
      </c>
      <c r="F23" s="376">
        <f>'내역서(태안화력)'!I24</f>
        <v>0</v>
      </c>
      <c r="G23" s="370">
        <f t="shared" si="0"/>
        <v>0</v>
      </c>
      <c r="H23" s="370">
        <f t="shared" si="1"/>
        <v>0</v>
      </c>
      <c r="I23" s="370">
        <f t="shared" si="2"/>
        <v>0</v>
      </c>
      <c r="J23" s="370"/>
      <c r="K23" s="371"/>
    </row>
    <row r="24" spans="1:11" ht="18.95" hidden="1" customHeight="1">
      <c r="A24" s="367" t="str">
        <f>'내역서(태안화력)'!A25</f>
        <v>회사분경비 계</v>
      </c>
      <c r="B24" s="367">
        <f>'내역서(태안화력)'!B25</f>
        <v>0</v>
      </c>
      <c r="C24" s="368">
        <f>'내역서(태안화력)'!D25</f>
        <v>0</v>
      </c>
      <c r="D24" s="376">
        <f>'내역서(태안화력)'!E25</f>
        <v>0</v>
      </c>
      <c r="E24" s="376">
        <f>'내역서(태안화력)'!G25</f>
        <v>0</v>
      </c>
      <c r="F24" s="376">
        <f>'내역서(태안화력)'!I25</f>
        <v>0</v>
      </c>
      <c r="G24" s="370">
        <f t="shared" si="0"/>
        <v>0</v>
      </c>
      <c r="H24" s="370">
        <f t="shared" si="1"/>
        <v>0</v>
      </c>
      <c r="I24" s="370">
        <f t="shared" si="2"/>
        <v>0</v>
      </c>
      <c r="J24" s="370"/>
      <c r="K24" s="371"/>
    </row>
    <row r="25" spans="1:11" ht="18.95" hidden="1" customHeight="1">
      <c r="A25" s="367" t="str">
        <f>'내역서(태안화력)'!A26</f>
        <v>회사취급비 계</v>
      </c>
      <c r="B25" s="367">
        <f>'내역서(태안화력)'!B26</f>
        <v>0</v>
      </c>
      <c r="C25" s="368">
        <f>'내역서(태안화력)'!D26</f>
        <v>0</v>
      </c>
      <c r="D25" s="376">
        <f>'내역서(태안화력)'!E26</f>
        <v>0</v>
      </c>
      <c r="E25" s="376">
        <f>'내역서(태안화력)'!G26</f>
        <v>0</v>
      </c>
      <c r="F25" s="376">
        <f>'내역서(태안화력)'!I26</f>
        <v>0</v>
      </c>
      <c r="G25" s="370">
        <f t="shared" si="0"/>
        <v>0</v>
      </c>
      <c r="H25" s="370">
        <f t="shared" si="1"/>
        <v>0</v>
      </c>
      <c r="I25" s="370">
        <f t="shared" si="2"/>
        <v>0</v>
      </c>
      <c r="J25" s="370"/>
      <c r="K25" s="371"/>
    </row>
    <row r="26" spans="1:11" ht="18.95" hidden="1" customHeight="1">
      <c r="A26" s="367">
        <f>'내역서(태안화력)'!A27</f>
        <v>0</v>
      </c>
      <c r="B26" s="367">
        <f>'내역서(태안화력)'!B27</f>
        <v>0</v>
      </c>
      <c r="C26" s="368">
        <f>'내역서(태안화력)'!D27</f>
        <v>0</v>
      </c>
      <c r="D26" s="376">
        <f>'내역서(태안화력)'!E27</f>
        <v>0</v>
      </c>
      <c r="E26" s="376">
        <f>'내역서(태안화력)'!G27</f>
        <v>0</v>
      </c>
      <c r="F26" s="376">
        <f>'내역서(태안화력)'!I27</f>
        <v>0</v>
      </c>
      <c r="G26" s="370">
        <f t="shared" si="0"/>
        <v>0</v>
      </c>
      <c r="H26" s="370">
        <f t="shared" si="1"/>
        <v>0</v>
      </c>
      <c r="I26" s="370">
        <f t="shared" si="2"/>
        <v>0</v>
      </c>
      <c r="J26" s="370"/>
      <c r="K26" s="371"/>
    </row>
    <row r="27" spans="1:11" ht="18.95" hidden="1" customHeight="1">
      <c r="A27" s="367">
        <f>'내역서(태안화력)'!A28</f>
        <v>0</v>
      </c>
      <c r="B27" s="367">
        <f>'내역서(태안화력)'!B28</f>
        <v>0</v>
      </c>
      <c r="C27" s="368">
        <f>'내역서(태안화력)'!D28</f>
        <v>0</v>
      </c>
      <c r="D27" s="376">
        <f>'내역서(태안화력)'!E28</f>
        <v>0</v>
      </c>
      <c r="E27" s="376">
        <f>'내역서(태안화력)'!G28</f>
        <v>0</v>
      </c>
      <c r="F27" s="376">
        <f>'내역서(태안화력)'!I28</f>
        <v>0</v>
      </c>
      <c r="G27" s="370">
        <f t="shared" si="0"/>
        <v>0</v>
      </c>
      <c r="H27" s="370">
        <f t="shared" si="1"/>
        <v>0</v>
      </c>
      <c r="I27" s="370">
        <f t="shared" si="2"/>
        <v>0</v>
      </c>
      <c r="J27" s="370"/>
      <c r="K27" s="371"/>
    </row>
    <row r="28" spans="1:11" ht="18.95" hidden="1" customHeight="1">
      <c r="A28" s="367" t="str">
        <f>'내역서(태안화력)'!A29</f>
        <v>B. 도급공사비</v>
      </c>
      <c r="B28" s="367">
        <f>'내역서(태안화력)'!B29</f>
        <v>0</v>
      </c>
      <c r="C28" s="368">
        <f>'내역서(태안화력)'!D29</f>
        <v>0</v>
      </c>
      <c r="D28" s="376">
        <f>'내역서(태안화력)'!E29</f>
        <v>0</v>
      </c>
      <c r="E28" s="376">
        <f>'내역서(태안화력)'!G29</f>
        <v>0</v>
      </c>
      <c r="F28" s="376">
        <f>'내역서(태안화력)'!I29</f>
        <v>0</v>
      </c>
      <c r="G28" s="370">
        <f t="shared" si="0"/>
        <v>0</v>
      </c>
      <c r="H28" s="370">
        <f t="shared" si="1"/>
        <v>0</v>
      </c>
      <c r="I28" s="370">
        <f t="shared" si="2"/>
        <v>0</v>
      </c>
      <c r="J28" s="370"/>
      <c r="K28" s="371"/>
    </row>
    <row r="29" spans="1:11" ht="18.95" customHeight="1">
      <c r="A29" s="367"/>
      <c r="B29" s="367"/>
      <c r="C29" s="368"/>
      <c r="D29" s="376"/>
      <c r="E29" s="376"/>
      <c r="F29" s="376"/>
      <c r="G29" s="370"/>
      <c r="H29" s="370"/>
      <c r="I29" s="370"/>
      <c r="J29" s="370"/>
      <c r="K29" s="371"/>
    </row>
    <row r="30" spans="1:11" ht="18.95" customHeight="1">
      <c r="A30" s="367" t="str">
        <f>'내역서(태안화력)'!A31</f>
        <v>지입재료비</v>
      </c>
      <c r="B30" s="367"/>
      <c r="C30" s="368"/>
      <c r="D30" s="376"/>
      <c r="E30" s="376"/>
      <c r="F30" s="376"/>
      <c r="G30" s="370"/>
      <c r="H30" s="370"/>
      <c r="I30" s="370"/>
      <c r="J30" s="370"/>
      <c r="K30" s="371"/>
    </row>
    <row r="31" spans="1:11" ht="18.95" customHeight="1">
      <c r="A31" s="367" t="e">
        <f>'내역서(태안화력)'!A32</f>
        <v>#REF!</v>
      </c>
      <c r="B31" s="367" t="e">
        <f>'내역서(태안화력)'!B32</f>
        <v>#REF!</v>
      </c>
      <c r="C31" s="368" t="e">
        <f>'내역서(태안화력)'!D32</f>
        <v>#REF!</v>
      </c>
      <c r="D31" s="376" t="e">
        <f>'내역서(태안화력)'!E32</f>
        <v>#REF!</v>
      </c>
      <c r="E31" s="376"/>
      <c r="F31" s="376"/>
      <c r="G31" s="370" t="e">
        <f t="shared" si="0"/>
        <v>#REF!</v>
      </c>
      <c r="H31" s="370"/>
      <c r="I31" s="370"/>
      <c r="J31" s="370"/>
      <c r="K31" s="371"/>
    </row>
    <row r="32" spans="1:11" ht="18.95" customHeight="1">
      <c r="A32" s="367" t="e">
        <f>'내역서(태안화력)'!A33</f>
        <v>#REF!</v>
      </c>
      <c r="B32" s="367" t="e">
        <f>'내역서(태안화력)'!B33</f>
        <v>#REF!</v>
      </c>
      <c r="C32" s="368" t="e">
        <f>'내역서(태안화력)'!D33</f>
        <v>#REF!</v>
      </c>
      <c r="D32" s="376" t="e">
        <f>'내역서(태안화력)'!E33</f>
        <v>#REF!</v>
      </c>
      <c r="E32" s="376"/>
      <c r="F32" s="376"/>
      <c r="G32" s="370" t="e">
        <f t="shared" si="0"/>
        <v>#REF!</v>
      </c>
      <c r="H32" s="370"/>
      <c r="I32" s="370"/>
      <c r="J32" s="370"/>
      <c r="K32" s="371"/>
    </row>
    <row r="33" spans="1:11" ht="18.95" customHeight="1">
      <c r="A33" s="367" t="e">
        <f>'내역서(태안화력)'!A34</f>
        <v>#REF!</v>
      </c>
      <c r="B33" s="367" t="e">
        <f>'내역서(태안화력)'!B34</f>
        <v>#REF!</v>
      </c>
      <c r="C33" s="368" t="e">
        <f>'내역서(태안화력)'!D34</f>
        <v>#REF!</v>
      </c>
      <c r="D33" s="376" t="e">
        <f>'내역서(태안화력)'!E34</f>
        <v>#REF!</v>
      </c>
      <c r="E33" s="376"/>
      <c r="F33" s="376"/>
      <c r="G33" s="370" t="e">
        <f t="shared" si="0"/>
        <v>#REF!</v>
      </c>
      <c r="H33" s="370"/>
      <c r="I33" s="370"/>
      <c r="J33" s="370"/>
      <c r="K33" s="371"/>
    </row>
    <row r="34" spans="1:11" ht="18.95" customHeight="1">
      <c r="A34" s="367" t="e">
        <f>'내역서(태안화력)'!A35</f>
        <v>#REF!</v>
      </c>
      <c r="B34" s="367" t="e">
        <f>'내역서(태안화력)'!B35</f>
        <v>#REF!</v>
      </c>
      <c r="C34" s="368" t="e">
        <f>'내역서(태안화력)'!D35</f>
        <v>#REF!</v>
      </c>
      <c r="D34" s="376" t="e">
        <f>'내역서(태안화력)'!E35</f>
        <v>#REF!</v>
      </c>
      <c r="E34" s="376"/>
      <c r="F34" s="376"/>
      <c r="G34" s="370" t="e">
        <f t="shared" si="0"/>
        <v>#REF!</v>
      </c>
      <c r="H34" s="370"/>
      <c r="I34" s="370"/>
      <c r="J34" s="370"/>
      <c r="K34" s="371"/>
    </row>
    <row r="35" spans="1:11" ht="18.95" customHeight="1">
      <c r="A35" s="367" t="e">
        <f>'내역서(태안화력)'!A36</f>
        <v>#REF!</v>
      </c>
      <c r="B35" s="367" t="e">
        <f>'내역서(태안화력)'!B36</f>
        <v>#REF!</v>
      </c>
      <c r="C35" s="368" t="e">
        <f>'내역서(태안화력)'!D36</f>
        <v>#REF!</v>
      </c>
      <c r="D35" s="376" t="e">
        <f>'내역서(태안화력)'!E36</f>
        <v>#REF!</v>
      </c>
      <c r="E35" s="376"/>
      <c r="F35" s="376"/>
      <c r="G35" s="370" t="e">
        <f t="shared" si="0"/>
        <v>#REF!</v>
      </c>
      <c r="H35" s="370"/>
      <c r="I35" s="370"/>
      <c r="J35" s="370"/>
      <c r="K35" s="371"/>
    </row>
    <row r="36" spans="1:11" ht="18.95" customHeight="1">
      <c r="A36" s="367" t="e">
        <f>'내역서(태안화력)'!A37</f>
        <v>#REF!</v>
      </c>
      <c r="B36" s="367" t="e">
        <f>'내역서(태안화력)'!B37</f>
        <v>#REF!</v>
      </c>
      <c r="C36" s="368" t="e">
        <f>'내역서(태안화력)'!D37</f>
        <v>#REF!</v>
      </c>
      <c r="D36" s="376" t="e">
        <f>'내역서(태안화력)'!E37</f>
        <v>#REF!</v>
      </c>
      <c r="E36" s="376"/>
      <c r="F36" s="376"/>
      <c r="G36" s="370" t="e">
        <f t="shared" si="0"/>
        <v>#REF!</v>
      </c>
      <c r="H36" s="370"/>
      <c r="I36" s="370"/>
      <c r="J36" s="370"/>
      <c r="K36" s="371"/>
    </row>
    <row r="37" spans="1:11" ht="18.95" customHeight="1">
      <c r="A37" s="367" t="e">
        <f>'내역서(태안화력)'!A38</f>
        <v>#REF!</v>
      </c>
      <c r="B37" s="367" t="e">
        <f>'내역서(태안화력)'!B38</f>
        <v>#REF!</v>
      </c>
      <c r="C37" s="368" t="e">
        <f>'내역서(태안화력)'!D38</f>
        <v>#REF!</v>
      </c>
      <c r="D37" s="376" t="e">
        <f>'내역서(태안화력)'!E38</f>
        <v>#REF!</v>
      </c>
      <c r="E37" s="376"/>
      <c r="F37" s="376"/>
      <c r="G37" s="370" t="e">
        <f t="shared" si="0"/>
        <v>#REF!</v>
      </c>
      <c r="H37" s="370"/>
      <c r="I37" s="370"/>
      <c r="J37" s="370"/>
      <c r="K37" s="371"/>
    </row>
    <row r="38" spans="1:11" ht="18.95" customHeight="1">
      <c r="A38" s="367" t="e">
        <f>'내역서(태안화력)'!A39</f>
        <v>#REF!</v>
      </c>
      <c r="B38" s="367" t="e">
        <f>'내역서(태안화력)'!B39</f>
        <v>#REF!</v>
      </c>
      <c r="C38" s="368" t="e">
        <f>'내역서(태안화력)'!D39</f>
        <v>#REF!</v>
      </c>
      <c r="D38" s="376" t="e">
        <f>'내역서(태안화력)'!E39</f>
        <v>#REF!</v>
      </c>
      <c r="E38" s="376"/>
      <c r="F38" s="376"/>
      <c r="G38" s="370" t="e">
        <f t="shared" si="0"/>
        <v>#REF!</v>
      </c>
      <c r="H38" s="370"/>
      <c r="I38" s="370"/>
      <c r="J38" s="370"/>
      <c r="K38" s="371"/>
    </row>
    <row r="39" spans="1:11" ht="18.95" customHeight="1">
      <c r="A39" s="367" t="e">
        <f>'내역서(태안화력)'!A40</f>
        <v>#REF!</v>
      </c>
      <c r="B39" s="367" t="e">
        <f>'내역서(태안화력)'!B40</f>
        <v>#REF!</v>
      </c>
      <c r="C39" s="368" t="e">
        <f>'내역서(태안화력)'!D40</f>
        <v>#REF!</v>
      </c>
      <c r="D39" s="376" t="e">
        <f>'내역서(태안화력)'!E40</f>
        <v>#REF!</v>
      </c>
      <c r="E39" s="376"/>
      <c r="F39" s="376"/>
      <c r="G39" s="370" t="e">
        <f t="shared" si="0"/>
        <v>#REF!</v>
      </c>
      <c r="H39" s="370"/>
      <c r="I39" s="370"/>
      <c r="J39" s="370"/>
      <c r="K39" s="371"/>
    </row>
    <row r="40" spans="1:11" ht="18.95" customHeight="1">
      <c r="A40" s="367" t="e">
        <f>'내역서(태안화력)'!A41</f>
        <v>#REF!</v>
      </c>
      <c r="B40" s="367" t="e">
        <f>'내역서(태안화력)'!B41</f>
        <v>#REF!</v>
      </c>
      <c r="C40" s="368" t="e">
        <f>'내역서(태안화력)'!D41</f>
        <v>#REF!</v>
      </c>
      <c r="D40" s="376" t="e">
        <f>'내역서(태안화력)'!E41</f>
        <v>#REF!</v>
      </c>
      <c r="E40" s="376"/>
      <c r="F40" s="376"/>
      <c r="G40" s="370" t="e">
        <f t="shared" si="0"/>
        <v>#REF!</v>
      </c>
      <c r="H40" s="370"/>
      <c r="I40" s="370"/>
      <c r="J40" s="370"/>
      <c r="K40" s="371"/>
    </row>
    <row r="41" spans="1:11" ht="18.95" customHeight="1">
      <c r="A41" s="367" t="e">
        <f>'내역서(태안화력)'!A42</f>
        <v>#REF!</v>
      </c>
      <c r="B41" s="367" t="e">
        <f>'내역서(태안화력)'!B42</f>
        <v>#REF!</v>
      </c>
      <c r="C41" s="368" t="e">
        <f>'내역서(태안화력)'!D42</f>
        <v>#REF!</v>
      </c>
      <c r="D41" s="376" t="e">
        <f>'내역서(태안화력)'!E42</f>
        <v>#REF!</v>
      </c>
      <c r="E41" s="376"/>
      <c r="F41" s="376"/>
      <c r="G41" s="370" t="e">
        <f t="shared" si="0"/>
        <v>#REF!</v>
      </c>
      <c r="H41" s="370"/>
      <c r="I41" s="370"/>
      <c r="J41" s="370"/>
      <c r="K41" s="371"/>
    </row>
    <row r="42" spans="1:11" ht="18.95" customHeight="1">
      <c r="A42" s="367" t="e">
        <f>'내역서(태안화력)'!A43</f>
        <v>#REF!</v>
      </c>
      <c r="B42" s="367" t="e">
        <f>'내역서(태안화력)'!B43</f>
        <v>#REF!</v>
      </c>
      <c r="C42" s="368" t="e">
        <f>'내역서(태안화력)'!D43</f>
        <v>#REF!</v>
      </c>
      <c r="D42" s="376" t="e">
        <f>'내역서(태안화력)'!E43</f>
        <v>#REF!</v>
      </c>
      <c r="E42" s="376"/>
      <c r="F42" s="376"/>
      <c r="G42" s="370" t="e">
        <f t="shared" si="0"/>
        <v>#REF!</v>
      </c>
      <c r="H42" s="370"/>
      <c r="I42" s="370"/>
      <c r="J42" s="370"/>
      <c r="K42" s="371"/>
    </row>
    <row r="43" spans="1:11" ht="18.95" customHeight="1">
      <c r="A43" s="367" t="e">
        <f>'내역서(태안화력)'!A44</f>
        <v>#REF!</v>
      </c>
      <c r="B43" s="367" t="e">
        <f>'내역서(태안화력)'!B44</f>
        <v>#REF!</v>
      </c>
      <c r="C43" s="368" t="e">
        <f>'내역서(태안화력)'!D44</f>
        <v>#REF!</v>
      </c>
      <c r="D43" s="376" t="e">
        <f>'내역서(태안화력)'!E44</f>
        <v>#REF!</v>
      </c>
      <c r="E43" s="376"/>
      <c r="F43" s="376"/>
      <c r="G43" s="370" t="e">
        <f t="shared" si="0"/>
        <v>#REF!</v>
      </c>
      <c r="H43" s="370"/>
      <c r="I43" s="370"/>
      <c r="J43" s="370"/>
      <c r="K43" s="371"/>
    </row>
    <row r="44" spans="1:11" ht="18.95" customHeight="1">
      <c r="A44" s="367" t="e">
        <f>'내역서(태안화력)'!A45</f>
        <v>#REF!</v>
      </c>
      <c r="B44" s="367" t="e">
        <f>'내역서(태안화력)'!B45</f>
        <v>#REF!</v>
      </c>
      <c r="C44" s="368" t="e">
        <f>'내역서(태안화력)'!D45</f>
        <v>#REF!</v>
      </c>
      <c r="D44" s="376" t="e">
        <f>'내역서(태안화력)'!E45</f>
        <v>#REF!</v>
      </c>
      <c r="E44" s="376"/>
      <c r="F44" s="376"/>
      <c r="G44" s="370" t="e">
        <f t="shared" si="0"/>
        <v>#REF!</v>
      </c>
      <c r="H44" s="370"/>
      <c r="I44" s="370"/>
      <c r="J44" s="370"/>
      <c r="K44" s="371"/>
    </row>
    <row r="45" spans="1:11" ht="18.95" customHeight="1">
      <c r="A45" s="367" t="e">
        <f>'내역서(태안화력)'!A46</f>
        <v>#REF!</v>
      </c>
      <c r="B45" s="367" t="e">
        <f>'내역서(태안화력)'!B46</f>
        <v>#REF!</v>
      </c>
      <c r="C45" s="368" t="e">
        <f>'내역서(태안화력)'!D46</f>
        <v>#REF!</v>
      </c>
      <c r="D45" s="376" t="e">
        <f>'내역서(태안화력)'!E46</f>
        <v>#REF!</v>
      </c>
      <c r="E45" s="376"/>
      <c r="F45" s="376"/>
      <c r="G45" s="370" t="e">
        <f t="shared" si="0"/>
        <v>#REF!</v>
      </c>
      <c r="H45" s="370"/>
      <c r="I45" s="370"/>
      <c r="J45" s="370"/>
      <c r="K45" s="371"/>
    </row>
    <row r="46" spans="1:11" ht="18.95" customHeight="1">
      <c r="A46" s="367" t="e">
        <f>'내역서(태안화력)'!A47</f>
        <v>#REF!</v>
      </c>
      <c r="B46" s="367" t="e">
        <f>'내역서(태안화력)'!B47</f>
        <v>#REF!</v>
      </c>
      <c r="C46" s="368" t="e">
        <f>'내역서(태안화력)'!D47</f>
        <v>#REF!</v>
      </c>
      <c r="D46" s="376" t="e">
        <f>'내역서(태안화력)'!E47</f>
        <v>#REF!</v>
      </c>
      <c r="E46" s="376"/>
      <c r="F46" s="376"/>
      <c r="G46" s="370" t="e">
        <f t="shared" si="0"/>
        <v>#REF!</v>
      </c>
      <c r="H46" s="370"/>
      <c r="I46" s="370"/>
      <c r="J46" s="370"/>
      <c r="K46" s="371"/>
    </row>
    <row r="47" spans="1:11" ht="18.95" customHeight="1">
      <c r="A47" s="367" t="e">
        <f>'내역서(태안화력)'!A48</f>
        <v>#REF!</v>
      </c>
      <c r="B47" s="367" t="e">
        <f>'내역서(태안화력)'!B48</f>
        <v>#REF!</v>
      </c>
      <c r="C47" s="368" t="e">
        <f>'내역서(태안화력)'!D48</f>
        <v>#REF!</v>
      </c>
      <c r="D47" s="376" t="e">
        <f>'내역서(태안화력)'!E48</f>
        <v>#REF!</v>
      </c>
      <c r="E47" s="376"/>
      <c r="F47" s="376"/>
      <c r="G47" s="370" t="e">
        <f t="shared" si="0"/>
        <v>#REF!</v>
      </c>
      <c r="H47" s="370"/>
      <c r="I47" s="370"/>
      <c r="J47" s="370"/>
      <c r="K47" s="371"/>
    </row>
    <row r="48" spans="1:11" ht="18.95" customHeight="1">
      <c r="A48" s="367" t="e">
        <f>'내역서(태안화력)'!A49</f>
        <v>#REF!</v>
      </c>
      <c r="B48" s="367" t="e">
        <f>'내역서(태안화력)'!B49</f>
        <v>#REF!</v>
      </c>
      <c r="C48" s="368" t="e">
        <f>'내역서(태안화력)'!D49</f>
        <v>#REF!</v>
      </c>
      <c r="D48" s="376" t="e">
        <f>'내역서(태안화력)'!E49</f>
        <v>#REF!</v>
      </c>
      <c r="E48" s="376"/>
      <c r="F48" s="376"/>
      <c r="G48" s="370" t="e">
        <f t="shared" si="0"/>
        <v>#REF!</v>
      </c>
      <c r="H48" s="370"/>
      <c r="I48" s="370"/>
      <c r="J48" s="370"/>
      <c r="K48" s="371"/>
    </row>
    <row r="49" spans="1:11" ht="18.95" hidden="1" customHeight="1">
      <c r="A49" s="367" t="e">
        <f>'내역서(태안화력)'!A50</f>
        <v>#REF!</v>
      </c>
      <c r="B49" s="367" t="e">
        <f>'내역서(태안화력)'!B50</f>
        <v>#REF!</v>
      </c>
      <c r="C49" s="368" t="e">
        <f>'내역서(태안화력)'!D50</f>
        <v>#REF!</v>
      </c>
      <c r="D49" s="376" t="e">
        <f>'내역서(태안화력)'!E50</f>
        <v>#REF!</v>
      </c>
      <c r="E49" s="376"/>
      <c r="F49" s="376"/>
      <c r="G49" s="370" t="e">
        <f t="shared" si="0"/>
        <v>#REF!</v>
      </c>
      <c r="H49" s="370"/>
      <c r="I49" s="370"/>
      <c r="J49" s="375"/>
      <c r="K49" s="371"/>
    </row>
    <row r="50" spans="1:11" ht="18.95" hidden="1" customHeight="1">
      <c r="A50" s="367" t="e">
        <f>'내역서(태안화력)'!A51</f>
        <v>#REF!</v>
      </c>
      <c r="B50" s="367" t="e">
        <f>'내역서(태안화력)'!B51</f>
        <v>#REF!</v>
      </c>
      <c r="C50" s="368" t="e">
        <f>'내역서(태안화력)'!D51</f>
        <v>#REF!</v>
      </c>
      <c r="D50" s="376" t="e">
        <f>'내역서(태안화력)'!E51</f>
        <v>#REF!</v>
      </c>
      <c r="E50" s="376"/>
      <c r="F50" s="376"/>
      <c r="G50" s="370" t="e">
        <f t="shared" si="0"/>
        <v>#REF!</v>
      </c>
      <c r="H50" s="370"/>
      <c r="I50" s="370"/>
      <c r="J50" s="375"/>
      <c r="K50" s="371"/>
    </row>
    <row r="51" spans="1:11" ht="18.95" hidden="1" customHeight="1">
      <c r="A51" s="367" t="e">
        <f>'내역서(태안화력)'!A52</f>
        <v>#REF!</v>
      </c>
      <c r="B51" s="367" t="e">
        <f>'내역서(태안화력)'!B52</f>
        <v>#REF!</v>
      </c>
      <c r="C51" s="368" t="e">
        <f>'내역서(태안화력)'!D52</f>
        <v>#REF!</v>
      </c>
      <c r="D51" s="376" t="e">
        <f>'내역서(태안화력)'!E52</f>
        <v>#REF!</v>
      </c>
      <c r="E51" s="376"/>
      <c r="F51" s="376"/>
      <c r="G51" s="370" t="e">
        <f t="shared" si="0"/>
        <v>#REF!</v>
      </c>
      <c r="H51" s="370"/>
      <c r="I51" s="370"/>
      <c r="J51" s="375"/>
      <c r="K51" s="371"/>
    </row>
    <row r="52" spans="1:11" ht="18.95" hidden="1" customHeight="1">
      <c r="A52" s="367" t="e">
        <f>'내역서(태안화력)'!A53</f>
        <v>#REF!</v>
      </c>
      <c r="B52" s="367" t="e">
        <f>'내역서(태안화력)'!B53</f>
        <v>#REF!</v>
      </c>
      <c r="C52" s="368" t="e">
        <f>'내역서(태안화력)'!D53</f>
        <v>#REF!</v>
      </c>
      <c r="D52" s="376" t="e">
        <f>'내역서(태안화력)'!E53</f>
        <v>#REF!</v>
      </c>
      <c r="E52" s="376"/>
      <c r="F52" s="376"/>
      <c r="G52" s="370" t="e">
        <f t="shared" si="0"/>
        <v>#REF!</v>
      </c>
      <c r="H52" s="370"/>
      <c r="I52" s="370"/>
      <c r="J52" s="375"/>
      <c r="K52" s="371"/>
    </row>
    <row r="53" spans="1:11" ht="18.95" hidden="1" customHeight="1">
      <c r="A53" s="367" t="e">
        <f>'내역서(태안화력)'!A54</f>
        <v>#REF!</v>
      </c>
      <c r="B53" s="367" t="e">
        <f>'내역서(태안화력)'!B54</f>
        <v>#REF!</v>
      </c>
      <c r="C53" s="368" t="e">
        <f>'내역서(태안화력)'!D54</f>
        <v>#REF!</v>
      </c>
      <c r="D53" s="376" t="e">
        <f>'내역서(태안화력)'!E54</f>
        <v>#REF!</v>
      </c>
      <c r="E53" s="376"/>
      <c r="F53" s="376"/>
      <c r="G53" s="370" t="e">
        <f t="shared" si="0"/>
        <v>#REF!</v>
      </c>
      <c r="H53" s="370"/>
      <c r="I53" s="370"/>
      <c r="J53" s="375"/>
      <c r="K53" s="371"/>
    </row>
    <row r="54" spans="1:11" ht="18.95" hidden="1" customHeight="1">
      <c r="A54" s="367" t="e">
        <f>'내역서(태안화력)'!A55</f>
        <v>#REF!</v>
      </c>
      <c r="B54" s="367" t="e">
        <f>'내역서(태안화력)'!B55</f>
        <v>#REF!</v>
      </c>
      <c r="C54" s="368" t="e">
        <f>'내역서(태안화력)'!D55</f>
        <v>#REF!</v>
      </c>
      <c r="D54" s="376" t="e">
        <f>'내역서(태안화력)'!E55</f>
        <v>#REF!</v>
      </c>
      <c r="E54" s="376"/>
      <c r="F54" s="376"/>
      <c r="G54" s="370" t="e">
        <f t="shared" si="0"/>
        <v>#REF!</v>
      </c>
      <c r="H54" s="370"/>
      <c r="I54" s="370"/>
      <c r="J54" s="375"/>
      <c r="K54" s="371"/>
    </row>
    <row r="55" spans="1:11" ht="18.95" customHeight="1">
      <c r="A55" s="367" t="e">
        <f>'내역서(태안화력)'!A56</f>
        <v>#REF!</v>
      </c>
      <c r="B55" s="367" t="e">
        <f>'내역서(태안화력)'!B56</f>
        <v>#REF!</v>
      </c>
      <c r="C55" s="368" t="e">
        <f>'내역서(태안화력)'!D56</f>
        <v>#REF!</v>
      </c>
      <c r="D55" s="376" t="e">
        <f>'내역서(태안화력)'!E56</f>
        <v>#REF!</v>
      </c>
      <c r="E55" s="376"/>
      <c r="F55" s="376"/>
      <c r="G55" s="370" t="e">
        <f t="shared" si="0"/>
        <v>#REF!</v>
      </c>
      <c r="H55" s="370"/>
      <c r="I55" s="370"/>
      <c r="J55" s="370"/>
      <c r="K55" s="371"/>
    </row>
    <row r="56" spans="1:11" ht="18.95" customHeight="1">
      <c r="A56" s="367" t="e">
        <f>'내역서(태안화력)'!A57</f>
        <v>#REF!</v>
      </c>
      <c r="B56" s="367" t="e">
        <f>'내역서(태안화력)'!B57</f>
        <v>#REF!</v>
      </c>
      <c r="C56" s="368" t="e">
        <f>'내역서(태안화력)'!D57</f>
        <v>#REF!</v>
      </c>
      <c r="D56" s="376" t="e">
        <f>'내역서(태안화력)'!E57</f>
        <v>#REF!</v>
      </c>
      <c r="E56" s="376"/>
      <c r="F56" s="376"/>
      <c r="G56" s="370" t="e">
        <f t="shared" si="0"/>
        <v>#REF!</v>
      </c>
      <c r="H56" s="370"/>
      <c r="I56" s="370"/>
      <c r="J56" s="370"/>
      <c r="K56" s="371"/>
    </row>
    <row r="57" spans="1:11" ht="18.95" customHeight="1">
      <c r="A57" s="367" t="e">
        <f>'내역서(태안화력)'!A58</f>
        <v>#REF!</v>
      </c>
      <c r="B57" s="367" t="e">
        <f>'내역서(태안화력)'!B58</f>
        <v>#REF!</v>
      </c>
      <c r="C57" s="368" t="e">
        <f>'내역서(태안화력)'!D58</f>
        <v>#REF!</v>
      </c>
      <c r="D57" s="376" t="e">
        <f>'내역서(태안화력)'!E58</f>
        <v>#REF!</v>
      </c>
      <c r="E57" s="376"/>
      <c r="F57" s="376"/>
      <c r="G57" s="370" t="e">
        <f t="shared" si="0"/>
        <v>#REF!</v>
      </c>
      <c r="H57" s="370"/>
      <c r="I57" s="370"/>
      <c r="J57" s="370"/>
      <c r="K57" s="371"/>
    </row>
    <row r="58" spans="1:11" ht="18.95" customHeight="1">
      <c r="A58" s="367" t="e">
        <f>'내역서(태안화력)'!A59</f>
        <v>#REF!</v>
      </c>
      <c r="B58" s="367" t="e">
        <f>'내역서(태안화력)'!B59</f>
        <v>#REF!</v>
      </c>
      <c r="C58" s="368" t="e">
        <f>'내역서(태안화력)'!D59</f>
        <v>#REF!</v>
      </c>
      <c r="D58" s="376" t="e">
        <f>'내역서(태안화력)'!E59</f>
        <v>#REF!</v>
      </c>
      <c r="E58" s="376"/>
      <c r="F58" s="376"/>
      <c r="G58" s="370" t="e">
        <f t="shared" si="0"/>
        <v>#REF!</v>
      </c>
      <c r="H58" s="370"/>
      <c r="I58" s="370"/>
      <c r="J58" s="370"/>
      <c r="K58" s="371"/>
    </row>
    <row r="59" spans="1:11" ht="18.95" customHeight="1">
      <c r="A59" s="367" t="e">
        <f>'내역서(태안화력)'!A60</f>
        <v>#REF!</v>
      </c>
      <c r="B59" s="367" t="e">
        <f>'내역서(태안화력)'!B60</f>
        <v>#REF!</v>
      </c>
      <c r="C59" s="368" t="e">
        <f>'내역서(태안화력)'!D60</f>
        <v>#REF!</v>
      </c>
      <c r="D59" s="376" t="e">
        <f>'내역서(태안화력)'!E60</f>
        <v>#REF!</v>
      </c>
      <c r="E59" s="376"/>
      <c r="F59" s="376"/>
      <c r="G59" s="370" t="e">
        <f t="shared" si="0"/>
        <v>#REF!</v>
      </c>
      <c r="H59" s="370"/>
      <c r="I59" s="370"/>
      <c r="J59" s="370"/>
      <c r="K59" s="371"/>
    </row>
    <row r="60" spans="1:11" ht="18.95" customHeight="1">
      <c r="A60" s="367" t="e">
        <f>'내역서(태안화력)'!A61</f>
        <v>#REF!</v>
      </c>
      <c r="B60" s="367" t="e">
        <f>'내역서(태안화력)'!B61</f>
        <v>#REF!</v>
      </c>
      <c r="C60" s="368" t="e">
        <f>'내역서(태안화력)'!D61</f>
        <v>#REF!</v>
      </c>
      <c r="D60" s="376" t="e">
        <f>'내역서(태안화력)'!E61</f>
        <v>#REF!</v>
      </c>
      <c r="E60" s="376"/>
      <c r="F60" s="376"/>
      <c r="G60" s="370" t="e">
        <f t="shared" si="0"/>
        <v>#REF!</v>
      </c>
      <c r="H60" s="370"/>
      <c r="I60" s="370"/>
      <c r="J60" s="370"/>
      <c r="K60" s="371"/>
    </row>
    <row r="61" spans="1:11" ht="18.95" customHeight="1">
      <c r="A61" s="367" t="e">
        <f>'내역서(태안화력)'!A62</f>
        <v>#REF!</v>
      </c>
      <c r="B61" s="367" t="e">
        <f>'내역서(태안화력)'!B62</f>
        <v>#REF!</v>
      </c>
      <c r="C61" s="368" t="e">
        <f>'내역서(태안화력)'!D62</f>
        <v>#REF!</v>
      </c>
      <c r="D61" s="376" t="e">
        <f>'내역서(태안화력)'!E62</f>
        <v>#REF!</v>
      </c>
      <c r="E61" s="376"/>
      <c r="F61" s="376"/>
      <c r="G61" s="370" t="e">
        <f t="shared" si="0"/>
        <v>#REF!</v>
      </c>
      <c r="H61" s="370"/>
      <c r="I61" s="370"/>
      <c r="J61" s="370"/>
      <c r="K61" s="371"/>
    </row>
    <row r="62" spans="1:11" ht="18.95" customHeight="1">
      <c r="A62" s="367" t="e">
        <f>'내역서(태안화력)'!A63</f>
        <v>#REF!</v>
      </c>
      <c r="B62" s="367" t="e">
        <f>'내역서(태안화력)'!B63</f>
        <v>#REF!</v>
      </c>
      <c r="C62" s="368" t="e">
        <f>'내역서(태안화력)'!D63</f>
        <v>#REF!</v>
      </c>
      <c r="D62" s="376" t="e">
        <f>'내역서(태안화력)'!E63</f>
        <v>#REF!</v>
      </c>
      <c r="E62" s="376"/>
      <c r="F62" s="376"/>
      <c r="G62" s="370" t="e">
        <f t="shared" si="0"/>
        <v>#REF!</v>
      </c>
      <c r="H62" s="370"/>
      <c r="I62" s="370"/>
      <c r="J62" s="370"/>
      <c r="K62" s="371"/>
    </row>
    <row r="63" spans="1:11" ht="18.95" customHeight="1">
      <c r="A63" s="367" t="e">
        <f>'내역서(태안화력)'!A64</f>
        <v>#REF!</v>
      </c>
      <c r="B63" s="367" t="e">
        <f>'내역서(태안화력)'!B64</f>
        <v>#REF!</v>
      </c>
      <c r="C63" s="368" t="e">
        <f>'내역서(태안화력)'!D64</f>
        <v>#REF!</v>
      </c>
      <c r="D63" s="376" t="e">
        <f>'내역서(태안화력)'!E64</f>
        <v>#REF!</v>
      </c>
      <c r="E63" s="376"/>
      <c r="F63" s="376"/>
      <c r="G63" s="370" t="e">
        <f t="shared" si="0"/>
        <v>#REF!</v>
      </c>
      <c r="H63" s="370"/>
      <c r="I63" s="370"/>
      <c r="J63" s="370"/>
      <c r="K63" s="371"/>
    </row>
    <row r="64" spans="1:11" ht="18.95" customHeight="1">
      <c r="A64" s="367" t="e">
        <f>'내역서(태안화력)'!A65</f>
        <v>#REF!</v>
      </c>
      <c r="B64" s="367" t="e">
        <f>'내역서(태안화력)'!B65</f>
        <v>#REF!</v>
      </c>
      <c r="C64" s="368" t="e">
        <f>'내역서(태안화력)'!D65</f>
        <v>#REF!</v>
      </c>
      <c r="D64" s="376" t="e">
        <f>'내역서(태안화력)'!E65</f>
        <v>#REF!</v>
      </c>
      <c r="E64" s="376"/>
      <c r="F64" s="376"/>
      <c r="G64" s="370" t="e">
        <f t="shared" si="0"/>
        <v>#REF!</v>
      </c>
      <c r="H64" s="370"/>
      <c r="I64" s="370"/>
      <c r="J64" s="370"/>
      <c r="K64" s="371"/>
    </row>
    <row r="65" spans="1:11" ht="18.95" customHeight="1">
      <c r="A65" s="367" t="e">
        <f>'내역서(태안화력)'!A66</f>
        <v>#REF!</v>
      </c>
      <c r="B65" s="367" t="e">
        <f>'내역서(태안화력)'!B66</f>
        <v>#REF!</v>
      </c>
      <c r="C65" s="368" t="e">
        <f>'내역서(태안화력)'!D66</f>
        <v>#REF!</v>
      </c>
      <c r="D65" s="376" t="e">
        <f>'내역서(태안화력)'!E66</f>
        <v>#REF!</v>
      </c>
      <c r="E65" s="376"/>
      <c r="F65" s="376"/>
      <c r="G65" s="370" t="e">
        <f t="shared" si="0"/>
        <v>#REF!</v>
      </c>
      <c r="H65" s="370"/>
      <c r="I65" s="370"/>
      <c r="J65" s="370"/>
      <c r="K65" s="371"/>
    </row>
    <row r="66" spans="1:11" ht="18.95" customHeight="1">
      <c r="A66" s="367" t="e">
        <f>'내역서(태안화력)'!A67</f>
        <v>#REF!</v>
      </c>
      <c r="B66" s="367" t="e">
        <f>'내역서(태안화력)'!B67</f>
        <v>#REF!</v>
      </c>
      <c r="C66" s="368" t="e">
        <f>'내역서(태안화력)'!D67</f>
        <v>#REF!</v>
      </c>
      <c r="D66" s="376" t="e">
        <f>'내역서(태안화력)'!E67</f>
        <v>#REF!</v>
      </c>
      <c r="E66" s="376"/>
      <c r="F66" s="376"/>
      <c r="G66" s="370" t="e">
        <f t="shared" si="0"/>
        <v>#REF!</v>
      </c>
      <c r="H66" s="370"/>
      <c r="I66" s="370"/>
      <c r="J66" s="370"/>
      <c r="K66" s="371"/>
    </row>
    <row r="67" spans="1:11" ht="18.95" customHeight="1">
      <c r="A67" s="367" t="e">
        <f>'내역서(태안화력)'!A68</f>
        <v>#REF!</v>
      </c>
      <c r="B67" s="367" t="e">
        <f>'내역서(태안화력)'!B68</f>
        <v>#REF!</v>
      </c>
      <c r="C67" s="368" t="e">
        <f>'내역서(태안화력)'!D68</f>
        <v>#REF!</v>
      </c>
      <c r="D67" s="376" t="e">
        <f>'내역서(태안화력)'!E68</f>
        <v>#REF!</v>
      </c>
      <c r="E67" s="376"/>
      <c r="F67" s="376"/>
      <c r="G67" s="370" t="e">
        <f t="shared" si="0"/>
        <v>#REF!</v>
      </c>
      <c r="H67" s="370"/>
      <c r="I67" s="370"/>
      <c r="J67" s="370"/>
      <c r="K67" s="371"/>
    </row>
    <row r="68" spans="1:11" ht="18.95" customHeight="1">
      <c r="A68" s="367" t="e">
        <f>'내역서(태안화력)'!A69</f>
        <v>#REF!</v>
      </c>
      <c r="B68" s="367" t="e">
        <f>'내역서(태안화력)'!B69</f>
        <v>#REF!</v>
      </c>
      <c r="C68" s="368" t="e">
        <f>'내역서(태안화력)'!D69</f>
        <v>#REF!</v>
      </c>
      <c r="D68" s="376" t="e">
        <f>'내역서(태안화력)'!E69</f>
        <v>#REF!</v>
      </c>
      <c r="E68" s="376"/>
      <c r="F68" s="376"/>
      <c r="G68" s="370" t="e">
        <f t="shared" si="0"/>
        <v>#REF!</v>
      </c>
      <c r="H68" s="370"/>
      <c r="I68" s="370"/>
      <c r="J68" s="370"/>
      <c r="K68" s="371"/>
    </row>
    <row r="69" spans="1:11" ht="18.95" customHeight="1">
      <c r="A69" s="367" t="e">
        <f>'내역서(태안화력)'!A70</f>
        <v>#REF!</v>
      </c>
      <c r="B69" s="367" t="e">
        <f>'내역서(태안화력)'!B70</f>
        <v>#REF!</v>
      </c>
      <c r="C69" s="368" t="e">
        <f>'내역서(태안화력)'!D70</f>
        <v>#REF!</v>
      </c>
      <c r="D69" s="376" t="e">
        <f>'내역서(태안화력)'!E70</f>
        <v>#REF!</v>
      </c>
      <c r="E69" s="376"/>
      <c r="F69" s="376"/>
      <c r="G69" s="370" t="e">
        <f t="shared" si="0"/>
        <v>#REF!</v>
      </c>
      <c r="H69" s="370"/>
      <c r="I69" s="370"/>
      <c r="J69" s="370"/>
      <c r="K69" s="371"/>
    </row>
    <row r="70" spans="1:11" ht="18.95" customHeight="1">
      <c r="A70" s="367" t="e">
        <f>'내역서(태안화력)'!A71</f>
        <v>#REF!</v>
      </c>
      <c r="B70" s="367" t="e">
        <f>'내역서(태안화력)'!B71</f>
        <v>#REF!</v>
      </c>
      <c r="C70" s="368" t="e">
        <f>'내역서(태안화력)'!D71</f>
        <v>#REF!</v>
      </c>
      <c r="D70" s="376" t="e">
        <f>'내역서(태안화력)'!E71</f>
        <v>#REF!</v>
      </c>
      <c r="E70" s="376"/>
      <c r="F70" s="376"/>
      <c r="G70" s="370" t="e">
        <f t="shared" si="0"/>
        <v>#REF!</v>
      </c>
      <c r="H70" s="370"/>
      <c r="I70" s="370"/>
      <c r="J70" s="370"/>
      <c r="K70" s="371"/>
    </row>
    <row r="71" spans="1:11" ht="18.95" customHeight="1">
      <c r="A71" s="367" t="e">
        <f>'내역서(태안화력)'!A72</f>
        <v>#REF!</v>
      </c>
      <c r="B71" s="367" t="e">
        <f>'내역서(태안화력)'!B72</f>
        <v>#REF!</v>
      </c>
      <c r="C71" s="368" t="e">
        <f>'내역서(태안화력)'!D72</f>
        <v>#REF!</v>
      </c>
      <c r="D71" s="376" t="e">
        <f>'내역서(태안화력)'!E72</f>
        <v>#REF!</v>
      </c>
      <c r="E71" s="376"/>
      <c r="F71" s="376"/>
      <c r="G71" s="370" t="e">
        <f t="shared" si="0"/>
        <v>#REF!</v>
      </c>
      <c r="H71" s="370"/>
      <c r="I71" s="370"/>
      <c r="J71" s="370"/>
      <c r="K71" s="371"/>
    </row>
    <row r="72" spans="1:11" ht="18.95" customHeight="1">
      <c r="A72" s="367" t="e">
        <f>'내역서(태안화력)'!A73</f>
        <v>#REF!</v>
      </c>
      <c r="B72" s="367" t="e">
        <f>'내역서(태안화력)'!B73</f>
        <v>#REF!</v>
      </c>
      <c r="C72" s="368" t="e">
        <f>'내역서(태안화력)'!D73</f>
        <v>#REF!</v>
      </c>
      <c r="D72" s="376" t="e">
        <f>'내역서(태안화력)'!E73</f>
        <v>#REF!</v>
      </c>
      <c r="E72" s="376"/>
      <c r="F72" s="376"/>
      <c r="G72" s="370" t="e">
        <f t="shared" ref="G72:G135" si="3">INT(D72*G$4)</f>
        <v>#REF!</v>
      </c>
      <c r="H72" s="370"/>
      <c r="I72" s="370"/>
      <c r="J72" s="370"/>
      <c r="K72" s="371"/>
    </row>
    <row r="73" spans="1:11" ht="18.95" hidden="1" customHeight="1">
      <c r="A73" s="367" t="str">
        <f>'내역서(태안화력)'!A74</f>
        <v>소      계</v>
      </c>
      <c r="B73" s="367" t="str">
        <f>'내역서(태안화력)'!B74</f>
        <v xml:space="preserve"> </v>
      </c>
      <c r="C73" s="368" t="str">
        <f>'내역서(태안화력)'!D74</f>
        <v xml:space="preserve"> </v>
      </c>
      <c r="D73" s="376">
        <f>'내역서(태안화력)'!E74</f>
        <v>0</v>
      </c>
      <c r="E73" s="376">
        <f>'내역서(태안화력)'!G74</f>
        <v>0</v>
      </c>
      <c r="F73" s="376">
        <f>'내역서(태안화력)'!I74</f>
        <v>0</v>
      </c>
      <c r="G73" s="370">
        <f t="shared" si="3"/>
        <v>0</v>
      </c>
      <c r="H73" s="370">
        <f t="shared" ref="H73:I75" si="4">INT(E73*H$4)</f>
        <v>0</v>
      </c>
      <c r="I73" s="370">
        <f t="shared" si="4"/>
        <v>0</v>
      </c>
      <c r="J73" s="370"/>
      <c r="K73" s="371"/>
    </row>
    <row r="74" spans="1:11" ht="18.95" hidden="1" customHeight="1">
      <c r="A74" s="367">
        <f>'내역서(태안화력)'!A75</f>
        <v>0</v>
      </c>
      <c r="B74" s="367">
        <f>'내역서(태안화력)'!B75</f>
        <v>0</v>
      </c>
      <c r="C74" s="368">
        <f>'내역서(태안화력)'!D75</f>
        <v>0</v>
      </c>
      <c r="D74" s="376">
        <f>'내역서(태안화력)'!E75</f>
        <v>0</v>
      </c>
      <c r="E74" s="376">
        <f>'내역서(태안화력)'!G75</f>
        <v>0</v>
      </c>
      <c r="F74" s="376">
        <f>'내역서(태안화력)'!I75</f>
        <v>0</v>
      </c>
      <c r="G74" s="370">
        <f t="shared" si="3"/>
        <v>0</v>
      </c>
      <c r="H74" s="370">
        <f t="shared" si="4"/>
        <v>0</v>
      </c>
      <c r="I74" s="370">
        <f t="shared" si="4"/>
        <v>0</v>
      </c>
      <c r="J74" s="370"/>
      <c r="K74" s="371"/>
    </row>
    <row r="75" spans="1:11" ht="18.95" hidden="1" customHeight="1">
      <c r="A75" s="367" t="str">
        <f>'내역서(태안화력)'!A76</f>
        <v>지입재료비 계</v>
      </c>
      <c r="B75" s="367">
        <f>'내역서(태안화력)'!B76</f>
        <v>0</v>
      </c>
      <c r="C75" s="368">
        <f>'내역서(태안화력)'!D76</f>
        <v>0</v>
      </c>
      <c r="D75" s="376">
        <f>'내역서(태안화력)'!E76</f>
        <v>0</v>
      </c>
      <c r="E75" s="376">
        <f>'내역서(태안화력)'!G76</f>
        <v>0</v>
      </c>
      <c r="F75" s="376">
        <f>'내역서(태안화력)'!I76</f>
        <v>0</v>
      </c>
      <c r="G75" s="370">
        <f t="shared" si="3"/>
        <v>0</v>
      </c>
      <c r="H75" s="370">
        <f t="shared" si="4"/>
        <v>0</v>
      </c>
      <c r="I75" s="370">
        <f t="shared" si="4"/>
        <v>0</v>
      </c>
      <c r="J75" s="370"/>
      <c r="K75" s="371"/>
    </row>
    <row r="76" spans="1:11" ht="18.95" customHeight="1">
      <c r="A76" s="367"/>
      <c r="B76" s="367"/>
      <c r="C76" s="368"/>
      <c r="D76" s="376"/>
      <c r="E76" s="376"/>
      <c r="F76" s="376"/>
      <c r="G76" s="370"/>
      <c r="H76" s="370"/>
      <c r="I76" s="370"/>
      <c r="J76" s="370"/>
      <c r="K76" s="371"/>
    </row>
    <row r="77" spans="1:11" ht="18.95" customHeight="1">
      <c r="A77" s="367" t="str">
        <f>'내역서(태안화력)'!A78</f>
        <v>직접공사비</v>
      </c>
      <c r="B77" s="367"/>
      <c r="C77" s="368"/>
      <c r="D77" s="376"/>
      <c r="E77" s="376"/>
      <c r="F77" s="376"/>
      <c r="G77" s="370"/>
      <c r="H77" s="370"/>
      <c r="I77" s="370"/>
      <c r="J77" s="370"/>
      <c r="K77" s="371"/>
    </row>
    <row r="78" spans="1:11" ht="18.95" customHeight="1">
      <c r="A78" s="367" t="e">
        <f>'내역서(태안화력)'!A79</f>
        <v>#REF!</v>
      </c>
      <c r="B78" s="367" t="e">
        <f>'내역서(태안화력)'!B79</f>
        <v>#REF!</v>
      </c>
      <c r="C78" s="368" t="e">
        <f>'내역서(태안화력)'!D79</f>
        <v>#REF!</v>
      </c>
      <c r="D78" s="376" t="e">
        <f>'내역서(태안화력)'!E79</f>
        <v>#REF!</v>
      </c>
      <c r="E78" s="376" t="e">
        <f>'내역서(태안화력)'!G79</f>
        <v>#REF!</v>
      </c>
      <c r="F78" s="376" t="e">
        <f>'내역서(태안화력)'!I79</f>
        <v>#REF!</v>
      </c>
      <c r="G78" s="370" t="e">
        <f t="shared" si="3"/>
        <v>#REF!</v>
      </c>
      <c r="H78" s="370" t="e">
        <f t="shared" ref="H78:H109" si="5">INT(E78*H$4)</f>
        <v>#REF!</v>
      </c>
      <c r="I78" s="370" t="e">
        <f t="shared" ref="I78:I109" si="6">INT(F78*I$4)</f>
        <v>#REF!</v>
      </c>
      <c r="J78" s="370"/>
      <c r="K78" s="371"/>
    </row>
    <row r="79" spans="1:11" ht="18.95" customHeight="1">
      <c r="A79" s="367" t="e">
        <f>'내역서(태안화력)'!A80</f>
        <v>#REF!</v>
      </c>
      <c r="B79" s="367" t="e">
        <f>'내역서(태안화력)'!B80</f>
        <v>#REF!</v>
      </c>
      <c r="C79" s="368" t="e">
        <f>'내역서(태안화력)'!D80</f>
        <v>#REF!</v>
      </c>
      <c r="D79" s="376" t="e">
        <f>'내역서(태안화력)'!E80</f>
        <v>#REF!</v>
      </c>
      <c r="E79" s="376" t="e">
        <f>'내역서(태안화력)'!G80</f>
        <v>#REF!</v>
      </c>
      <c r="F79" s="376" t="e">
        <f>'내역서(태안화력)'!I80</f>
        <v>#REF!</v>
      </c>
      <c r="G79" s="370" t="e">
        <f t="shared" si="3"/>
        <v>#REF!</v>
      </c>
      <c r="H79" s="370" t="e">
        <f t="shared" si="5"/>
        <v>#REF!</v>
      </c>
      <c r="I79" s="370" t="e">
        <f t="shared" si="6"/>
        <v>#REF!</v>
      </c>
      <c r="J79" s="370"/>
      <c r="K79" s="371"/>
    </row>
    <row r="80" spans="1:11" ht="18.95" customHeight="1">
      <c r="A80" s="367" t="e">
        <f>'내역서(태안화력)'!A81</f>
        <v>#REF!</v>
      </c>
      <c r="B80" s="367"/>
      <c r="C80" s="368" t="e">
        <f>'내역서(태안화력)'!D81</f>
        <v>#REF!</v>
      </c>
      <c r="D80" s="376" t="e">
        <f>'내역서(태안화력)'!E81</f>
        <v>#REF!</v>
      </c>
      <c r="E80" s="376" t="e">
        <f>'내역서(태안화력)'!G81</f>
        <v>#REF!</v>
      </c>
      <c r="F80" s="376" t="e">
        <f>'내역서(태안화력)'!I81</f>
        <v>#REF!</v>
      </c>
      <c r="G80" s="370" t="e">
        <f t="shared" si="3"/>
        <v>#REF!</v>
      </c>
      <c r="H80" s="370" t="e">
        <f t="shared" si="5"/>
        <v>#REF!</v>
      </c>
      <c r="I80" s="370" t="e">
        <f t="shared" si="6"/>
        <v>#REF!</v>
      </c>
      <c r="J80" s="370"/>
      <c r="K80" s="371"/>
    </row>
    <row r="81" spans="1:11" ht="18.95" customHeight="1">
      <c r="A81" s="367" t="e">
        <f>'내역서(태안화력)'!A82</f>
        <v>#REF!</v>
      </c>
      <c r="B81" s="367"/>
      <c r="C81" s="368" t="e">
        <f>'내역서(태안화력)'!D82</f>
        <v>#REF!</v>
      </c>
      <c r="D81" s="376" t="e">
        <f>'내역서(태안화력)'!E82</f>
        <v>#REF!</v>
      </c>
      <c r="E81" s="376" t="e">
        <f>'내역서(태안화력)'!G82</f>
        <v>#REF!</v>
      </c>
      <c r="F81" s="376" t="e">
        <f>'내역서(태안화력)'!I82</f>
        <v>#REF!</v>
      </c>
      <c r="G81" s="370" t="e">
        <f t="shared" si="3"/>
        <v>#REF!</v>
      </c>
      <c r="H81" s="370" t="e">
        <f t="shared" si="5"/>
        <v>#REF!</v>
      </c>
      <c r="I81" s="370" t="e">
        <f t="shared" si="6"/>
        <v>#REF!</v>
      </c>
      <c r="J81" s="370"/>
      <c r="K81" s="371"/>
    </row>
    <row r="82" spans="1:11" ht="18.95" hidden="1" customHeight="1">
      <c r="A82" s="367" t="e">
        <f>'내역서(태안화력)'!A83</f>
        <v>#REF!</v>
      </c>
      <c r="B82" s="367" t="e">
        <f>'내역서(태안화력)'!B83</f>
        <v>#REF!</v>
      </c>
      <c r="C82" s="368" t="e">
        <f>'내역서(태안화력)'!D83</f>
        <v>#REF!</v>
      </c>
      <c r="D82" s="376" t="e">
        <f>'내역서(태안화력)'!E83</f>
        <v>#REF!</v>
      </c>
      <c r="E82" s="376" t="e">
        <f>'내역서(태안화력)'!G83</f>
        <v>#REF!</v>
      </c>
      <c r="F82" s="376" t="e">
        <f>'내역서(태안화력)'!I83</f>
        <v>#REF!</v>
      </c>
      <c r="G82" s="370" t="e">
        <f t="shared" si="3"/>
        <v>#REF!</v>
      </c>
      <c r="H82" s="370" t="e">
        <f t="shared" si="5"/>
        <v>#REF!</v>
      </c>
      <c r="I82" s="370" t="e">
        <f t="shared" si="6"/>
        <v>#REF!</v>
      </c>
      <c r="J82" s="370"/>
      <c r="K82" s="371"/>
    </row>
    <row r="83" spans="1:11" ht="18.95" hidden="1" customHeight="1">
      <c r="A83" s="367" t="e">
        <f>'내역서(태안화력)'!A84</f>
        <v>#REF!</v>
      </c>
      <c r="B83" s="367" t="e">
        <f>'내역서(태안화력)'!B84</f>
        <v>#REF!</v>
      </c>
      <c r="C83" s="368" t="e">
        <f>'내역서(태안화력)'!D84</f>
        <v>#REF!</v>
      </c>
      <c r="D83" s="376" t="e">
        <f>'내역서(태안화력)'!E84</f>
        <v>#REF!</v>
      </c>
      <c r="E83" s="376" t="e">
        <f>'내역서(태안화력)'!G84</f>
        <v>#REF!</v>
      </c>
      <c r="F83" s="376" t="e">
        <f>'내역서(태안화력)'!I84</f>
        <v>#REF!</v>
      </c>
      <c r="G83" s="370" t="e">
        <f t="shared" si="3"/>
        <v>#REF!</v>
      </c>
      <c r="H83" s="370" t="e">
        <f t="shared" si="5"/>
        <v>#REF!</v>
      </c>
      <c r="I83" s="370" t="e">
        <f t="shared" si="6"/>
        <v>#REF!</v>
      </c>
      <c r="J83" s="370" t="s">
        <v>872</v>
      </c>
      <c r="K83" s="371"/>
    </row>
    <row r="84" spans="1:11" ht="18.95" hidden="1" customHeight="1">
      <c r="A84" s="367" t="e">
        <f>'내역서(태안화력)'!A85</f>
        <v>#REF!</v>
      </c>
      <c r="B84" s="367" t="e">
        <f>'내역서(태안화력)'!B85</f>
        <v>#REF!</v>
      </c>
      <c r="C84" s="368" t="e">
        <f>'내역서(태안화력)'!D85</f>
        <v>#REF!</v>
      </c>
      <c r="D84" s="376" t="e">
        <f>'내역서(태안화력)'!E85</f>
        <v>#REF!</v>
      </c>
      <c r="E84" s="376" t="e">
        <f>'내역서(태안화력)'!G85</f>
        <v>#REF!</v>
      </c>
      <c r="F84" s="376" t="e">
        <f>'내역서(태안화력)'!I85</f>
        <v>#REF!</v>
      </c>
      <c r="G84" s="370" t="e">
        <f t="shared" si="3"/>
        <v>#REF!</v>
      </c>
      <c r="H84" s="370" t="e">
        <f t="shared" si="5"/>
        <v>#REF!</v>
      </c>
      <c r="I84" s="370" t="e">
        <f t="shared" si="6"/>
        <v>#REF!</v>
      </c>
      <c r="J84" s="370"/>
      <c r="K84" s="371"/>
    </row>
    <row r="85" spans="1:11" ht="18.95" customHeight="1">
      <c r="A85" s="367" t="e">
        <f>'내역서(태안화력)'!A86</f>
        <v>#REF!</v>
      </c>
      <c r="B85" s="367" t="e">
        <f>'내역서(태안화력)'!B86</f>
        <v>#REF!</v>
      </c>
      <c r="C85" s="368" t="e">
        <f>'내역서(태안화력)'!D86</f>
        <v>#REF!</v>
      </c>
      <c r="D85" s="376" t="e">
        <f>'내역서(태안화력)'!E86</f>
        <v>#REF!</v>
      </c>
      <c r="E85" s="376" t="e">
        <f>'내역서(태안화력)'!G86</f>
        <v>#REF!</v>
      </c>
      <c r="F85" s="376" t="e">
        <f>'내역서(태안화력)'!I86</f>
        <v>#REF!</v>
      </c>
      <c r="G85" s="370" t="e">
        <f t="shared" si="3"/>
        <v>#REF!</v>
      </c>
      <c r="H85" s="370" t="e">
        <f t="shared" si="5"/>
        <v>#REF!</v>
      </c>
      <c r="I85" s="370" t="e">
        <f t="shared" si="6"/>
        <v>#REF!</v>
      </c>
      <c r="J85" s="370"/>
      <c r="K85" s="371"/>
    </row>
    <row r="86" spans="1:11" ht="18.95" customHeight="1">
      <c r="A86" s="367" t="e">
        <f>'내역서(태안화력)'!A87</f>
        <v>#REF!</v>
      </c>
      <c r="B86" s="367" t="e">
        <f>'내역서(태안화력)'!B87</f>
        <v>#REF!</v>
      </c>
      <c r="C86" s="368" t="e">
        <f>'내역서(태안화력)'!D87</f>
        <v>#REF!</v>
      </c>
      <c r="D86" s="376" t="e">
        <f>'내역서(태안화력)'!E87</f>
        <v>#REF!</v>
      </c>
      <c r="E86" s="376" t="e">
        <f>'내역서(태안화력)'!G87</f>
        <v>#REF!</v>
      </c>
      <c r="F86" s="376" t="e">
        <f>'내역서(태안화력)'!I87</f>
        <v>#REF!</v>
      </c>
      <c r="G86" s="370" t="e">
        <f t="shared" si="3"/>
        <v>#REF!</v>
      </c>
      <c r="H86" s="370" t="e">
        <f t="shared" si="5"/>
        <v>#REF!</v>
      </c>
      <c r="I86" s="370" t="e">
        <f t="shared" si="6"/>
        <v>#REF!</v>
      </c>
      <c r="J86" s="370"/>
      <c r="K86" s="371"/>
    </row>
    <row r="87" spans="1:11" ht="18.95" customHeight="1">
      <c r="A87" s="367" t="e">
        <f>'내역서(태안화력)'!A88</f>
        <v>#REF!</v>
      </c>
      <c r="B87" s="367" t="e">
        <f>'내역서(태안화력)'!B88</f>
        <v>#REF!</v>
      </c>
      <c r="C87" s="368" t="e">
        <f>'내역서(태안화력)'!D88</f>
        <v>#REF!</v>
      </c>
      <c r="D87" s="376" t="e">
        <f>'내역서(태안화력)'!E88</f>
        <v>#REF!</v>
      </c>
      <c r="E87" s="376" t="e">
        <f>'내역서(태안화력)'!G88</f>
        <v>#REF!</v>
      </c>
      <c r="F87" s="376" t="e">
        <f>'내역서(태안화력)'!I88</f>
        <v>#REF!</v>
      </c>
      <c r="G87" s="370" t="e">
        <f t="shared" si="3"/>
        <v>#REF!</v>
      </c>
      <c r="H87" s="370" t="e">
        <f t="shared" si="5"/>
        <v>#REF!</v>
      </c>
      <c r="I87" s="370" t="e">
        <f t="shared" si="6"/>
        <v>#REF!</v>
      </c>
      <c r="J87" s="370"/>
      <c r="K87" s="371"/>
    </row>
    <row r="88" spans="1:11" ht="18.95" customHeight="1">
      <c r="A88" s="367" t="e">
        <f>'내역서(태안화력)'!A89</f>
        <v>#REF!</v>
      </c>
      <c r="B88" s="367"/>
      <c r="C88" s="368" t="e">
        <f>'내역서(태안화력)'!D89</f>
        <v>#REF!</v>
      </c>
      <c r="D88" s="376" t="e">
        <f>'내역서(태안화력)'!E89</f>
        <v>#REF!</v>
      </c>
      <c r="E88" s="376" t="e">
        <f>'내역서(태안화력)'!G89</f>
        <v>#REF!</v>
      </c>
      <c r="F88" s="376" t="e">
        <f>'내역서(태안화력)'!I89</f>
        <v>#REF!</v>
      </c>
      <c r="G88" s="370" t="e">
        <f t="shared" si="3"/>
        <v>#REF!</v>
      </c>
      <c r="H88" s="370" t="e">
        <f t="shared" si="5"/>
        <v>#REF!</v>
      </c>
      <c r="I88" s="370" t="e">
        <f t="shared" si="6"/>
        <v>#REF!</v>
      </c>
      <c r="J88" s="370"/>
      <c r="K88" s="371"/>
    </row>
    <row r="89" spans="1:11" ht="18.95" customHeight="1">
      <c r="A89" s="367" t="e">
        <f>'내역서(태안화력)'!A90</f>
        <v>#REF!</v>
      </c>
      <c r="B89" s="367" t="e">
        <f>'내역서(태안화력)'!B90</f>
        <v>#REF!</v>
      </c>
      <c r="C89" s="368" t="e">
        <f>'내역서(태안화력)'!D90</f>
        <v>#REF!</v>
      </c>
      <c r="D89" s="376" t="e">
        <f>'내역서(태안화력)'!E90</f>
        <v>#REF!</v>
      </c>
      <c r="E89" s="376" t="e">
        <f>'내역서(태안화력)'!G90</f>
        <v>#REF!</v>
      </c>
      <c r="F89" s="376" t="e">
        <f>'내역서(태안화력)'!I90</f>
        <v>#REF!</v>
      </c>
      <c r="G89" s="370" t="e">
        <f t="shared" si="3"/>
        <v>#REF!</v>
      </c>
      <c r="H89" s="370" t="e">
        <f t="shared" si="5"/>
        <v>#REF!</v>
      </c>
      <c r="I89" s="370" t="e">
        <f t="shared" si="6"/>
        <v>#REF!</v>
      </c>
      <c r="J89" s="370"/>
      <c r="K89" s="371"/>
    </row>
    <row r="90" spans="1:11" ht="18.95" customHeight="1">
      <c r="A90" s="367" t="e">
        <f>'내역서(태안화력)'!A91</f>
        <v>#REF!</v>
      </c>
      <c r="B90" s="367" t="e">
        <f>'내역서(태안화력)'!B91</f>
        <v>#REF!</v>
      </c>
      <c r="C90" s="368" t="e">
        <f>'내역서(태안화력)'!D91</f>
        <v>#REF!</v>
      </c>
      <c r="D90" s="376" t="e">
        <f>'내역서(태안화력)'!E91</f>
        <v>#REF!</v>
      </c>
      <c r="E90" s="376" t="e">
        <f>'내역서(태안화력)'!G91</f>
        <v>#REF!</v>
      </c>
      <c r="F90" s="376" t="e">
        <f>'내역서(태안화력)'!I91</f>
        <v>#REF!</v>
      </c>
      <c r="G90" s="370" t="e">
        <f t="shared" si="3"/>
        <v>#REF!</v>
      </c>
      <c r="H90" s="370" t="e">
        <f t="shared" si="5"/>
        <v>#REF!</v>
      </c>
      <c r="I90" s="370" t="e">
        <f t="shared" si="6"/>
        <v>#REF!</v>
      </c>
      <c r="J90" s="370"/>
      <c r="K90" s="371"/>
    </row>
    <row r="91" spans="1:11" ht="18.95" customHeight="1">
      <c r="A91" s="367" t="e">
        <f>'내역서(태안화력)'!A92</f>
        <v>#REF!</v>
      </c>
      <c r="B91" s="367" t="e">
        <f>'내역서(태안화력)'!B92</f>
        <v>#REF!</v>
      </c>
      <c r="C91" s="368" t="e">
        <f>'내역서(태안화력)'!D92</f>
        <v>#REF!</v>
      </c>
      <c r="D91" s="376" t="e">
        <f>'내역서(태안화력)'!E92</f>
        <v>#REF!</v>
      </c>
      <c r="E91" s="376" t="e">
        <f>'내역서(태안화력)'!G92</f>
        <v>#REF!</v>
      </c>
      <c r="F91" s="376" t="e">
        <f>'내역서(태안화력)'!I92</f>
        <v>#REF!</v>
      </c>
      <c r="G91" s="370" t="e">
        <f t="shared" si="3"/>
        <v>#REF!</v>
      </c>
      <c r="H91" s="370" t="e">
        <f t="shared" si="5"/>
        <v>#REF!</v>
      </c>
      <c r="I91" s="370" t="e">
        <f t="shared" si="6"/>
        <v>#REF!</v>
      </c>
      <c r="J91" s="370"/>
      <c r="K91" s="371"/>
    </row>
    <row r="92" spans="1:11" ht="18.95" customHeight="1">
      <c r="A92" s="367" t="e">
        <f>'내역서(태안화력)'!A93</f>
        <v>#REF!</v>
      </c>
      <c r="B92" s="367" t="e">
        <f>'내역서(태안화력)'!B93</f>
        <v>#REF!</v>
      </c>
      <c r="C92" s="368" t="e">
        <f>'내역서(태안화력)'!D93</f>
        <v>#REF!</v>
      </c>
      <c r="D92" s="376" t="e">
        <f>'내역서(태안화력)'!E93</f>
        <v>#REF!</v>
      </c>
      <c r="E92" s="376" t="e">
        <f>'내역서(태안화력)'!G93</f>
        <v>#REF!</v>
      </c>
      <c r="F92" s="376" t="e">
        <f>'내역서(태안화력)'!I93</f>
        <v>#REF!</v>
      </c>
      <c r="G92" s="370" t="e">
        <f t="shared" si="3"/>
        <v>#REF!</v>
      </c>
      <c r="H92" s="370" t="e">
        <f t="shared" si="5"/>
        <v>#REF!</v>
      </c>
      <c r="I92" s="370" t="e">
        <f t="shared" si="6"/>
        <v>#REF!</v>
      </c>
      <c r="J92" s="370"/>
      <c r="K92" s="371"/>
    </row>
    <row r="93" spans="1:11" ht="18.95" customHeight="1">
      <c r="A93" s="367" t="e">
        <f>'내역서(태안화력)'!A94</f>
        <v>#REF!</v>
      </c>
      <c r="B93" s="367" t="e">
        <f>'내역서(태안화력)'!B94</f>
        <v>#REF!</v>
      </c>
      <c r="C93" s="368" t="e">
        <f>'내역서(태안화력)'!D94</f>
        <v>#REF!</v>
      </c>
      <c r="D93" s="376" t="e">
        <f>'내역서(태안화력)'!E94</f>
        <v>#REF!</v>
      </c>
      <c r="E93" s="376" t="e">
        <f>'내역서(태안화력)'!G94</f>
        <v>#REF!</v>
      </c>
      <c r="F93" s="376" t="e">
        <f>'내역서(태안화력)'!I94</f>
        <v>#REF!</v>
      </c>
      <c r="G93" s="370" t="e">
        <f t="shared" si="3"/>
        <v>#REF!</v>
      </c>
      <c r="H93" s="370" t="e">
        <f t="shared" si="5"/>
        <v>#REF!</v>
      </c>
      <c r="I93" s="370" t="e">
        <f t="shared" si="6"/>
        <v>#REF!</v>
      </c>
      <c r="J93" s="370"/>
      <c r="K93" s="371"/>
    </row>
    <row r="94" spans="1:11" ht="18.95" customHeight="1">
      <c r="A94" s="367" t="e">
        <f>'내역서(태안화력)'!A95</f>
        <v>#REF!</v>
      </c>
      <c r="B94" s="367" t="e">
        <f>'내역서(태안화력)'!B95</f>
        <v>#REF!</v>
      </c>
      <c r="C94" s="368" t="e">
        <f>'내역서(태안화력)'!D95</f>
        <v>#REF!</v>
      </c>
      <c r="D94" s="376" t="e">
        <f>'내역서(태안화력)'!E95</f>
        <v>#REF!</v>
      </c>
      <c r="E94" s="376" t="e">
        <f>'내역서(태안화력)'!G95</f>
        <v>#REF!</v>
      </c>
      <c r="F94" s="376" t="e">
        <f>'내역서(태안화력)'!I95</f>
        <v>#REF!</v>
      </c>
      <c r="G94" s="370" t="e">
        <f t="shared" si="3"/>
        <v>#REF!</v>
      </c>
      <c r="H94" s="370" t="e">
        <f t="shared" si="5"/>
        <v>#REF!</v>
      </c>
      <c r="I94" s="370" t="e">
        <f t="shared" si="6"/>
        <v>#REF!</v>
      </c>
      <c r="J94" s="370"/>
      <c r="K94" s="371"/>
    </row>
    <row r="95" spans="1:11" ht="18.95" customHeight="1">
      <c r="A95" s="367" t="e">
        <f>'내역서(태안화력)'!A96</f>
        <v>#REF!</v>
      </c>
      <c r="B95" s="367" t="e">
        <f>'내역서(태안화력)'!B96</f>
        <v>#REF!</v>
      </c>
      <c r="C95" s="368" t="e">
        <f>'내역서(태안화력)'!D96</f>
        <v>#REF!</v>
      </c>
      <c r="D95" s="376" t="e">
        <f>'내역서(태안화력)'!E96</f>
        <v>#REF!</v>
      </c>
      <c r="E95" s="376" t="e">
        <f>'내역서(태안화력)'!G96</f>
        <v>#REF!</v>
      </c>
      <c r="F95" s="376" t="e">
        <f>'내역서(태안화력)'!I96</f>
        <v>#REF!</v>
      </c>
      <c r="G95" s="370" t="e">
        <f t="shared" si="3"/>
        <v>#REF!</v>
      </c>
      <c r="H95" s="370" t="e">
        <f t="shared" si="5"/>
        <v>#REF!</v>
      </c>
      <c r="I95" s="370" t="e">
        <f t="shared" si="6"/>
        <v>#REF!</v>
      </c>
      <c r="J95" s="370"/>
      <c r="K95" s="371"/>
    </row>
    <row r="96" spans="1:11" ht="18.95" customHeight="1">
      <c r="A96" s="367" t="e">
        <f>'내역서(태안화력)'!A97</f>
        <v>#REF!</v>
      </c>
      <c r="B96" s="367" t="e">
        <f>'내역서(태안화력)'!B97</f>
        <v>#REF!</v>
      </c>
      <c r="C96" s="368" t="e">
        <f>'내역서(태안화력)'!D97</f>
        <v>#REF!</v>
      </c>
      <c r="D96" s="376" t="e">
        <f>'내역서(태안화력)'!E97</f>
        <v>#REF!</v>
      </c>
      <c r="E96" s="376" t="e">
        <f>'내역서(태안화력)'!G97</f>
        <v>#REF!</v>
      </c>
      <c r="F96" s="376" t="e">
        <f>'내역서(태안화력)'!I97</f>
        <v>#REF!</v>
      </c>
      <c r="G96" s="370" t="e">
        <f t="shared" si="3"/>
        <v>#REF!</v>
      </c>
      <c r="H96" s="370" t="e">
        <f t="shared" si="5"/>
        <v>#REF!</v>
      </c>
      <c r="I96" s="370" t="e">
        <f t="shared" si="6"/>
        <v>#REF!</v>
      </c>
      <c r="J96" s="370"/>
      <c r="K96" s="371"/>
    </row>
    <row r="97" spans="1:11" ht="18.95" customHeight="1">
      <c r="A97" s="367" t="e">
        <f>'내역서(태안화력)'!A98</f>
        <v>#REF!</v>
      </c>
      <c r="B97" s="367" t="e">
        <f>'내역서(태안화력)'!B98</f>
        <v>#REF!</v>
      </c>
      <c r="C97" s="368" t="e">
        <f>'내역서(태안화력)'!D98</f>
        <v>#REF!</v>
      </c>
      <c r="D97" s="376" t="e">
        <f>'내역서(태안화력)'!E98</f>
        <v>#REF!</v>
      </c>
      <c r="E97" s="376" t="e">
        <f>'내역서(태안화력)'!G98</f>
        <v>#REF!</v>
      </c>
      <c r="F97" s="376" t="e">
        <f>'내역서(태안화력)'!I98</f>
        <v>#REF!</v>
      </c>
      <c r="G97" s="370" t="e">
        <f t="shared" si="3"/>
        <v>#REF!</v>
      </c>
      <c r="H97" s="370" t="e">
        <f t="shared" si="5"/>
        <v>#REF!</v>
      </c>
      <c r="I97" s="370" t="e">
        <f t="shared" si="6"/>
        <v>#REF!</v>
      </c>
      <c r="J97" s="370"/>
      <c r="K97" s="371"/>
    </row>
    <row r="98" spans="1:11" ht="18.95" customHeight="1">
      <c r="A98" s="367" t="e">
        <f>'내역서(태안화력)'!A99</f>
        <v>#REF!</v>
      </c>
      <c r="B98" s="367" t="e">
        <f>'내역서(태안화력)'!B99</f>
        <v>#REF!</v>
      </c>
      <c r="C98" s="368" t="e">
        <f>'내역서(태안화력)'!D99</f>
        <v>#REF!</v>
      </c>
      <c r="D98" s="376" t="e">
        <f>'내역서(태안화력)'!E99</f>
        <v>#REF!</v>
      </c>
      <c r="E98" s="376" t="e">
        <f>'내역서(태안화력)'!G99</f>
        <v>#REF!</v>
      </c>
      <c r="F98" s="376" t="e">
        <f>'내역서(태안화력)'!I99</f>
        <v>#REF!</v>
      </c>
      <c r="G98" s="370" t="e">
        <f t="shared" si="3"/>
        <v>#REF!</v>
      </c>
      <c r="H98" s="370" t="e">
        <f t="shared" si="5"/>
        <v>#REF!</v>
      </c>
      <c r="I98" s="370" t="e">
        <f t="shared" si="6"/>
        <v>#REF!</v>
      </c>
      <c r="J98" s="370"/>
      <c r="K98" s="371"/>
    </row>
    <row r="99" spans="1:11" ht="18.95" customHeight="1">
      <c r="A99" s="367" t="e">
        <f>'내역서(태안화력)'!A100</f>
        <v>#REF!</v>
      </c>
      <c r="B99" s="367" t="e">
        <f>'내역서(태안화력)'!B100</f>
        <v>#REF!</v>
      </c>
      <c r="C99" s="368" t="e">
        <f>'내역서(태안화력)'!D100</f>
        <v>#REF!</v>
      </c>
      <c r="D99" s="376" t="e">
        <f>'내역서(태안화력)'!E100</f>
        <v>#REF!</v>
      </c>
      <c r="E99" s="376" t="e">
        <f>'내역서(태안화력)'!G100</f>
        <v>#REF!</v>
      </c>
      <c r="F99" s="376" t="e">
        <f>'내역서(태안화력)'!I100</f>
        <v>#REF!</v>
      </c>
      <c r="G99" s="370" t="e">
        <f t="shared" si="3"/>
        <v>#REF!</v>
      </c>
      <c r="H99" s="370" t="e">
        <f t="shared" si="5"/>
        <v>#REF!</v>
      </c>
      <c r="I99" s="370" t="e">
        <f t="shared" si="6"/>
        <v>#REF!</v>
      </c>
      <c r="J99" s="370"/>
      <c r="K99" s="371"/>
    </row>
    <row r="100" spans="1:11" ht="18.95" customHeight="1">
      <c r="A100" s="367" t="e">
        <f>'내역서(태안화력)'!A101</f>
        <v>#REF!</v>
      </c>
      <c r="B100" s="367" t="e">
        <f>'내역서(태안화력)'!B101</f>
        <v>#REF!</v>
      </c>
      <c r="C100" s="368" t="e">
        <f>'내역서(태안화력)'!D101</f>
        <v>#REF!</v>
      </c>
      <c r="D100" s="376" t="e">
        <f>'내역서(태안화력)'!E101</f>
        <v>#REF!</v>
      </c>
      <c r="E100" s="376" t="e">
        <f>'내역서(태안화력)'!G101</f>
        <v>#REF!</v>
      </c>
      <c r="F100" s="376" t="e">
        <f>'내역서(태안화력)'!I101</f>
        <v>#REF!</v>
      </c>
      <c r="G100" s="370" t="e">
        <f t="shared" si="3"/>
        <v>#REF!</v>
      </c>
      <c r="H100" s="370" t="e">
        <f t="shared" si="5"/>
        <v>#REF!</v>
      </c>
      <c r="I100" s="370" t="e">
        <f t="shared" si="6"/>
        <v>#REF!</v>
      </c>
      <c r="J100" s="370"/>
      <c r="K100" s="371"/>
    </row>
    <row r="101" spans="1:11" ht="18.95" customHeight="1">
      <c r="A101" s="367" t="e">
        <f>'내역서(태안화력)'!A102</f>
        <v>#REF!</v>
      </c>
      <c r="B101" s="367" t="e">
        <f>'내역서(태안화력)'!B102</f>
        <v>#REF!</v>
      </c>
      <c r="C101" s="368" t="e">
        <f>'내역서(태안화력)'!D102</f>
        <v>#REF!</v>
      </c>
      <c r="D101" s="376" t="e">
        <f>'내역서(태안화력)'!E102</f>
        <v>#REF!</v>
      </c>
      <c r="E101" s="376" t="e">
        <f>'내역서(태안화력)'!G102</f>
        <v>#REF!</v>
      </c>
      <c r="F101" s="376" t="e">
        <f>'내역서(태안화력)'!I102</f>
        <v>#REF!</v>
      </c>
      <c r="G101" s="370" t="e">
        <f t="shared" si="3"/>
        <v>#REF!</v>
      </c>
      <c r="H101" s="370" t="e">
        <f t="shared" si="5"/>
        <v>#REF!</v>
      </c>
      <c r="I101" s="370" t="e">
        <f t="shared" si="6"/>
        <v>#REF!</v>
      </c>
      <c r="J101" s="370"/>
      <c r="K101" s="371"/>
    </row>
    <row r="102" spans="1:11" ht="18.95" customHeight="1">
      <c r="A102" s="367" t="e">
        <f>'내역서(태안화력)'!A103</f>
        <v>#REF!</v>
      </c>
      <c r="B102" s="367" t="e">
        <f>'내역서(태안화력)'!B103</f>
        <v>#REF!</v>
      </c>
      <c r="C102" s="368" t="e">
        <f>'내역서(태안화력)'!D103</f>
        <v>#REF!</v>
      </c>
      <c r="D102" s="376" t="e">
        <f>'내역서(태안화력)'!E103</f>
        <v>#REF!</v>
      </c>
      <c r="E102" s="376" t="e">
        <f>'내역서(태안화력)'!G103</f>
        <v>#REF!</v>
      </c>
      <c r="F102" s="376" t="e">
        <f>'내역서(태안화력)'!I103</f>
        <v>#REF!</v>
      </c>
      <c r="G102" s="370" t="e">
        <f t="shared" si="3"/>
        <v>#REF!</v>
      </c>
      <c r="H102" s="370" t="e">
        <f t="shared" si="5"/>
        <v>#REF!</v>
      </c>
      <c r="I102" s="370" t="e">
        <f t="shared" si="6"/>
        <v>#REF!</v>
      </c>
      <c r="J102" s="370"/>
      <c r="K102" s="371"/>
    </row>
    <row r="103" spans="1:11" ht="18.95" customHeight="1">
      <c r="A103" s="367" t="e">
        <f>'내역서(태안화력)'!A104</f>
        <v>#REF!</v>
      </c>
      <c r="B103" s="367" t="e">
        <f>'내역서(태안화력)'!B104</f>
        <v>#REF!</v>
      </c>
      <c r="C103" s="368" t="e">
        <f>'내역서(태안화력)'!D104</f>
        <v>#REF!</v>
      </c>
      <c r="D103" s="376" t="e">
        <f>'내역서(태안화력)'!E104</f>
        <v>#REF!</v>
      </c>
      <c r="E103" s="376" t="e">
        <f>'내역서(태안화력)'!G104</f>
        <v>#REF!</v>
      </c>
      <c r="F103" s="376" t="e">
        <f>'내역서(태안화력)'!I104</f>
        <v>#REF!</v>
      </c>
      <c r="G103" s="370" t="e">
        <f t="shared" si="3"/>
        <v>#REF!</v>
      </c>
      <c r="H103" s="370" t="e">
        <f t="shared" si="5"/>
        <v>#REF!</v>
      </c>
      <c r="I103" s="370" t="e">
        <f t="shared" si="6"/>
        <v>#REF!</v>
      </c>
      <c r="J103" s="370"/>
      <c r="K103" s="371"/>
    </row>
    <row r="104" spans="1:11" ht="18.95" customHeight="1">
      <c r="A104" s="367" t="e">
        <f>'내역서(태안화력)'!A105</f>
        <v>#REF!</v>
      </c>
      <c r="B104" s="367" t="e">
        <f>'내역서(태안화력)'!B105</f>
        <v>#REF!</v>
      </c>
      <c r="C104" s="368" t="e">
        <f>'내역서(태안화력)'!D105</f>
        <v>#REF!</v>
      </c>
      <c r="D104" s="376" t="e">
        <f>'내역서(태안화력)'!E105</f>
        <v>#REF!</v>
      </c>
      <c r="E104" s="376" t="e">
        <f>'내역서(태안화력)'!G105</f>
        <v>#REF!</v>
      </c>
      <c r="F104" s="376" t="e">
        <f>'내역서(태안화력)'!I105</f>
        <v>#REF!</v>
      </c>
      <c r="G104" s="370" t="e">
        <f t="shared" si="3"/>
        <v>#REF!</v>
      </c>
      <c r="H104" s="370" t="e">
        <f t="shared" si="5"/>
        <v>#REF!</v>
      </c>
      <c r="I104" s="370" t="e">
        <f t="shared" si="6"/>
        <v>#REF!</v>
      </c>
      <c r="J104" s="370"/>
      <c r="K104" s="371"/>
    </row>
    <row r="105" spans="1:11" ht="18.95" customHeight="1">
      <c r="A105" s="367" t="e">
        <f>'내역서(태안화력)'!A106</f>
        <v>#REF!</v>
      </c>
      <c r="B105" s="367" t="e">
        <f>'내역서(태안화력)'!B106</f>
        <v>#REF!</v>
      </c>
      <c r="C105" s="368" t="e">
        <f>'내역서(태안화력)'!D106</f>
        <v>#REF!</v>
      </c>
      <c r="D105" s="376" t="e">
        <f>'내역서(태안화력)'!E106</f>
        <v>#REF!</v>
      </c>
      <c r="E105" s="376" t="e">
        <f>'내역서(태안화력)'!G106</f>
        <v>#REF!</v>
      </c>
      <c r="F105" s="376" t="e">
        <f>'내역서(태안화력)'!I106</f>
        <v>#REF!</v>
      </c>
      <c r="G105" s="370" t="e">
        <f t="shared" si="3"/>
        <v>#REF!</v>
      </c>
      <c r="H105" s="370" t="e">
        <f t="shared" si="5"/>
        <v>#REF!</v>
      </c>
      <c r="I105" s="370" t="e">
        <f t="shared" si="6"/>
        <v>#REF!</v>
      </c>
      <c r="J105" s="370"/>
      <c r="K105" s="371"/>
    </row>
    <row r="106" spans="1:11" ht="18.95" customHeight="1">
      <c r="A106" s="367" t="e">
        <f>'내역서(태안화력)'!A107</f>
        <v>#REF!</v>
      </c>
      <c r="B106" s="367" t="e">
        <f>'내역서(태안화력)'!B107</f>
        <v>#REF!</v>
      </c>
      <c r="C106" s="368" t="e">
        <f>'내역서(태안화력)'!D107</f>
        <v>#REF!</v>
      </c>
      <c r="D106" s="376" t="e">
        <f>'내역서(태안화력)'!E107</f>
        <v>#REF!</v>
      </c>
      <c r="E106" s="376" t="e">
        <f>'내역서(태안화력)'!G107</f>
        <v>#REF!</v>
      </c>
      <c r="F106" s="376" t="e">
        <f>'내역서(태안화력)'!I107</f>
        <v>#REF!</v>
      </c>
      <c r="G106" s="370" t="e">
        <f t="shared" si="3"/>
        <v>#REF!</v>
      </c>
      <c r="H106" s="370" t="e">
        <f t="shared" si="5"/>
        <v>#REF!</v>
      </c>
      <c r="I106" s="370" t="e">
        <f t="shared" si="6"/>
        <v>#REF!</v>
      </c>
      <c r="J106" s="370"/>
      <c r="K106" s="371"/>
    </row>
    <row r="107" spans="1:11" ht="18.95" customHeight="1">
      <c r="A107" s="367" t="e">
        <f>'내역서(태안화력)'!A108</f>
        <v>#REF!</v>
      </c>
      <c r="B107" s="367"/>
      <c r="C107" s="368" t="e">
        <f>'내역서(태안화력)'!D108</f>
        <v>#REF!</v>
      </c>
      <c r="D107" s="376" t="e">
        <f>'내역서(태안화력)'!E108</f>
        <v>#REF!</v>
      </c>
      <c r="E107" s="376" t="e">
        <f>'내역서(태안화력)'!G108</f>
        <v>#REF!</v>
      </c>
      <c r="F107" s="376" t="e">
        <f>'내역서(태안화력)'!I108</f>
        <v>#REF!</v>
      </c>
      <c r="G107" s="370" t="e">
        <f t="shared" si="3"/>
        <v>#REF!</v>
      </c>
      <c r="H107" s="370" t="e">
        <f t="shared" si="5"/>
        <v>#REF!</v>
      </c>
      <c r="I107" s="370" t="e">
        <f t="shared" si="6"/>
        <v>#REF!</v>
      </c>
      <c r="J107" s="370"/>
      <c r="K107" s="371"/>
    </row>
    <row r="108" spans="1:11" ht="18.95" customHeight="1">
      <c r="A108" s="367" t="e">
        <f>'내역서(태안화력)'!A109</f>
        <v>#REF!</v>
      </c>
      <c r="B108" s="367" t="e">
        <f>'내역서(태안화력)'!B109</f>
        <v>#REF!</v>
      </c>
      <c r="C108" s="368" t="e">
        <f>'내역서(태안화력)'!D109</f>
        <v>#REF!</v>
      </c>
      <c r="D108" s="376" t="e">
        <f>'내역서(태안화력)'!E109</f>
        <v>#REF!</v>
      </c>
      <c r="E108" s="376" t="e">
        <f>'내역서(태안화력)'!G109</f>
        <v>#REF!</v>
      </c>
      <c r="F108" s="376" t="e">
        <f>'내역서(태안화력)'!I109</f>
        <v>#REF!</v>
      </c>
      <c r="G108" s="370" t="e">
        <f t="shared" si="3"/>
        <v>#REF!</v>
      </c>
      <c r="H108" s="370" t="e">
        <f t="shared" si="5"/>
        <v>#REF!</v>
      </c>
      <c r="I108" s="370" t="e">
        <f t="shared" si="6"/>
        <v>#REF!</v>
      </c>
      <c r="J108" s="370"/>
      <c r="K108" s="371"/>
    </row>
    <row r="109" spans="1:11" ht="18.95" customHeight="1">
      <c r="A109" s="367" t="e">
        <f>'내역서(태안화력)'!A110</f>
        <v>#REF!</v>
      </c>
      <c r="B109" s="367" t="e">
        <f>'내역서(태안화력)'!B110</f>
        <v>#REF!</v>
      </c>
      <c r="C109" s="368" t="e">
        <f>'내역서(태안화력)'!D110</f>
        <v>#REF!</v>
      </c>
      <c r="D109" s="376" t="e">
        <f>'내역서(태안화력)'!E110</f>
        <v>#REF!</v>
      </c>
      <c r="E109" s="376" t="e">
        <f>'내역서(태안화력)'!G110</f>
        <v>#REF!</v>
      </c>
      <c r="F109" s="376" t="e">
        <f>'내역서(태안화력)'!I110</f>
        <v>#REF!</v>
      </c>
      <c r="G109" s="370" t="e">
        <f t="shared" si="3"/>
        <v>#REF!</v>
      </c>
      <c r="H109" s="370" t="e">
        <f t="shared" si="5"/>
        <v>#REF!</v>
      </c>
      <c r="I109" s="370" t="e">
        <f t="shared" si="6"/>
        <v>#REF!</v>
      </c>
      <c r="J109" s="370"/>
      <c r="K109" s="371"/>
    </row>
    <row r="110" spans="1:11" ht="18.95" customHeight="1">
      <c r="A110" s="367" t="e">
        <f>'내역서(태안화력)'!A111</f>
        <v>#REF!</v>
      </c>
      <c r="B110" s="367"/>
      <c r="C110" s="368" t="e">
        <f>'내역서(태안화력)'!D111</f>
        <v>#REF!</v>
      </c>
      <c r="D110" s="376" t="e">
        <f>'내역서(태안화력)'!E111</f>
        <v>#REF!</v>
      </c>
      <c r="E110" s="376" t="e">
        <f>'내역서(태안화력)'!G111</f>
        <v>#REF!</v>
      </c>
      <c r="F110" s="376" t="e">
        <f>'내역서(태안화력)'!I111</f>
        <v>#REF!</v>
      </c>
      <c r="G110" s="370" t="e">
        <f t="shared" si="3"/>
        <v>#REF!</v>
      </c>
      <c r="H110" s="370" t="e">
        <f t="shared" ref="H110:H142" si="7">INT(E110*H$4)</f>
        <v>#REF!</v>
      </c>
      <c r="I110" s="370" t="e">
        <f t="shared" ref="I110:I142" si="8">INT(F110*I$4)</f>
        <v>#REF!</v>
      </c>
      <c r="J110" s="370"/>
      <c r="K110" s="371"/>
    </row>
    <row r="111" spans="1:11" ht="18.95" customHeight="1">
      <c r="A111" s="367" t="e">
        <f>'내역서(태안화력)'!A112</f>
        <v>#REF!</v>
      </c>
      <c r="B111" s="367" t="e">
        <f>'내역서(태안화력)'!B112</f>
        <v>#REF!</v>
      </c>
      <c r="C111" s="368" t="e">
        <f>'내역서(태안화력)'!D112</f>
        <v>#REF!</v>
      </c>
      <c r="D111" s="376" t="e">
        <f>'내역서(태안화력)'!E112</f>
        <v>#REF!</v>
      </c>
      <c r="E111" s="376" t="e">
        <f>'내역서(태안화력)'!G112</f>
        <v>#REF!</v>
      </c>
      <c r="F111" s="376" t="e">
        <f>'내역서(태안화력)'!I112</f>
        <v>#REF!</v>
      </c>
      <c r="G111" s="370" t="e">
        <f t="shared" si="3"/>
        <v>#REF!</v>
      </c>
      <c r="H111" s="370" t="e">
        <f t="shared" si="7"/>
        <v>#REF!</v>
      </c>
      <c r="I111" s="370" t="e">
        <f t="shared" si="8"/>
        <v>#REF!</v>
      </c>
      <c r="J111" s="370"/>
      <c r="K111" s="371"/>
    </row>
    <row r="112" spans="1:11" ht="18.95" customHeight="1">
      <c r="A112" s="367" t="e">
        <f>'내역서(태안화력)'!A113</f>
        <v>#REF!</v>
      </c>
      <c r="B112" s="367" t="e">
        <f>'내역서(태안화력)'!B113</f>
        <v>#REF!</v>
      </c>
      <c r="C112" s="368" t="e">
        <f>'내역서(태안화력)'!D113</f>
        <v>#REF!</v>
      </c>
      <c r="D112" s="376" t="e">
        <f>'내역서(태안화력)'!E113</f>
        <v>#REF!</v>
      </c>
      <c r="E112" s="376" t="e">
        <f>'내역서(태안화력)'!G113</f>
        <v>#REF!</v>
      </c>
      <c r="F112" s="376" t="e">
        <f>'내역서(태안화력)'!I113</f>
        <v>#REF!</v>
      </c>
      <c r="G112" s="370" t="e">
        <f t="shared" si="3"/>
        <v>#REF!</v>
      </c>
      <c r="H112" s="370" t="e">
        <f t="shared" si="7"/>
        <v>#REF!</v>
      </c>
      <c r="I112" s="370" t="e">
        <f t="shared" si="8"/>
        <v>#REF!</v>
      </c>
      <c r="J112" s="370"/>
      <c r="K112" s="371"/>
    </row>
    <row r="113" spans="1:11" ht="18.95" customHeight="1">
      <c r="A113" s="367" t="e">
        <f>'내역서(태안화력)'!A114</f>
        <v>#REF!</v>
      </c>
      <c r="B113" s="367" t="e">
        <f>'내역서(태안화력)'!B114</f>
        <v>#REF!</v>
      </c>
      <c r="C113" s="368" t="e">
        <f>'내역서(태안화력)'!D114</f>
        <v>#REF!</v>
      </c>
      <c r="D113" s="376" t="e">
        <f>'내역서(태안화력)'!E114</f>
        <v>#REF!</v>
      </c>
      <c r="E113" s="376" t="e">
        <f>'내역서(태안화력)'!G114</f>
        <v>#REF!</v>
      </c>
      <c r="F113" s="376" t="e">
        <f>'내역서(태안화력)'!I114</f>
        <v>#REF!</v>
      </c>
      <c r="G113" s="370" t="e">
        <f t="shared" si="3"/>
        <v>#REF!</v>
      </c>
      <c r="H113" s="370" t="e">
        <f t="shared" si="7"/>
        <v>#REF!</v>
      </c>
      <c r="I113" s="370" t="e">
        <f t="shared" si="8"/>
        <v>#REF!</v>
      </c>
      <c r="J113" s="370"/>
      <c r="K113" s="371"/>
    </row>
    <row r="114" spans="1:11" ht="18.95" customHeight="1">
      <c r="A114" s="367" t="e">
        <f>'내역서(태안화력)'!A115</f>
        <v>#REF!</v>
      </c>
      <c r="B114" s="367" t="e">
        <f>'내역서(태안화력)'!B115</f>
        <v>#REF!</v>
      </c>
      <c r="C114" s="368" t="e">
        <f>'내역서(태안화력)'!D115</f>
        <v>#REF!</v>
      </c>
      <c r="D114" s="376" t="e">
        <f>'내역서(태안화력)'!E115</f>
        <v>#REF!</v>
      </c>
      <c r="E114" s="376" t="e">
        <f>'내역서(태안화력)'!G115</f>
        <v>#REF!</v>
      </c>
      <c r="F114" s="376" t="e">
        <f>'내역서(태안화력)'!I115</f>
        <v>#REF!</v>
      </c>
      <c r="G114" s="370" t="e">
        <f t="shared" si="3"/>
        <v>#REF!</v>
      </c>
      <c r="H114" s="370" t="e">
        <f t="shared" si="7"/>
        <v>#REF!</v>
      </c>
      <c r="I114" s="370" t="e">
        <f t="shared" si="8"/>
        <v>#REF!</v>
      </c>
      <c r="J114" s="370"/>
      <c r="K114" s="371"/>
    </row>
    <row r="115" spans="1:11" ht="18.95" customHeight="1">
      <c r="A115" s="367" t="e">
        <f>'내역서(태안화력)'!A116</f>
        <v>#REF!</v>
      </c>
      <c r="B115" s="367" t="e">
        <f>'내역서(태안화력)'!B116</f>
        <v>#REF!</v>
      </c>
      <c r="C115" s="368" t="e">
        <f>'내역서(태안화력)'!D116</f>
        <v>#REF!</v>
      </c>
      <c r="D115" s="376" t="e">
        <f>'내역서(태안화력)'!E116</f>
        <v>#REF!</v>
      </c>
      <c r="E115" s="376" t="e">
        <f>'내역서(태안화력)'!G116</f>
        <v>#REF!</v>
      </c>
      <c r="F115" s="376" t="e">
        <f>'내역서(태안화력)'!I116</f>
        <v>#REF!</v>
      </c>
      <c r="G115" s="370" t="e">
        <f t="shared" si="3"/>
        <v>#REF!</v>
      </c>
      <c r="H115" s="370" t="e">
        <f t="shared" si="7"/>
        <v>#REF!</v>
      </c>
      <c r="I115" s="370" t="e">
        <f t="shared" si="8"/>
        <v>#REF!</v>
      </c>
      <c r="J115" s="370"/>
      <c r="K115" s="371"/>
    </row>
    <row r="116" spans="1:11" ht="18.95" customHeight="1">
      <c r="A116" s="367" t="e">
        <f>'내역서(태안화력)'!A117</f>
        <v>#REF!</v>
      </c>
      <c r="B116" s="367" t="e">
        <f>'내역서(태안화력)'!B117</f>
        <v>#REF!</v>
      </c>
      <c r="C116" s="368" t="e">
        <f>'내역서(태안화력)'!D117</f>
        <v>#REF!</v>
      </c>
      <c r="D116" s="376" t="e">
        <f>'내역서(태안화력)'!E117</f>
        <v>#REF!</v>
      </c>
      <c r="E116" s="376" t="e">
        <f>'내역서(태안화력)'!G117</f>
        <v>#REF!</v>
      </c>
      <c r="F116" s="376" t="e">
        <f>'내역서(태안화력)'!I117</f>
        <v>#REF!</v>
      </c>
      <c r="G116" s="370" t="e">
        <f t="shared" si="3"/>
        <v>#REF!</v>
      </c>
      <c r="H116" s="370" t="e">
        <f t="shared" si="7"/>
        <v>#REF!</v>
      </c>
      <c r="I116" s="370" t="e">
        <f t="shared" si="8"/>
        <v>#REF!</v>
      </c>
      <c r="J116" s="370"/>
      <c r="K116" s="371"/>
    </row>
    <row r="117" spans="1:11" ht="18.95" customHeight="1">
      <c r="A117" s="367" t="e">
        <f>'내역서(태안화력)'!A118</f>
        <v>#REF!</v>
      </c>
      <c r="B117" s="367" t="e">
        <f>'내역서(태안화력)'!B118</f>
        <v>#REF!</v>
      </c>
      <c r="C117" s="368" t="e">
        <f>'내역서(태안화력)'!D118</f>
        <v>#REF!</v>
      </c>
      <c r="D117" s="376" t="e">
        <f>'내역서(태안화력)'!E118</f>
        <v>#REF!</v>
      </c>
      <c r="E117" s="376" t="e">
        <f>'내역서(태안화력)'!G118</f>
        <v>#REF!</v>
      </c>
      <c r="F117" s="376" t="e">
        <f>'내역서(태안화력)'!I118</f>
        <v>#REF!</v>
      </c>
      <c r="G117" s="370" t="e">
        <f t="shared" si="3"/>
        <v>#REF!</v>
      </c>
      <c r="H117" s="370" t="e">
        <f t="shared" si="7"/>
        <v>#REF!</v>
      </c>
      <c r="I117" s="370" t="e">
        <f t="shared" si="8"/>
        <v>#REF!</v>
      </c>
      <c r="J117" s="370"/>
      <c r="K117" s="371"/>
    </row>
    <row r="118" spans="1:11" ht="18.95" customHeight="1">
      <c r="A118" s="367" t="e">
        <f>'내역서(태안화력)'!A119</f>
        <v>#REF!</v>
      </c>
      <c r="B118" s="367"/>
      <c r="C118" s="368" t="e">
        <f>'내역서(태안화력)'!D119</f>
        <v>#REF!</v>
      </c>
      <c r="D118" s="376" t="e">
        <f>'내역서(태안화력)'!E119</f>
        <v>#REF!</v>
      </c>
      <c r="E118" s="376" t="e">
        <f>'내역서(태안화력)'!G119</f>
        <v>#REF!</v>
      </c>
      <c r="F118" s="376" t="e">
        <f>'내역서(태안화력)'!I119</f>
        <v>#REF!</v>
      </c>
      <c r="G118" s="370" t="e">
        <f t="shared" si="3"/>
        <v>#REF!</v>
      </c>
      <c r="H118" s="370" t="e">
        <f t="shared" si="7"/>
        <v>#REF!</v>
      </c>
      <c r="I118" s="370" t="e">
        <f t="shared" si="8"/>
        <v>#REF!</v>
      </c>
      <c r="J118" s="370"/>
      <c r="K118" s="371"/>
    </row>
    <row r="119" spans="1:11" ht="18.95" customHeight="1">
      <c r="A119" s="367" t="e">
        <f>'내역서(태안화력)'!A120</f>
        <v>#REF!</v>
      </c>
      <c r="B119" s="367" t="e">
        <f>'내역서(태안화력)'!B120</f>
        <v>#REF!</v>
      </c>
      <c r="C119" s="368" t="e">
        <f>'내역서(태안화력)'!D120</f>
        <v>#REF!</v>
      </c>
      <c r="D119" s="376" t="e">
        <f>'내역서(태안화력)'!E120</f>
        <v>#REF!</v>
      </c>
      <c r="E119" s="376" t="e">
        <f>'내역서(태안화력)'!G120</f>
        <v>#REF!</v>
      </c>
      <c r="F119" s="376" t="e">
        <f>'내역서(태안화력)'!I120</f>
        <v>#REF!</v>
      </c>
      <c r="G119" s="370" t="e">
        <f t="shared" si="3"/>
        <v>#REF!</v>
      </c>
      <c r="H119" s="370" t="e">
        <f t="shared" si="7"/>
        <v>#REF!</v>
      </c>
      <c r="I119" s="370" t="e">
        <f t="shared" si="8"/>
        <v>#REF!</v>
      </c>
      <c r="J119" s="370"/>
      <c r="K119" s="371"/>
    </row>
    <row r="120" spans="1:11" ht="18.95" customHeight="1">
      <c r="A120" s="367" t="e">
        <f>'내역서(태안화력)'!A121</f>
        <v>#REF!</v>
      </c>
      <c r="B120" s="367" t="e">
        <f>'내역서(태안화력)'!B121</f>
        <v>#REF!</v>
      </c>
      <c r="C120" s="368" t="e">
        <f>'내역서(태안화력)'!D121</f>
        <v>#REF!</v>
      </c>
      <c r="D120" s="376" t="e">
        <f>'내역서(태안화력)'!E121</f>
        <v>#REF!</v>
      </c>
      <c r="E120" s="376" t="e">
        <f>'내역서(태안화력)'!G121</f>
        <v>#REF!</v>
      </c>
      <c r="F120" s="376" t="e">
        <f>'내역서(태안화력)'!I121</f>
        <v>#REF!</v>
      </c>
      <c r="G120" s="370" t="e">
        <f t="shared" si="3"/>
        <v>#REF!</v>
      </c>
      <c r="H120" s="370" t="e">
        <f t="shared" si="7"/>
        <v>#REF!</v>
      </c>
      <c r="I120" s="370" t="e">
        <f t="shared" si="8"/>
        <v>#REF!</v>
      </c>
      <c r="J120" s="370"/>
      <c r="K120" s="371"/>
    </row>
    <row r="121" spans="1:11" ht="18.95" customHeight="1">
      <c r="A121" s="367" t="e">
        <f>'내역서(태안화력)'!A122</f>
        <v>#REF!</v>
      </c>
      <c r="B121" s="367" t="e">
        <f>'내역서(태안화력)'!B122</f>
        <v>#REF!</v>
      </c>
      <c r="C121" s="368" t="e">
        <f>'내역서(태안화력)'!D122</f>
        <v>#REF!</v>
      </c>
      <c r="D121" s="376" t="e">
        <f>'내역서(태안화력)'!E122</f>
        <v>#REF!</v>
      </c>
      <c r="E121" s="376" t="e">
        <f>'내역서(태안화력)'!G122</f>
        <v>#REF!</v>
      </c>
      <c r="F121" s="376" t="e">
        <f>'내역서(태안화력)'!I122</f>
        <v>#REF!</v>
      </c>
      <c r="G121" s="370" t="e">
        <f t="shared" si="3"/>
        <v>#REF!</v>
      </c>
      <c r="H121" s="370" t="e">
        <f t="shared" si="7"/>
        <v>#REF!</v>
      </c>
      <c r="I121" s="370" t="e">
        <f t="shared" si="8"/>
        <v>#REF!</v>
      </c>
      <c r="J121" s="370"/>
      <c r="K121" s="371"/>
    </row>
    <row r="122" spans="1:11" ht="18.95" customHeight="1">
      <c r="A122" s="367" t="e">
        <f>'내역서(태안화력)'!A123</f>
        <v>#REF!</v>
      </c>
      <c r="B122" s="367" t="e">
        <f>'내역서(태안화력)'!B123</f>
        <v>#REF!</v>
      </c>
      <c r="C122" s="368" t="e">
        <f>'내역서(태안화력)'!D123</f>
        <v>#REF!</v>
      </c>
      <c r="D122" s="376" t="e">
        <f>'내역서(태안화력)'!E123</f>
        <v>#REF!</v>
      </c>
      <c r="E122" s="376" t="e">
        <f>'내역서(태안화력)'!G123</f>
        <v>#REF!</v>
      </c>
      <c r="F122" s="376" t="e">
        <f>'내역서(태안화력)'!I123</f>
        <v>#REF!</v>
      </c>
      <c r="G122" s="370" t="e">
        <f t="shared" si="3"/>
        <v>#REF!</v>
      </c>
      <c r="H122" s="370" t="e">
        <f t="shared" si="7"/>
        <v>#REF!</v>
      </c>
      <c r="I122" s="370" t="e">
        <f t="shared" si="8"/>
        <v>#REF!</v>
      </c>
      <c r="J122" s="370"/>
      <c r="K122" s="371"/>
    </row>
    <row r="123" spans="1:11" ht="18.95" customHeight="1">
      <c r="A123" s="367" t="e">
        <f>'내역서(태안화력)'!A124</f>
        <v>#REF!</v>
      </c>
      <c r="B123" s="367" t="e">
        <f>'내역서(태안화력)'!B124</f>
        <v>#REF!</v>
      </c>
      <c r="C123" s="368" t="e">
        <f>'내역서(태안화력)'!D124</f>
        <v>#REF!</v>
      </c>
      <c r="D123" s="376" t="e">
        <f>'내역서(태안화력)'!E124</f>
        <v>#REF!</v>
      </c>
      <c r="E123" s="376" t="e">
        <f>'내역서(태안화력)'!G124</f>
        <v>#REF!</v>
      </c>
      <c r="F123" s="376" t="e">
        <f>'내역서(태안화력)'!I124</f>
        <v>#REF!</v>
      </c>
      <c r="G123" s="370" t="e">
        <f t="shared" si="3"/>
        <v>#REF!</v>
      </c>
      <c r="H123" s="370" t="e">
        <f t="shared" si="7"/>
        <v>#REF!</v>
      </c>
      <c r="I123" s="370" t="e">
        <f t="shared" si="8"/>
        <v>#REF!</v>
      </c>
      <c r="J123" s="370"/>
      <c r="K123" s="371"/>
    </row>
    <row r="124" spans="1:11" ht="18.95" customHeight="1">
      <c r="A124" s="367" t="e">
        <f>'내역서(태안화력)'!A125</f>
        <v>#REF!</v>
      </c>
      <c r="B124" s="367" t="e">
        <f>'내역서(태안화력)'!B125</f>
        <v>#REF!</v>
      </c>
      <c r="C124" s="368" t="e">
        <f>'내역서(태안화력)'!D125</f>
        <v>#REF!</v>
      </c>
      <c r="D124" s="376" t="e">
        <f>'내역서(태안화력)'!E125</f>
        <v>#REF!</v>
      </c>
      <c r="E124" s="376" t="e">
        <f>'내역서(태안화력)'!G125</f>
        <v>#REF!</v>
      </c>
      <c r="F124" s="376" t="e">
        <f>'내역서(태안화력)'!I125</f>
        <v>#REF!</v>
      </c>
      <c r="G124" s="370" t="e">
        <f t="shared" si="3"/>
        <v>#REF!</v>
      </c>
      <c r="H124" s="370" t="e">
        <f t="shared" si="7"/>
        <v>#REF!</v>
      </c>
      <c r="I124" s="370" t="e">
        <f t="shared" si="8"/>
        <v>#REF!</v>
      </c>
      <c r="J124" s="370"/>
      <c r="K124" s="371"/>
    </row>
    <row r="125" spans="1:11" ht="18.95" customHeight="1">
      <c r="A125" s="367" t="e">
        <f>'내역서(태안화력)'!A126</f>
        <v>#REF!</v>
      </c>
      <c r="B125" s="367" t="e">
        <f>'내역서(태안화력)'!B126</f>
        <v>#REF!</v>
      </c>
      <c r="C125" s="368" t="e">
        <f>'내역서(태안화력)'!D126</f>
        <v>#REF!</v>
      </c>
      <c r="D125" s="376" t="e">
        <f>'내역서(태안화력)'!E126</f>
        <v>#REF!</v>
      </c>
      <c r="E125" s="376" t="e">
        <f>'내역서(태안화력)'!G126</f>
        <v>#REF!</v>
      </c>
      <c r="F125" s="376" t="e">
        <f>'내역서(태안화력)'!I126</f>
        <v>#REF!</v>
      </c>
      <c r="G125" s="370" t="e">
        <f t="shared" si="3"/>
        <v>#REF!</v>
      </c>
      <c r="H125" s="370" t="e">
        <f t="shared" si="7"/>
        <v>#REF!</v>
      </c>
      <c r="I125" s="370" t="e">
        <f t="shared" si="8"/>
        <v>#REF!</v>
      </c>
      <c r="J125" s="370"/>
      <c r="K125" s="371"/>
    </row>
    <row r="126" spans="1:11" ht="18.95" customHeight="1">
      <c r="A126" s="367" t="e">
        <f>'내역서(태안화력)'!A127</f>
        <v>#REF!</v>
      </c>
      <c r="B126" s="367" t="e">
        <f>'내역서(태안화력)'!B127</f>
        <v>#REF!</v>
      </c>
      <c r="C126" s="368" t="e">
        <f>'내역서(태안화력)'!D127</f>
        <v>#REF!</v>
      </c>
      <c r="D126" s="376" t="e">
        <f>'내역서(태안화력)'!E127</f>
        <v>#REF!</v>
      </c>
      <c r="E126" s="376" t="e">
        <f>'내역서(태안화력)'!G127</f>
        <v>#REF!</v>
      </c>
      <c r="F126" s="376" t="e">
        <f>'내역서(태안화력)'!I127</f>
        <v>#REF!</v>
      </c>
      <c r="G126" s="370" t="e">
        <f t="shared" si="3"/>
        <v>#REF!</v>
      </c>
      <c r="H126" s="370" t="e">
        <f t="shared" si="7"/>
        <v>#REF!</v>
      </c>
      <c r="I126" s="370" t="e">
        <f t="shared" si="8"/>
        <v>#REF!</v>
      </c>
      <c r="J126" s="370"/>
      <c r="K126" s="371"/>
    </row>
    <row r="127" spans="1:11" ht="18.95" customHeight="1">
      <c r="A127" s="367" t="e">
        <f>'내역서(태안화력)'!A128</f>
        <v>#REF!</v>
      </c>
      <c r="B127" s="367" t="e">
        <f>'내역서(태안화력)'!B128</f>
        <v>#REF!</v>
      </c>
      <c r="C127" s="368" t="e">
        <f>'내역서(태안화력)'!D128</f>
        <v>#REF!</v>
      </c>
      <c r="D127" s="376" t="e">
        <f>'내역서(태안화력)'!E128</f>
        <v>#REF!</v>
      </c>
      <c r="E127" s="376" t="e">
        <f>'내역서(태안화력)'!G128</f>
        <v>#REF!</v>
      </c>
      <c r="F127" s="376" t="e">
        <f>'내역서(태안화력)'!I128</f>
        <v>#REF!</v>
      </c>
      <c r="G127" s="370" t="e">
        <f t="shared" si="3"/>
        <v>#REF!</v>
      </c>
      <c r="H127" s="370" t="e">
        <f t="shared" si="7"/>
        <v>#REF!</v>
      </c>
      <c r="I127" s="370" t="e">
        <f t="shared" si="8"/>
        <v>#REF!</v>
      </c>
      <c r="J127" s="370"/>
      <c r="K127" s="371"/>
    </row>
    <row r="128" spans="1:11" ht="18.95" customHeight="1">
      <c r="A128" s="367" t="e">
        <f>'내역서(태안화력)'!A129</f>
        <v>#REF!</v>
      </c>
      <c r="B128" s="367" t="e">
        <f>'내역서(태안화력)'!B129</f>
        <v>#REF!</v>
      </c>
      <c r="C128" s="368" t="e">
        <f>'내역서(태안화력)'!D129</f>
        <v>#REF!</v>
      </c>
      <c r="D128" s="376" t="e">
        <f>'내역서(태안화력)'!E129</f>
        <v>#REF!</v>
      </c>
      <c r="E128" s="376" t="e">
        <f>'내역서(태안화력)'!G129</f>
        <v>#REF!</v>
      </c>
      <c r="F128" s="376" t="e">
        <f>'내역서(태안화력)'!I129</f>
        <v>#REF!</v>
      </c>
      <c r="G128" s="370" t="e">
        <f t="shared" si="3"/>
        <v>#REF!</v>
      </c>
      <c r="H128" s="370" t="e">
        <f t="shared" si="7"/>
        <v>#REF!</v>
      </c>
      <c r="I128" s="370" t="e">
        <f t="shared" si="8"/>
        <v>#REF!</v>
      </c>
      <c r="J128" s="370"/>
      <c r="K128" s="371"/>
    </row>
    <row r="129" spans="1:11" ht="18.95" customHeight="1">
      <c r="A129" s="367" t="e">
        <f>'내역서(태안화력)'!A130</f>
        <v>#REF!</v>
      </c>
      <c r="B129" s="367" t="e">
        <f>'내역서(태안화력)'!B130</f>
        <v>#REF!</v>
      </c>
      <c r="C129" s="368" t="e">
        <f>'내역서(태안화력)'!D130</f>
        <v>#REF!</v>
      </c>
      <c r="D129" s="376" t="e">
        <f>'내역서(태안화력)'!E130</f>
        <v>#REF!</v>
      </c>
      <c r="E129" s="376" t="e">
        <f>'내역서(태안화력)'!G130</f>
        <v>#REF!</v>
      </c>
      <c r="F129" s="376" t="e">
        <f>'내역서(태안화력)'!I130</f>
        <v>#REF!</v>
      </c>
      <c r="G129" s="370" t="e">
        <f t="shared" si="3"/>
        <v>#REF!</v>
      </c>
      <c r="H129" s="370" t="e">
        <f t="shared" si="7"/>
        <v>#REF!</v>
      </c>
      <c r="I129" s="370" t="e">
        <f t="shared" si="8"/>
        <v>#REF!</v>
      </c>
      <c r="J129" s="370"/>
      <c r="K129" s="371"/>
    </row>
    <row r="130" spans="1:11" ht="18.95" customHeight="1">
      <c r="A130" s="367" t="e">
        <f>'내역서(태안화력)'!A131</f>
        <v>#REF!</v>
      </c>
      <c r="B130" s="367" t="e">
        <f>'내역서(태안화력)'!B131</f>
        <v>#REF!</v>
      </c>
      <c r="C130" s="368" t="e">
        <f>'내역서(태안화력)'!D131</f>
        <v>#REF!</v>
      </c>
      <c r="D130" s="376" t="e">
        <f>'내역서(태안화력)'!E131</f>
        <v>#REF!</v>
      </c>
      <c r="E130" s="376" t="e">
        <f>'내역서(태안화력)'!G131</f>
        <v>#REF!</v>
      </c>
      <c r="F130" s="376" t="e">
        <f>'내역서(태안화력)'!I131</f>
        <v>#REF!</v>
      </c>
      <c r="G130" s="370" t="e">
        <f t="shared" si="3"/>
        <v>#REF!</v>
      </c>
      <c r="H130" s="370" t="e">
        <f t="shared" si="7"/>
        <v>#REF!</v>
      </c>
      <c r="I130" s="370" t="e">
        <f t="shared" si="8"/>
        <v>#REF!</v>
      </c>
      <c r="J130" s="370"/>
      <c r="K130" s="371"/>
    </row>
    <row r="131" spans="1:11" ht="18.95" customHeight="1">
      <c r="A131" s="367" t="e">
        <f>'내역서(태안화력)'!A132</f>
        <v>#REF!</v>
      </c>
      <c r="B131" s="367"/>
      <c r="C131" s="368" t="e">
        <f>'내역서(태안화력)'!D132</f>
        <v>#REF!</v>
      </c>
      <c r="D131" s="376" t="e">
        <f>'내역서(태안화력)'!E132</f>
        <v>#REF!</v>
      </c>
      <c r="E131" s="376" t="e">
        <f>'내역서(태안화력)'!G132</f>
        <v>#REF!</v>
      </c>
      <c r="F131" s="376" t="e">
        <f>'내역서(태안화력)'!I132</f>
        <v>#REF!</v>
      </c>
      <c r="G131" s="370" t="e">
        <f t="shared" si="3"/>
        <v>#REF!</v>
      </c>
      <c r="H131" s="370" t="e">
        <f t="shared" si="7"/>
        <v>#REF!</v>
      </c>
      <c r="I131" s="370" t="e">
        <f t="shared" si="8"/>
        <v>#REF!</v>
      </c>
      <c r="J131" s="370"/>
      <c r="K131" s="371"/>
    </row>
    <row r="132" spans="1:11" ht="18.95" customHeight="1">
      <c r="A132" s="367" t="e">
        <f>'내역서(태안화력)'!A133</f>
        <v>#REF!</v>
      </c>
      <c r="B132" s="367" t="e">
        <f>'내역서(태안화력)'!B133</f>
        <v>#REF!</v>
      </c>
      <c r="C132" s="368" t="e">
        <f>'내역서(태안화력)'!D133</f>
        <v>#REF!</v>
      </c>
      <c r="D132" s="376" t="e">
        <f>'내역서(태안화력)'!E133</f>
        <v>#REF!</v>
      </c>
      <c r="E132" s="376" t="e">
        <f>'내역서(태안화력)'!G133</f>
        <v>#REF!</v>
      </c>
      <c r="F132" s="376" t="e">
        <f>'내역서(태안화력)'!I133</f>
        <v>#REF!</v>
      </c>
      <c r="G132" s="370" t="e">
        <f t="shared" si="3"/>
        <v>#REF!</v>
      </c>
      <c r="H132" s="370" t="e">
        <f t="shared" si="7"/>
        <v>#REF!</v>
      </c>
      <c r="I132" s="370" t="e">
        <f t="shared" si="8"/>
        <v>#REF!</v>
      </c>
      <c r="J132" s="370"/>
      <c r="K132" s="371"/>
    </row>
    <row r="133" spans="1:11" ht="18.95" customHeight="1">
      <c r="A133" s="367" t="e">
        <f>'내역서(태안화력)'!A134</f>
        <v>#REF!</v>
      </c>
      <c r="B133" s="367" t="e">
        <f>'내역서(태안화력)'!B134</f>
        <v>#REF!</v>
      </c>
      <c r="C133" s="368" t="e">
        <f>'내역서(태안화력)'!D134</f>
        <v>#REF!</v>
      </c>
      <c r="D133" s="376" t="e">
        <f>'내역서(태안화력)'!E134</f>
        <v>#REF!</v>
      </c>
      <c r="E133" s="376" t="e">
        <f>'내역서(태안화력)'!G134</f>
        <v>#REF!</v>
      </c>
      <c r="F133" s="376" t="e">
        <f>'내역서(태안화력)'!I134</f>
        <v>#REF!</v>
      </c>
      <c r="G133" s="370" t="e">
        <f t="shared" si="3"/>
        <v>#REF!</v>
      </c>
      <c r="H133" s="370" t="e">
        <f t="shared" si="7"/>
        <v>#REF!</v>
      </c>
      <c r="I133" s="370" t="e">
        <f t="shared" si="8"/>
        <v>#REF!</v>
      </c>
      <c r="J133" s="370"/>
      <c r="K133" s="371"/>
    </row>
    <row r="134" spans="1:11" ht="18.95" customHeight="1">
      <c r="A134" s="367" t="e">
        <f>'내역서(태안화력)'!A135</f>
        <v>#REF!</v>
      </c>
      <c r="B134" s="367"/>
      <c r="C134" s="368" t="e">
        <f>'내역서(태안화력)'!D135</f>
        <v>#REF!</v>
      </c>
      <c r="D134" s="376" t="e">
        <f>'내역서(태안화력)'!E135</f>
        <v>#REF!</v>
      </c>
      <c r="E134" s="376" t="e">
        <f>'내역서(태안화력)'!G135</f>
        <v>#REF!</v>
      </c>
      <c r="F134" s="376" t="e">
        <f>'내역서(태안화력)'!I135</f>
        <v>#REF!</v>
      </c>
      <c r="G134" s="370" t="e">
        <f t="shared" si="3"/>
        <v>#REF!</v>
      </c>
      <c r="H134" s="370" t="e">
        <f t="shared" si="7"/>
        <v>#REF!</v>
      </c>
      <c r="I134" s="370" t="e">
        <f t="shared" si="8"/>
        <v>#REF!</v>
      </c>
      <c r="J134" s="370"/>
      <c r="K134" s="371"/>
    </row>
    <row r="135" spans="1:11" ht="18.95" customHeight="1">
      <c r="A135" s="367" t="e">
        <f>'내역서(태안화력)'!A136</f>
        <v>#REF!</v>
      </c>
      <c r="B135" s="367" t="e">
        <f>'내역서(태안화력)'!B136</f>
        <v>#REF!</v>
      </c>
      <c r="C135" s="368" t="e">
        <f>'내역서(태안화력)'!D136</f>
        <v>#REF!</v>
      </c>
      <c r="D135" s="376" t="e">
        <f>'내역서(태안화력)'!E136</f>
        <v>#REF!</v>
      </c>
      <c r="E135" s="376" t="e">
        <f>'내역서(태안화력)'!G136</f>
        <v>#REF!</v>
      </c>
      <c r="F135" s="376" t="e">
        <f>'내역서(태안화력)'!I136</f>
        <v>#REF!</v>
      </c>
      <c r="G135" s="370" t="e">
        <f t="shared" si="3"/>
        <v>#REF!</v>
      </c>
      <c r="H135" s="370" t="e">
        <f t="shared" si="7"/>
        <v>#REF!</v>
      </c>
      <c r="I135" s="370" t="e">
        <f t="shared" si="8"/>
        <v>#REF!</v>
      </c>
      <c r="J135" s="370"/>
      <c r="K135" s="371"/>
    </row>
    <row r="136" spans="1:11" ht="18.95" customHeight="1">
      <c r="A136" s="367" t="e">
        <f>'내역서(태안화력)'!A137</f>
        <v>#REF!</v>
      </c>
      <c r="B136" s="367" t="e">
        <f>'내역서(태안화력)'!B137</f>
        <v>#REF!</v>
      </c>
      <c r="C136" s="368" t="e">
        <f>'내역서(태안화력)'!D137</f>
        <v>#REF!</v>
      </c>
      <c r="D136" s="376" t="e">
        <f>'내역서(태안화력)'!E137</f>
        <v>#REF!</v>
      </c>
      <c r="E136" s="376" t="e">
        <f>'내역서(태안화력)'!G137</f>
        <v>#REF!</v>
      </c>
      <c r="F136" s="376" t="e">
        <f>'내역서(태안화력)'!I137</f>
        <v>#REF!</v>
      </c>
      <c r="G136" s="370" t="e">
        <f t="shared" ref="G136:G190" si="9">INT(D136*G$4)</f>
        <v>#REF!</v>
      </c>
      <c r="H136" s="370" t="e">
        <f t="shared" si="7"/>
        <v>#REF!</v>
      </c>
      <c r="I136" s="370" t="e">
        <f t="shared" si="8"/>
        <v>#REF!</v>
      </c>
      <c r="J136" s="370"/>
      <c r="K136" s="371"/>
    </row>
    <row r="137" spans="1:11" ht="18.95" customHeight="1">
      <c r="A137" s="367" t="e">
        <f>'내역서(태안화력)'!A138</f>
        <v>#REF!</v>
      </c>
      <c r="B137" s="367" t="e">
        <f>'내역서(태안화력)'!B138</f>
        <v>#REF!</v>
      </c>
      <c r="C137" s="368" t="e">
        <f>'내역서(태안화력)'!D138</f>
        <v>#REF!</v>
      </c>
      <c r="D137" s="376" t="e">
        <f>'내역서(태안화력)'!E138</f>
        <v>#REF!</v>
      </c>
      <c r="E137" s="376" t="e">
        <f>'내역서(태안화력)'!G138</f>
        <v>#REF!</v>
      </c>
      <c r="F137" s="376" t="e">
        <f>'내역서(태안화력)'!I138</f>
        <v>#REF!</v>
      </c>
      <c r="G137" s="370" t="e">
        <f t="shared" si="9"/>
        <v>#REF!</v>
      </c>
      <c r="H137" s="370" t="e">
        <f t="shared" si="7"/>
        <v>#REF!</v>
      </c>
      <c r="I137" s="370" t="e">
        <f t="shared" si="8"/>
        <v>#REF!</v>
      </c>
      <c r="J137" s="370"/>
      <c r="K137" s="371"/>
    </row>
    <row r="138" spans="1:11" ht="18.95" customHeight="1">
      <c r="A138" s="367" t="e">
        <f>'내역서(태안화력)'!A139</f>
        <v>#REF!</v>
      </c>
      <c r="B138" s="367" t="e">
        <f>'내역서(태안화력)'!B139</f>
        <v>#REF!</v>
      </c>
      <c r="C138" s="368" t="e">
        <f>'내역서(태안화력)'!D139</f>
        <v>#REF!</v>
      </c>
      <c r="D138" s="376" t="e">
        <f>'내역서(태안화력)'!E139</f>
        <v>#REF!</v>
      </c>
      <c r="E138" s="376" t="e">
        <f>'내역서(태안화력)'!G139</f>
        <v>#REF!</v>
      </c>
      <c r="F138" s="376" t="e">
        <f>'내역서(태안화력)'!I139</f>
        <v>#REF!</v>
      </c>
      <c r="G138" s="370" t="e">
        <f t="shared" si="9"/>
        <v>#REF!</v>
      </c>
      <c r="H138" s="370" t="e">
        <f t="shared" si="7"/>
        <v>#REF!</v>
      </c>
      <c r="I138" s="370" t="e">
        <f t="shared" si="8"/>
        <v>#REF!</v>
      </c>
      <c r="J138" s="370"/>
      <c r="K138" s="371"/>
    </row>
    <row r="139" spans="1:11" ht="18.95" customHeight="1">
      <c r="A139" s="367" t="e">
        <f>'내역서(태안화력)'!A140</f>
        <v>#REF!</v>
      </c>
      <c r="B139" s="367" t="e">
        <f>'내역서(태안화력)'!B140</f>
        <v>#REF!</v>
      </c>
      <c r="C139" s="368" t="e">
        <f>'내역서(태안화력)'!D140</f>
        <v>#REF!</v>
      </c>
      <c r="D139" s="376" t="e">
        <f>'내역서(태안화력)'!E140</f>
        <v>#REF!</v>
      </c>
      <c r="E139" s="376" t="e">
        <f>'내역서(태안화력)'!G140</f>
        <v>#REF!</v>
      </c>
      <c r="F139" s="376" t="e">
        <f>'내역서(태안화력)'!I140</f>
        <v>#REF!</v>
      </c>
      <c r="G139" s="370" t="e">
        <f t="shared" si="9"/>
        <v>#REF!</v>
      </c>
      <c r="H139" s="370" t="e">
        <f t="shared" si="7"/>
        <v>#REF!</v>
      </c>
      <c r="I139" s="370" t="e">
        <f t="shared" si="8"/>
        <v>#REF!</v>
      </c>
      <c r="J139" s="370"/>
      <c r="K139" s="371"/>
    </row>
    <row r="140" spans="1:11" ht="18.95" hidden="1" customHeight="1">
      <c r="A140" s="367" t="str">
        <f>'내역서(태안화력)'!A141</f>
        <v>소      계</v>
      </c>
      <c r="B140" s="367">
        <f>'내역서(태안화력)'!B141</f>
        <v>0</v>
      </c>
      <c r="C140" s="368">
        <f>'내역서(태안화력)'!D141</f>
        <v>0</v>
      </c>
      <c r="D140" s="376">
        <f>'내역서(태안화력)'!E141</f>
        <v>0</v>
      </c>
      <c r="E140" s="376">
        <f>'내역서(태안화력)'!G141</f>
        <v>0</v>
      </c>
      <c r="F140" s="376">
        <f>'내역서(태안화력)'!I141</f>
        <v>0</v>
      </c>
      <c r="G140" s="370">
        <f t="shared" si="9"/>
        <v>0</v>
      </c>
      <c r="H140" s="370">
        <f t="shared" si="7"/>
        <v>0</v>
      </c>
      <c r="I140" s="370">
        <f t="shared" si="8"/>
        <v>0</v>
      </c>
      <c r="J140" s="370"/>
      <c r="K140" s="371"/>
    </row>
    <row r="141" spans="1:11" ht="18.95" hidden="1" customHeight="1">
      <c r="A141" s="367">
        <f>'내역서(태안화력)'!A142</f>
        <v>0</v>
      </c>
      <c r="B141" s="367">
        <f>'내역서(태안화력)'!B142</f>
        <v>0</v>
      </c>
      <c r="C141" s="368">
        <f>'내역서(태안화력)'!D142</f>
        <v>0</v>
      </c>
      <c r="D141" s="376">
        <f>'내역서(태안화력)'!E142</f>
        <v>0</v>
      </c>
      <c r="E141" s="376">
        <f>'내역서(태안화력)'!G142</f>
        <v>0</v>
      </c>
      <c r="F141" s="376">
        <f>'내역서(태안화력)'!I142</f>
        <v>0</v>
      </c>
      <c r="G141" s="370">
        <f t="shared" si="9"/>
        <v>0</v>
      </c>
      <c r="H141" s="370">
        <f t="shared" si="7"/>
        <v>0</v>
      </c>
      <c r="I141" s="370">
        <f t="shared" si="8"/>
        <v>0</v>
      </c>
      <c r="J141" s="370"/>
      <c r="K141" s="371"/>
    </row>
    <row r="142" spans="1:11" ht="18.95" hidden="1" customHeight="1">
      <c r="A142" s="367" t="str">
        <f>'내역서(태안화력)'!A143</f>
        <v>직접공사비 계</v>
      </c>
      <c r="B142" s="367">
        <f>'내역서(태안화력)'!B143</f>
        <v>0</v>
      </c>
      <c r="C142" s="368">
        <f>'내역서(태안화력)'!D143</f>
        <v>0</v>
      </c>
      <c r="D142" s="376">
        <f>'내역서(태안화력)'!E143</f>
        <v>0</v>
      </c>
      <c r="E142" s="376">
        <f>'내역서(태안화력)'!G143</f>
        <v>0</v>
      </c>
      <c r="F142" s="376">
        <f>'내역서(태안화력)'!I143</f>
        <v>0</v>
      </c>
      <c r="G142" s="370">
        <f t="shared" si="9"/>
        <v>0</v>
      </c>
      <c r="H142" s="370">
        <f t="shared" si="7"/>
        <v>0</v>
      </c>
      <c r="I142" s="370">
        <f t="shared" si="8"/>
        <v>0</v>
      </c>
      <c r="J142" s="370"/>
      <c r="K142" s="371"/>
    </row>
    <row r="143" spans="1:11" ht="18.95" customHeight="1">
      <c r="A143" s="367"/>
      <c r="B143" s="367"/>
      <c r="C143" s="368"/>
      <c r="D143" s="376"/>
      <c r="E143" s="376"/>
      <c r="F143" s="376"/>
      <c r="G143" s="370"/>
      <c r="H143" s="370"/>
      <c r="I143" s="370"/>
      <c r="J143" s="370"/>
      <c r="K143" s="371"/>
    </row>
    <row r="144" spans="1:11" ht="18.95" hidden="1" customHeight="1">
      <c r="A144" s="367" t="str">
        <f>'내역서(태안화력)'!A145</f>
        <v>가. 재 료 비</v>
      </c>
      <c r="B144" s="367"/>
      <c r="C144" s="368"/>
      <c r="D144" s="376"/>
      <c r="E144" s="376"/>
      <c r="F144" s="376"/>
      <c r="G144" s="370"/>
      <c r="H144" s="370"/>
      <c r="I144" s="370"/>
      <c r="J144" s="370"/>
      <c r="K144" s="371"/>
    </row>
    <row r="145" spans="1:11" ht="18.95" hidden="1" customHeight="1">
      <c r="A145" s="367" t="str">
        <f>'내역서(태안화력)'!A146</f>
        <v>6) 잡재료비</v>
      </c>
      <c r="B145" s="367">
        <f>'내역서(태안화력)'!B146</f>
        <v>0</v>
      </c>
      <c r="C145" s="368" t="str">
        <f>'내역서(태안화력)'!D146</f>
        <v>식</v>
      </c>
      <c r="D145" s="376">
        <f>'내역서(태안화력)'!E146</f>
        <v>0</v>
      </c>
      <c r="E145" s="376">
        <f>'내역서(태안화력)'!G146</f>
        <v>0</v>
      </c>
      <c r="F145" s="376">
        <f>'내역서(태안화력)'!I146</f>
        <v>0</v>
      </c>
      <c r="G145" s="370">
        <f t="shared" si="9"/>
        <v>0</v>
      </c>
      <c r="H145" s="370">
        <f>INT(E145*H$4)</f>
        <v>0</v>
      </c>
      <c r="I145" s="370">
        <f>INT(F145*I$4)</f>
        <v>0</v>
      </c>
      <c r="J145" s="370"/>
      <c r="K145" s="371"/>
    </row>
    <row r="146" spans="1:11" ht="18.95" customHeight="1">
      <c r="A146" s="367" t="str">
        <f>'내역서(태안화력)'!A147</f>
        <v>7) 작업부산물</v>
      </c>
      <c r="B146" s="367">
        <f>'내역서(태안화력)'!B147</f>
        <v>0</v>
      </c>
      <c r="C146" s="368" t="str">
        <f>'내역서(태안화력)'!D147</f>
        <v>TON</v>
      </c>
      <c r="D146" s="376" t="e">
        <f>'내역서(태안화력)'!E147</f>
        <v>#REF!</v>
      </c>
      <c r="E146" s="376">
        <f>'내역서(태안화력)'!G147</f>
        <v>0</v>
      </c>
      <c r="F146" s="376">
        <f>'내역서(태안화력)'!I147</f>
        <v>0</v>
      </c>
      <c r="G146" s="370" t="e">
        <f t="shared" si="9"/>
        <v>#REF!</v>
      </c>
      <c r="H146" s="370">
        <f>INT(E146*H$4)</f>
        <v>0</v>
      </c>
      <c r="I146" s="370">
        <f>INT(F146*I$4)</f>
        <v>0</v>
      </c>
      <c r="J146" s="370"/>
      <c r="K146" s="371"/>
    </row>
    <row r="147" spans="1:11" ht="18.95" customHeight="1">
      <c r="A147" s="367"/>
      <c r="B147" s="367"/>
      <c r="C147" s="368"/>
      <c r="D147" s="376"/>
      <c r="E147" s="376"/>
      <c r="F147" s="376"/>
      <c r="G147" s="370"/>
      <c r="H147" s="370"/>
      <c r="I147" s="370"/>
      <c r="J147" s="370"/>
      <c r="K147" s="371"/>
    </row>
    <row r="148" spans="1:11" ht="18.95" hidden="1" customHeight="1">
      <c r="A148" s="367" t="str">
        <f>'내역서(태안화력)'!A149</f>
        <v>도급재료비 계</v>
      </c>
      <c r="B148" s="367">
        <f>'내역서(태안화력)'!B149</f>
        <v>0</v>
      </c>
      <c r="C148" s="368">
        <f>'내역서(태안화력)'!D149</f>
        <v>0</v>
      </c>
      <c r="D148" s="376">
        <f>'내역서(태안화력)'!E149</f>
        <v>0</v>
      </c>
      <c r="E148" s="376">
        <f>'내역서(태안화력)'!G149</f>
        <v>0</v>
      </c>
      <c r="F148" s="376">
        <f>'내역서(태안화력)'!I149</f>
        <v>0</v>
      </c>
      <c r="G148" s="370">
        <f t="shared" si="9"/>
        <v>0</v>
      </c>
      <c r="H148" s="370">
        <f t="shared" ref="H148:H160" si="10">INT(E148*H$4)</f>
        <v>0</v>
      </c>
      <c r="I148" s="370">
        <f t="shared" ref="I148:I160" si="11">INT(F148*I$4)</f>
        <v>0</v>
      </c>
      <c r="J148" s="370"/>
      <c r="K148" s="371"/>
    </row>
    <row r="149" spans="1:11" ht="18.95" hidden="1" customHeight="1">
      <c r="A149" s="367">
        <f>'내역서(태안화력)'!A150</f>
        <v>0</v>
      </c>
      <c r="B149" s="367">
        <f>'내역서(태안화력)'!B150</f>
        <v>0</v>
      </c>
      <c r="C149" s="368">
        <f>'내역서(태안화력)'!D150</f>
        <v>0</v>
      </c>
      <c r="D149" s="376">
        <f>'내역서(태안화력)'!E150</f>
        <v>0</v>
      </c>
      <c r="E149" s="376">
        <f>'내역서(태안화력)'!G150</f>
        <v>0</v>
      </c>
      <c r="F149" s="376">
        <f>'내역서(태안화력)'!I150</f>
        <v>0</v>
      </c>
      <c r="G149" s="370">
        <f t="shared" si="9"/>
        <v>0</v>
      </c>
      <c r="H149" s="370">
        <f t="shared" si="10"/>
        <v>0</v>
      </c>
      <c r="I149" s="370">
        <f t="shared" si="11"/>
        <v>0</v>
      </c>
      <c r="J149" s="370"/>
      <c r="K149" s="371"/>
    </row>
    <row r="150" spans="1:11" ht="18.95" hidden="1" customHeight="1">
      <c r="A150" s="367" t="str">
        <f>'내역서(태안화력)'!A151</f>
        <v>재 료 비 계</v>
      </c>
      <c r="B150" s="367" t="str">
        <f>'내역서(태안화력)'!B151</f>
        <v>(사급+도급재료비)</v>
      </c>
      <c r="C150" s="368">
        <f>'내역서(태안화력)'!D151</f>
        <v>0</v>
      </c>
      <c r="D150" s="376">
        <f>'내역서(태안화력)'!E151</f>
        <v>0</v>
      </c>
      <c r="E150" s="376">
        <f>'내역서(태안화력)'!G151</f>
        <v>0</v>
      </c>
      <c r="F150" s="376">
        <f>'내역서(태안화력)'!I151</f>
        <v>0</v>
      </c>
      <c r="G150" s="370">
        <f t="shared" si="9"/>
        <v>0</v>
      </c>
      <c r="H150" s="370">
        <f t="shared" si="10"/>
        <v>0</v>
      </c>
      <c r="I150" s="370">
        <f t="shared" si="11"/>
        <v>0</v>
      </c>
      <c r="J150" s="370"/>
      <c r="K150" s="371"/>
    </row>
    <row r="151" spans="1:11" ht="18.95" hidden="1" customHeight="1">
      <c r="A151" s="367">
        <f>'내역서(태안화력)'!A152</f>
        <v>0</v>
      </c>
      <c r="B151" s="367">
        <f>'내역서(태안화력)'!B152</f>
        <v>0</v>
      </c>
      <c r="C151" s="368">
        <f>'내역서(태안화력)'!D152</f>
        <v>0</v>
      </c>
      <c r="D151" s="376">
        <f>'내역서(태안화력)'!E152</f>
        <v>0</v>
      </c>
      <c r="E151" s="376">
        <f>'내역서(태안화력)'!G152</f>
        <v>0</v>
      </c>
      <c r="F151" s="376">
        <f>'내역서(태안화력)'!I152</f>
        <v>0</v>
      </c>
      <c r="G151" s="370">
        <f t="shared" si="9"/>
        <v>0</v>
      </c>
      <c r="H151" s="370">
        <f t="shared" si="10"/>
        <v>0</v>
      </c>
      <c r="I151" s="370">
        <f t="shared" si="11"/>
        <v>0</v>
      </c>
      <c r="J151" s="370"/>
      <c r="K151" s="371"/>
    </row>
    <row r="152" spans="1:11" ht="18.95" hidden="1" customHeight="1">
      <c r="A152" s="367" t="str">
        <f>'내역서(태안화력)'!A153</f>
        <v>나. 노 무 비</v>
      </c>
      <c r="B152" s="367">
        <f>'내역서(태안화력)'!B153</f>
        <v>0</v>
      </c>
      <c r="C152" s="368">
        <f>'내역서(태안화력)'!D153</f>
        <v>0</v>
      </c>
      <c r="D152" s="376">
        <f>'내역서(태안화력)'!E153</f>
        <v>0</v>
      </c>
      <c r="E152" s="376">
        <f>'내역서(태안화력)'!G153</f>
        <v>0</v>
      </c>
      <c r="F152" s="376">
        <f>'내역서(태안화력)'!I153</f>
        <v>0</v>
      </c>
      <c r="G152" s="370">
        <f t="shared" si="9"/>
        <v>0</v>
      </c>
      <c r="H152" s="370">
        <f t="shared" si="10"/>
        <v>0</v>
      </c>
      <c r="I152" s="370">
        <f t="shared" si="11"/>
        <v>0</v>
      </c>
      <c r="J152" s="370"/>
      <c r="K152" s="371"/>
    </row>
    <row r="153" spans="1:11" ht="18.95" hidden="1" customHeight="1">
      <c r="A153" s="367" t="str">
        <f>'내역서(태안화력)'!A154</f>
        <v>1) 직접노무비</v>
      </c>
      <c r="B153" s="367">
        <f>'내역서(태안화력)'!B154</f>
        <v>0</v>
      </c>
      <c r="C153" s="368" t="str">
        <f>'내역서(태안화력)'!D154</f>
        <v>식</v>
      </c>
      <c r="D153" s="376">
        <f>'내역서(태안화력)'!E154</f>
        <v>0</v>
      </c>
      <c r="E153" s="376">
        <f>'내역서(태안화력)'!G154</f>
        <v>0</v>
      </c>
      <c r="F153" s="376">
        <f>'내역서(태안화력)'!I154</f>
        <v>0</v>
      </c>
      <c r="G153" s="370">
        <f t="shared" si="9"/>
        <v>0</v>
      </c>
      <c r="H153" s="370">
        <f t="shared" si="10"/>
        <v>0</v>
      </c>
      <c r="I153" s="370">
        <f t="shared" si="11"/>
        <v>0</v>
      </c>
      <c r="J153" s="370"/>
      <c r="K153" s="371"/>
    </row>
    <row r="154" spans="1:11" ht="18.95" hidden="1" customHeight="1">
      <c r="A154" s="367" t="str">
        <f>'내역서(태안화력)'!A155</f>
        <v>2) 간접노무비</v>
      </c>
      <c r="B154" s="367">
        <f>'내역서(태안화력)'!B155</f>
        <v>0</v>
      </c>
      <c r="C154" s="368" t="str">
        <f>'내역서(태안화력)'!D155</f>
        <v>식</v>
      </c>
      <c r="D154" s="376" t="str">
        <f>'내역서(태안화력)'!E155</f>
        <v>(직접노무비) * 9.9% =</v>
      </c>
      <c r="E154" s="376">
        <f>'내역서(태안화력)'!G155</f>
        <v>0</v>
      </c>
      <c r="F154" s="376">
        <f>'내역서(태안화력)'!I155</f>
        <v>0</v>
      </c>
      <c r="G154" s="370" t="e">
        <f t="shared" si="9"/>
        <v>#VALUE!</v>
      </c>
      <c r="H154" s="370">
        <f t="shared" si="10"/>
        <v>0</v>
      </c>
      <c r="I154" s="370">
        <f t="shared" si="11"/>
        <v>0</v>
      </c>
      <c r="J154" s="370"/>
      <c r="K154" s="371"/>
    </row>
    <row r="155" spans="1:11" ht="18.95" hidden="1" customHeight="1">
      <c r="A155" s="367">
        <f>'내역서(태안화력)'!A156</f>
        <v>0</v>
      </c>
      <c r="B155" s="367">
        <f>'내역서(태안화력)'!B156</f>
        <v>0</v>
      </c>
      <c r="C155" s="368">
        <f>'내역서(태안화력)'!D156</f>
        <v>0</v>
      </c>
      <c r="D155" s="376">
        <f>'내역서(태안화력)'!E156</f>
        <v>0</v>
      </c>
      <c r="E155" s="376">
        <f>'내역서(태안화력)'!G156</f>
        <v>0</v>
      </c>
      <c r="F155" s="376">
        <f>'내역서(태안화력)'!I156</f>
        <v>0</v>
      </c>
      <c r="G155" s="370">
        <f t="shared" si="9"/>
        <v>0</v>
      </c>
      <c r="H155" s="370">
        <f t="shared" si="10"/>
        <v>0</v>
      </c>
      <c r="I155" s="370">
        <f t="shared" si="11"/>
        <v>0</v>
      </c>
      <c r="J155" s="370"/>
      <c r="K155" s="371"/>
    </row>
    <row r="156" spans="1:11" ht="18.95" hidden="1" customHeight="1">
      <c r="A156" s="367" t="str">
        <f>'내역서(태안화력)'!A157</f>
        <v>노 무 비 계</v>
      </c>
      <c r="B156" s="367">
        <f>'내역서(태안화력)'!B157</f>
        <v>0</v>
      </c>
      <c r="C156" s="368">
        <f>'내역서(태안화력)'!D157</f>
        <v>0</v>
      </c>
      <c r="D156" s="376">
        <f>'내역서(태안화력)'!E157</f>
        <v>0</v>
      </c>
      <c r="E156" s="376">
        <f>'내역서(태안화력)'!G157</f>
        <v>0</v>
      </c>
      <c r="F156" s="376">
        <f>'내역서(태안화력)'!I157</f>
        <v>0</v>
      </c>
      <c r="G156" s="370">
        <f t="shared" si="9"/>
        <v>0</v>
      </c>
      <c r="H156" s="370">
        <f t="shared" si="10"/>
        <v>0</v>
      </c>
      <c r="I156" s="370">
        <f t="shared" si="11"/>
        <v>0</v>
      </c>
      <c r="J156" s="370"/>
      <c r="K156" s="371"/>
    </row>
    <row r="157" spans="1:11" ht="18.95" hidden="1" customHeight="1">
      <c r="A157" s="367">
        <f>'내역서(태안화력)'!A158</f>
        <v>0</v>
      </c>
      <c r="B157" s="367">
        <f>'내역서(태안화력)'!B158</f>
        <v>0</v>
      </c>
      <c r="C157" s="368">
        <f>'내역서(태안화력)'!D158</f>
        <v>0</v>
      </c>
      <c r="D157" s="376">
        <f>'내역서(태안화력)'!E158</f>
        <v>0</v>
      </c>
      <c r="E157" s="376">
        <f>'내역서(태안화력)'!G158</f>
        <v>0</v>
      </c>
      <c r="F157" s="376">
        <f>'내역서(태안화력)'!I158</f>
        <v>0</v>
      </c>
      <c r="G157" s="370">
        <f t="shared" si="9"/>
        <v>0</v>
      </c>
      <c r="H157" s="370">
        <f t="shared" si="10"/>
        <v>0</v>
      </c>
      <c r="I157" s="370">
        <f t="shared" si="11"/>
        <v>0</v>
      </c>
      <c r="J157" s="370"/>
      <c r="K157" s="371"/>
    </row>
    <row r="158" spans="1:11" ht="18.95" hidden="1" customHeight="1">
      <c r="A158" s="367" t="str">
        <f>'내역서(태안화력)'!A159</f>
        <v>다. 경      비</v>
      </c>
      <c r="B158" s="367">
        <f>'내역서(태안화력)'!B159</f>
        <v>0</v>
      </c>
      <c r="C158" s="368">
        <f>'내역서(태안화력)'!D159</f>
        <v>0</v>
      </c>
      <c r="D158" s="376">
        <f>'내역서(태안화력)'!E159</f>
        <v>0</v>
      </c>
      <c r="E158" s="376">
        <f>'내역서(태안화력)'!G159</f>
        <v>0</v>
      </c>
      <c r="F158" s="376">
        <f>'내역서(태안화력)'!I159</f>
        <v>0</v>
      </c>
      <c r="G158" s="370">
        <f t="shared" si="9"/>
        <v>0</v>
      </c>
      <c r="H158" s="370">
        <f t="shared" si="10"/>
        <v>0</v>
      </c>
      <c r="I158" s="370">
        <f t="shared" si="11"/>
        <v>0</v>
      </c>
      <c r="J158" s="370"/>
      <c r="K158" s="371"/>
    </row>
    <row r="159" spans="1:11" ht="18.95" hidden="1" customHeight="1">
      <c r="A159" s="367" t="str">
        <f>'내역서(태안화력)'!A160</f>
        <v>1) 기계 경비</v>
      </c>
      <c r="B159" s="367">
        <f>'내역서(태안화력)'!B160</f>
        <v>0</v>
      </c>
      <c r="C159" s="368">
        <f>'내역서(태안화력)'!D160</f>
        <v>0</v>
      </c>
      <c r="D159" s="376">
        <f>'내역서(태안화력)'!E160</f>
        <v>0</v>
      </c>
      <c r="E159" s="376">
        <f>'내역서(태안화력)'!G160</f>
        <v>0</v>
      </c>
      <c r="F159" s="376">
        <f>'내역서(태안화력)'!I160</f>
        <v>0</v>
      </c>
      <c r="G159" s="370">
        <f t="shared" si="9"/>
        <v>0</v>
      </c>
      <c r="H159" s="370">
        <f t="shared" si="10"/>
        <v>0</v>
      </c>
      <c r="I159" s="370">
        <f t="shared" si="11"/>
        <v>0</v>
      </c>
      <c r="J159" s="370"/>
      <c r="K159" s="371"/>
    </row>
    <row r="160" spans="1:11" ht="18.95" hidden="1" customHeight="1">
      <c r="A160" s="367" t="str">
        <f>'내역서(태안화력)'!A161</f>
        <v>2) 전  력  비</v>
      </c>
      <c r="B160" s="367">
        <f>'내역서(태안화력)'!B161</f>
        <v>0</v>
      </c>
      <c r="C160" s="368">
        <f>'내역서(태안화력)'!D161</f>
        <v>0</v>
      </c>
      <c r="D160" s="376">
        <f>'내역서(태안화력)'!E161</f>
        <v>0</v>
      </c>
      <c r="E160" s="376">
        <f>'내역서(태안화력)'!G161</f>
        <v>0</v>
      </c>
      <c r="F160" s="376">
        <f>'내역서(태안화력)'!I161</f>
        <v>0</v>
      </c>
      <c r="G160" s="370">
        <f t="shared" si="9"/>
        <v>0</v>
      </c>
      <c r="H160" s="370">
        <f t="shared" si="10"/>
        <v>0</v>
      </c>
      <c r="I160" s="370">
        <f t="shared" si="11"/>
        <v>0</v>
      </c>
      <c r="J160" s="370"/>
      <c r="K160" s="371"/>
    </row>
    <row r="161" spans="1:11" ht="18.95" customHeight="1">
      <c r="A161" s="367" t="str">
        <f>'내역서(태안화력)'!A162</f>
        <v>3) 운  반  비</v>
      </c>
      <c r="B161" s="367"/>
      <c r="C161" s="368"/>
      <c r="D161" s="376"/>
      <c r="E161" s="376"/>
      <c r="F161" s="376"/>
      <c r="G161" s="370"/>
      <c r="H161" s="370"/>
      <c r="I161" s="370"/>
      <c r="J161" s="370"/>
      <c r="K161" s="371"/>
    </row>
    <row r="162" spans="1:11" ht="18.95" customHeight="1">
      <c r="A162" s="367" t="e">
        <f>'내역서(태안화력)'!A163</f>
        <v>#REF!</v>
      </c>
      <c r="B162" s="367">
        <f>'내역서(태안화력)'!B163</f>
        <v>0</v>
      </c>
      <c r="C162" s="368">
        <f>'내역서(태안화력)'!D163</f>
        <v>0</v>
      </c>
      <c r="D162" s="376" t="e">
        <f>'내역서(태안화력)'!E163</f>
        <v>#REF!</v>
      </c>
      <c r="E162" s="376" t="e">
        <f>'내역서(태안화력)'!G163</f>
        <v>#REF!</v>
      </c>
      <c r="F162" s="376" t="e">
        <f>'내역서(태안화력)'!I163</f>
        <v>#REF!</v>
      </c>
      <c r="G162" s="370" t="e">
        <f t="shared" si="9"/>
        <v>#REF!</v>
      </c>
      <c r="H162" s="370" t="e">
        <f t="shared" ref="H162:H190" si="12">INT(E162*H$4)</f>
        <v>#REF!</v>
      </c>
      <c r="I162" s="370" t="e">
        <f t="shared" ref="I162:I190" si="13">INT(F162*I$4)</f>
        <v>#REF!</v>
      </c>
      <c r="J162" s="370"/>
      <c r="K162" s="371"/>
    </row>
    <row r="163" spans="1:11" ht="18.95" customHeight="1">
      <c r="A163" s="367" t="e">
        <f>'내역서(태안화력)'!A164</f>
        <v>#REF!</v>
      </c>
      <c r="B163" s="367">
        <f>'내역서(태안화력)'!B164</f>
        <v>0</v>
      </c>
      <c r="C163" s="368" t="str">
        <f>'내역서(태안화력)'!D164</f>
        <v>TON</v>
      </c>
      <c r="D163" s="376" t="e">
        <f>'내역서(태안화력)'!E164</f>
        <v>#REF!</v>
      </c>
      <c r="E163" s="376" t="e">
        <f>'내역서(태안화력)'!G164</f>
        <v>#REF!</v>
      </c>
      <c r="F163" s="376" t="e">
        <f>'내역서(태안화력)'!I164</f>
        <v>#REF!</v>
      </c>
      <c r="G163" s="370" t="e">
        <f t="shared" si="9"/>
        <v>#REF!</v>
      </c>
      <c r="H163" s="370" t="e">
        <f t="shared" si="12"/>
        <v>#REF!</v>
      </c>
      <c r="I163" s="370" t="e">
        <f t="shared" si="13"/>
        <v>#REF!</v>
      </c>
      <c r="J163" s="370"/>
      <c r="K163" s="371"/>
    </row>
    <row r="164" spans="1:11" ht="18.95" customHeight="1">
      <c r="A164" s="367" t="e">
        <f>'내역서(태안화력)'!A165</f>
        <v>#REF!</v>
      </c>
      <c r="B164" s="367">
        <f>'내역서(태안화력)'!B165</f>
        <v>0</v>
      </c>
      <c r="C164" s="368" t="str">
        <f>'내역서(태안화력)'!D165</f>
        <v>TON</v>
      </c>
      <c r="D164" s="376" t="e">
        <f>'내역서(태안화력)'!E165</f>
        <v>#REF!</v>
      </c>
      <c r="E164" s="376" t="e">
        <f>'내역서(태안화력)'!G165</f>
        <v>#REF!</v>
      </c>
      <c r="F164" s="376" t="e">
        <f>'내역서(태안화력)'!I165</f>
        <v>#REF!</v>
      </c>
      <c r="G164" s="370" t="e">
        <f t="shared" si="9"/>
        <v>#REF!</v>
      </c>
      <c r="H164" s="370" t="e">
        <f t="shared" si="12"/>
        <v>#REF!</v>
      </c>
      <c r="I164" s="370" t="e">
        <f t="shared" si="13"/>
        <v>#REF!</v>
      </c>
      <c r="J164" s="370"/>
      <c r="K164" s="371"/>
    </row>
    <row r="165" spans="1:11" ht="18.95" customHeight="1">
      <c r="A165" s="367" t="str">
        <f>'내역서(태안화력)'!A166</f>
        <v>4) 품질관리비</v>
      </c>
      <c r="B165" s="367">
        <f>'내역서(태안화력)'!B166</f>
        <v>0</v>
      </c>
      <c r="C165" s="368">
        <f>'내역서(태안화력)'!D166</f>
        <v>0</v>
      </c>
      <c r="D165" s="376">
        <f>'내역서(태안화력)'!E166</f>
        <v>0</v>
      </c>
      <c r="E165" s="376">
        <f>'내역서(태안화력)'!G166</f>
        <v>0</v>
      </c>
      <c r="F165" s="376" t="e">
        <f>'내역서(태안화력)'!J166</f>
        <v>#REF!</v>
      </c>
      <c r="G165" s="370">
        <f t="shared" si="9"/>
        <v>0</v>
      </c>
      <c r="H165" s="370">
        <f t="shared" si="12"/>
        <v>0</v>
      </c>
      <c r="I165" s="370" t="e">
        <f t="shared" si="13"/>
        <v>#REF!</v>
      </c>
      <c r="J165" s="370"/>
      <c r="K165" s="371"/>
    </row>
    <row r="166" spans="1:11" ht="18.95" hidden="1" customHeight="1">
      <c r="A166" s="367" t="str">
        <f>'내역서(태안화력)'!A167</f>
        <v>5) 가  설  비</v>
      </c>
      <c r="B166" s="367">
        <f>'내역서(태안화력)'!B167</f>
        <v>0</v>
      </c>
      <c r="C166" s="368">
        <f>'내역서(태안화력)'!D167</f>
        <v>0</v>
      </c>
      <c r="D166" s="376">
        <f>'내역서(태안화력)'!E167</f>
        <v>0</v>
      </c>
      <c r="E166" s="376">
        <f>'내역서(태안화력)'!G167</f>
        <v>0</v>
      </c>
      <c r="F166" s="376">
        <f>'내역서(태안화력)'!I167</f>
        <v>0</v>
      </c>
      <c r="G166" s="370">
        <f t="shared" si="9"/>
        <v>0</v>
      </c>
      <c r="H166" s="370">
        <f t="shared" si="12"/>
        <v>0</v>
      </c>
      <c r="I166" s="370">
        <f t="shared" si="13"/>
        <v>0</v>
      </c>
      <c r="J166" s="370"/>
      <c r="K166" s="371"/>
    </row>
    <row r="167" spans="1:11" ht="18.95" hidden="1" customHeight="1">
      <c r="A167" s="367" t="str">
        <f>'내역서(태안화력)'!A168</f>
        <v>6) 폐기물처리비</v>
      </c>
      <c r="B167" s="367">
        <f>'내역서(태안화력)'!B168</f>
        <v>0</v>
      </c>
      <c r="C167" s="368">
        <f>'내역서(태안화력)'!D168</f>
        <v>0</v>
      </c>
      <c r="D167" s="376">
        <f>'내역서(태안화력)'!E168</f>
        <v>0</v>
      </c>
      <c r="E167" s="376">
        <f>'내역서(태안화력)'!G168</f>
        <v>0</v>
      </c>
      <c r="F167" s="376">
        <f>'내역서(태안화력)'!I168</f>
        <v>0</v>
      </c>
      <c r="G167" s="370">
        <f t="shared" si="9"/>
        <v>0</v>
      </c>
      <c r="H167" s="370">
        <f t="shared" si="12"/>
        <v>0</v>
      </c>
      <c r="I167" s="370">
        <f t="shared" si="13"/>
        <v>0</v>
      </c>
      <c r="J167" s="370"/>
      <c r="K167" s="371"/>
    </row>
    <row r="168" spans="1:11" ht="18.95" hidden="1" customHeight="1">
      <c r="A168" s="367" t="str">
        <f>'내역서(태안화력)'!A169</f>
        <v>7) 환경보전비 (실적정산)</v>
      </c>
      <c r="B168" s="367" t="str">
        <f>'내역서(태안화력)'!B169</f>
        <v>(도급재료비+직접노무비+산출경비) *0.4% =</v>
      </c>
      <c r="C168" s="368">
        <f>'내역서(태안화력)'!D169</f>
        <v>0</v>
      </c>
      <c r="D168" s="376">
        <f>'내역서(태안화력)'!E169</f>
        <v>0</v>
      </c>
      <c r="E168" s="376">
        <f>'내역서(태안화력)'!G169</f>
        <v>0</v>
      </c>
      <c r="F168" s="376">
        <f>'내역서(태안화력)'!I169</f>
        <v>0</v>
      </c>
      <c r="G168" s="370">
        <f t="shared" si="9"/>
        <v>0</v>
      </c>
      <c r="H168" s="370">
        <f t="shared" si="12"/>
        <v>0</v>
      </c>
      <c r="I168" s="370">
        <f t="shared" si="13"/>
        <v>0</v>
      </c>
      <c r="J168" s="370"/>
      <c r="K168" s="371"/>
    </row>
    <row r="169" spans="1:11" ht="18.95" hidden="1" customHeight="1">
      <c r="A169" s="367" t="str">
        <f>'내역서(태안화력)'!A170</f>
        <v>8) 산재보험료</v>
      </c>
      <c r="B169" s="367" t="str">
        <f>'내역서(태안화력)'!B170</f>
        <v>(직접노무비+간접노무비) *3.6% =</v>
      </c>
      <c r="C169" s="368">
        <f>'내역서(태안화력)'!D170</f>
        <v>0</v>
      </c>
      <c r="D169" s="376">
        <f>'내역서(태안화력)'!E170</f>
        <v>0</v>
      </c>
      <c r="E169" s="376">
        <f>'내역서(태안화력)'!G170</f>
        <v>0</v>
      </c>
      <c r="F169" s="376">
        <f>'내역서(태안화력)'!I170</f>
        <v>0</v>
      </c>
      <c r="G169" s="370">
        <f t="shared" si="9"/>
        <v>0</v>
      </c>
      <c r="H169" s="370">
        <f t="shared" si="12"/>
        <v>0</v>
      </c>
      <c r="I169" s="370">
        <f t="shared" si="13"/>
        <v>0</v>
      </c>
      <c r="J169" s="370"/>
      <c r="K169" s="371"/>
    </row>
    <row r="170" spans="1:11" ht="18.95" hidden="1" customHeight="1">
      <c r="A170" s="367" t="str">
        <f>'내역서(태안화력)'!A171</f>
        <v>9) 고용보험료</v>
      </c>
      <c r="B170" s="367" t="str">
        <f>'내역서(태안화력)'!B171</f>
        <v>(직접노무비+간접노무비) *0.92% =</v>
      </c>
      <c r="C170" s="368">
        <f>'내역서(태안화력)'!D171</f>
        <v>0</v>
      </c>
      <c r="D170" s="376">
        <f>'내역서(태안화력)'!E171</f>
        <v>0</v>
      </c>
      <c r="E170" s="376">
        <f>'내역서(태안화력)'!G171</f>
        <v>0</v>
      </c>
      <c r="F170" s="376">
        <f>'내역서(태안화력)'!I171</f>
        <v>0</v>
      </c>
      <c r="G170" s="370">
        <f t="shared" si="9"/>
        <v>0</v>
      </c>
      <c r="H170" s="370">
        <f t="shared" si="12"/>
        <v>0</v>
      </c>
      <c r="I170" s="370">
        <f t="shared" si="13"/>
        <v>0</v>
      </c>
      <c r="J170" s="370"/>
      <c r="K170" s="371"/>
    </row>
    <row r="171" spans="1:11" ht="18.95" hidden="1" customHeight="1">
      <c r="A171" s="367" t="str">
        <f>'내역서(태안화력)'!A172</f>
        <v>10) 건강보험료</v>
      </c>
      <c r="B171" s="367" t="str">
        <f>'내역서(태안화력)'!B172</f>
        <v>(직접노무비) *1.70% =</v>
      </c>
      <c r="C171" s="368">
        <f>'내역서(태안화력)'!D172</f>
        <v>0</v>
      </c>
      <c r="D171" s="376">
        <f>'내역서(태안화력)'!E172</f>
        <v>0</v>
      </c>
      <c r="E171" s="376">
        <f>'내역서(태안화력)'!G172</f>
        <v>0</v>
      </c>
      <c r="F171" s="376">
        <f>'내역서(태안화력)'!I172</f>
        <v>0</v>
      </c>
      <c r="G171" s="370">
        <f t="shared" si="9"/>
        <v>0</v>
      </c>
      <c r="H171" s="370">
        <f t="shared" si="12"/>
        <v>0</v>
      </c>
      <c r="I171" s="370">
        <f t="shared" si="13"/>
        <v>0</v>
      </c>
      <c r="J171" s="370"/>
      <c r="K171" s="371"/>
    </row>
    <row r="172" spans="1:11" ht="18.95" hidden="1" customHeight="1">
      <c r="A172" s="367" t="str">
        <f>'내역서(태안화력)'!A173</f>
        <v>11) 연금보험료</v>
      </c>
      <c r="B172" s="367" t="str">
        <f>'내역서(태안화력)'!B173</f>
        <v>(직접노무비) *2.49% =</v>
      </c>
      <c r="C172" s="368">
        <f>'내역서(태안화력)'!D173</f>
        <v>0</v>
      </c>
      <c r="D172" s="376">
        <f>'내역서(태안화력)'!E173</f>
        <v>0</v>
      </c>
      <c r="E172" s="376">
        <f>'내역서(태안화력)'!G173</f>
        <v>0</v>
      </c>
      <c r="F172" s="376">
        <f>'내역서(태안화력)'!I173</f>
        <v>0</v>
      </c>
      <c r="G172" s="370">
        <f t="shared" si="9"/>
        <v>0</v>
      </c>
      <c r="H172" s="370">
        <f t="shared" si="12"/>
        <v>0</v>
      </c>
      <c r="I172" s="370">
        <f t="shared" si="13"/>
        <v>0</v>
      </c>
      <c r="J172" s="370"/>
      <c r="K172" s="371"/>
    </row>
    <row r="173" spans="1:11" ht="18.95" hidden="1" customHeight="1">
      <c r="A173" s="367" t="str">
        <f>'내역서(태안화력)'!A174</f>
        <v>12) 노인장기요양보험료</v>
      </c>
      <c r="B173" s="367" t="str">
        <f>'내역서(태안화력)'!B174</f>
        <v>(건강보험료) * 6.55% =</v>
      </c>
      <c r="C173" s="368">
        <f>'내역서(태안화력)'!D174</f>
        <v>0</v>
      </c>
      <c r="D173" s="376">
        <f>'내역서(태안화력)'!E174</f>
        <v>0</v>
      </c>
      <c r="E173" s="376">
        <f>'내역서(태안화력)'!G174</f>
        <v>0</v>
      </c>
      <c r="F173" s="376">
        <f>'내역서(태안화력)'!I174</f>
        <v>0</v>
      </c>
      <c r="G173" s="370">
        <f t="shared" si="9"/>
        <v>0</v>
      </c>
      <c r="H173" s="370">
        <f t="shared" si="12"/>
        <v>0</v>
      </c>
      <c r="I173" s="370">
        <f t="shared" si="13"/>
        <v>0</v>
      </c>
      <c r="J173" s="370"/>
      <c r="K173" s="371"/>
    </row>
    <row r="174" spans="1:11" ht="18.95" hidden="1" customHeight="1">
      <c r="A174" s="367" t="str">
        <f>'내역서(태안화력)'!A175</f>
        <v>13) 퇴직공제부금비</v>
      </c>
      <c r="B174" s="367" t="str">
        <f>'내역서(태안화력)'!B175</f>
        <v>(직접노무비) *2.3% =</v>
      </c>
      <c r="C174" s="368">
        <f>'내역서(태안화력)'!D175</f>
        <v>0</v>
      </c>
      <c r="D174" s="376">
        <f>'내역서(태안화력)'!E175</f>
        <v>0</v>
      </c>
      <c r="E174" s="376">
        <f>'내역서(태안화력)'!G175</f>
        <v>0</v>
      </c>
      <c r="F174" s="376">
        <f>'내역서(태안화력)'!I175</f>
        <v>0</v>
      </c>
      <c r="G174" s="370">
        <f t="shared" si="9"/>
        <v>0</v>
      </c>
      <c r="H174" s="370">
        <f t="shared" si="12"/>
        <v>0</v>
      </c>
      <c r="I174" s="370">
        <f t="shared" si="13"/>
        <v>0</v>
      </c>
      <c r="J174" s="370"/>
      <c r="K174" s="371"/>
    </row>
    <row r="175" spans="1:11" ht="18.95" hidden="1" customHeight="1">
      <c r="A175" s="367" t="str">
        <f>'내역서(태안화력)'!A176</f>
        <v>14) 산업안전보건관리비</v>
      </c>
      <c r="B175" s="367" t="str">
        <f>'내역서(태안화력)'!B176</f>
        <v>(재료비+직접노무비) *1.88% =</v>
      </c>
      <c r="C175" s="368">
        <f>'내역서(태안화력)'!D176</f>
        <v>0</v>
      </c>
      <c r="D175" s="376">
        <f>'내역서(태안화력)'!E176</f>
        <v>0</v>
      </c>
      <c r="E175" s="376">
        <f>'내역서(태안화력)'!G176</f>
        <v>0</v>
      </c>
      <c r="F175" s="376">
        <f>'내역서(태안화력)'!I176</f>
        <v>0</v>
      </c>
      <c r="G175" s="370">
        <f t="shared" si="9"/>
        <v>0</v>
      </c>
      <c r="H175" s="370">
        <f t="shared" si="12"/>
        <v>0</v>
      </c>
      <c r="I175" s="370">
        <f t="shared" si="13"/>
        <v>0</v>
      </c>
      <c r="J175" s="370"/>
      <c r="K175" s="371"/>
    </row>
    <row r="176" spans="1:11" ht="18.95" hidden="1" customHeight="1">
      <c r="A176" s="367">
        <f>'내역서(태안화력)'!A177</f>
        <v>0</v>
      </c>
      <c r="B176" s="367" t="str">
        <f>'내역서(태안화력)'!B177</f>
        <v xml:space="preserve"> (도급재료비 + 직접노무비) * 1.88% * 120%</v>
      </c>
      <c r="C176" s="368">
        <f>'내역서(태안화력)'!D177</f>
        <v>0</v>
      </c>
      <c r="D176" s="376">
        <f>'내역서(태안화력)'!E177</f>
        <v>0</v>
      </c>
      <c r="E176" s="376">
        <f>'내역서(태안화력)'!G177</f>
        <v>0</v>
      </c>
      <c r="F176" s="376">
        <f>'내역서(태안화력)'!I177</f>
        <v>0</v>
      </c>
      <c r="G176" s="370">
        <f t="shared" si="9"/>
        <v>0</v>
      </c>
      <c r="H176" s="370">
        <f t="shared" si="12"/>
        <v>0</v>
      </c>
      <c r="I176" s="370">
        <f t="shared" si="13"/>
        <v>0</v>
      </c>
      <c r="J176" s="370"/>
      <c r="K176" s="371"/>
    </row>
    <row r="177" spans="1:11" ht="18.95" hidden="1" customHeight="1">
      <c r="A177" s="367" t="str">
        <f>'내역서(태안화력)'!A178</f>
        <v>15) 수도광열비</v>
      </c>
      <c r="B177" s="367">
        <f>'내역서(태안화력)'!B178</f>
        <v>0</v>
      </c>
      <c r="C177" s="368">
        <f>'내역서(태안화력)'!D178</f>
        <v>0</v>
      </c>
      <c r="D177" s="376">
        <f>'내역서(태안화력)'!E178</f>
        <v>0</v>
      </c>
      <c r="E177" s="376">
        <f>'내역서(태안화력)'!G178</f>
        <v>0</v>
      </c>
      <c r="F177" s="376">
        <f>'내역서(태안화력)'!I178</f>
        <v>0</v>
      </c>
      <c r="G177" s="370">
        <f t="shared" si="9"/>
        <v>0</v>
      </c>
      <c r="H177" s="370">
        <f t="shared" si="12"/>
        <v>0</v>
      </c>
      <c r="I177" s="370">
        <f t="shared" si="13"/>
        <v>0</v>
      </c>
      <c r="J177" s="370"/>
      <c r="K177" s="371"/>
    </row>
    <row r="178" spans="1:11" ht="18.95" hidden="1" customHeight="1">
      <c r="A178" s="367" t="str">
        <f>'내역서(태안화력)'!A179</f>
        <v>16) 기타경비</v>
      </c>
      <c r="B178" s="367" t="str">
        <f>'내역서(태안화력)'!B179</f>
        <v>(도급재료비+노무비)*5.69% =</v>
      </c>
      <c r="C178" s="368">
        <f>'내역서(태안화력)'!D179</f>
        <v>0</v>
      </c>
      <c r="D178" s="376">
        <f>'내역서(태안화력)'!E179</f>
        <v>0</v>
      </c>
      <c r="E178" s="376">
        <f>'내역서(태안화력)'!G179</f>
        <v>0</v>
      </c>
      <c r="F178" s="376">
        <f>'내역서(태안화력)'!I179</f>
        <v>0</v>
      </c>
      <c r="G178" s="370">
        <f t="shared" si="9"/>
        <v>0</v>
      </c>
      <c r="H178" s="370">
        <f t="shared" si="12"/>
        <v>0</v>
      </c>
      <c r="I178" s="370">
        <f t="shared" si="13"/>
        <v>0</v>
      </c>
      <c r="J178" s="370"/>
      <c r="K178" s="371"/>
    </row>
    <row r="179" spans="1:11" ht="18.95" hidden="1" customHeight="1">
      <c r="A179" s="367" t="str">
        <f>'내역서(태안화력)'!A180</f>
        <v>17) 공사이행보증수수료</v>
      </c>
      <c r="B179" s="367" t="str">
        <f>'내역서(태안화력)'!B180</f>
        <v>[(도급재료비+직접노무비+산출경비) *0.016%+4.3백만원] *공기(3년) =</v>
      </c>
      <c r="C179" s="368">
        <f>'내역서(태안화력)'!D180</f>
        <v>0</v>
      </c>
      <c r="D179" s="376">
        <f>'내역서(태안화력)'!E180</f>
        <v>0</v>
      </c>
      <c r="E179" s="376">
        <f>'내역서(태안화력)'!G180</f>
        <v>0</v>
      </c>
      <c r="F179" s="376">
        <f>'내역서(태안화력)'!I180</f>
        <v>0</v>
      </c>
      <c r="G179" s="370">
        <f t="shared" si="9"/>
        <v>0</v>
      </c>
      <c r="H179" s="370">
        <f t="shared" si="12"/>
        <v>0</v>
      </c>
      <c r="I179" s="370">
        <f t="shared" si="13"/>
        <v>0</v>
      </c>
      <c r="J179" s="370"/>
      <c r="K179" s="371"/>
    </row>
    <row r="180" spans="1:11" ht="18.95" hidden="1" customHeight="1">
      <c r="A180" s="367" t="str">
        <f>'내역서(태안화력)'!A181</f>
        <v>18) 하도급대금지급보증서발행수수료</v>
      </c>
      <c r="B180" s="367" t="str">
        <f>'내역서(태안화력)'!B181</f>
        <v>(도급재료비+직접노무비+산출경비) *0.037% =</v>
      </c>
      <c r="C180" s="368">
        <f>'내역서(태안화력)'!D181</f>
        <v>0</v>
      </c>
      <c r="D180" s="376">
        <f>'내역서(태안화력)'!E181</f>
        <v>0</v>
      </c>
      <c r="E180" s="376">
        <f>'내역서(태안화력)'!G181</f>
        <v>0</v>
      </c>
      <c r="F180" s="376">
        <f>'내역서(태안화력)'!I181</f>
        <v>0</v>
      </c>
      <c r="G180" s="370">
        <f t="shared" si="9"/>
        <v>0</v>
      </c>
      <c r="H180" s="370">
        <f t="shared" si="12"/>
        <v>0</v>
      </c>
      <c r="I180" s="370">
        <f t="shared" si="13"/>
        <v>0</v>
      </c>
      <c r="J180" s="370"/>
      <c r="K180" s="371"/>
    </row>
    <row r="181" spans="1:11" ht="18.95" hidden="1" customHeight="1">
      <c r="A181" s="367">
        <f>'내역서(태안화력)'!A182</f>
        <v>0</v>
      </c>
      <c r="B181" s="367">
        <f>'내역서(태안화력)'!B182</f>
        <v>0</v>
      </c>
      <c r="C181" s="368">
        <f>'내역서(태안화력)'!D182</f>
        <v>0</v>
      </c>
      <c r="D181" s="376">
        <f>'내역서(태안화력)'!E182</f>
        <v>0</v>
      </c>
      <c r="E181" s="376">
        <f>'내역서(태안화력)'!G182</f>
        <v>0</v>
      </c>
      <c r="F181" s="376">
        <f>'내역서(태안화력)'!I182</f>
        <v>0</v>
      </c>
      <c r="G181" s="370">
        <f t="shared" si="9"/>
        <v>0</v>
      </c>
      <c r="H181" s="370">
        <f t="shared" si="12"/>
        <v>0</v>
      </c>
      <c r="I181" s="370">
        <f t="shared" si="13"/>
        <v>0</v>
      </c>
      <c r="J181" s="370"/>
      <c r="K181" s="371"/>
    </row>
    <row r="182" spans="1:11" ht="18.95" hidden="1" customHeight="1">
      <c r="A182" s="367" t="str">
        <f>'내역서(태안화력)'!A183</f>
        <v>경 비 계</v>
      </c>
      <c r="B182" s="367">
        <f>'내역서(태안화력)'!B183</f>
        <v>0</v>
      </c>
      <c r="C182" s="368">
        <f>'내역서(태안화력)'!D183</f>
        <v>0</v>
      </c>
      <c r="D182" s="376">
        <f>'내역서(태안화력)'!E183</f>
        <v>0</v>
      </c>
      <c r="E182" s="376">
        <f>'내역서(태안화력)'!G183</f>
        <v>0</v>
      </c>
      <c r="F182" s="376">
        <f>'내역서(태안화력)'!I183</f>
        <v>0</v>
      </c>
      <c r="G182" s="370">
        <f t="shared" si="9"/>
        <v>0</v>
      </c>
      <c r="H182" s="370">
        <f t="shared" si="12"/>
        <v>0</v>
      </c>
      <c r="I182" s="370">
        <f t="shared" si="13"/>
        <v>0</v>
      </c>
      <c r="J182" s="370"/>
      <c r="K182" s="371"/>
    </row>
    <row r="183" spans="1:11" ht="18.95" hidden="1" customHeight="1">
      <c r="A183" s="367">
        <f>'내역서(태안화력)'!A184</f>
        <v>0</v>
      </c>
      <c r="B183" s="367">
        <f>'내역서(태안화력)'!B184</f>
        <v>0</v>
      </c>
      <c r="C183" s="368">
        <f>'내역서(태안화력)'!D184</f>
        <v>0</v>
      </c>
      <c r="D183" s="376">
        <f>'내역서(태안화력)'!E184</f>
        <v>0</v>
      </c>
      <c r="E183" s="376">
        <f>'내역서(태안화력)'!G184</f>
        <v>0</v>
      </c>
      <c r="F183" s="376">
        <f>'내역서(태안화력)'!I184</f>
        <v>0</v>
      </c>
      <c r="G183" s="370">
        <f t="shared" si="9"/>
        <v>0</v>
      </c>
      <c r="H183" s="370">
        <f t="shared" si="12"/>
        <v>0</v>
      </c>
      <c r="I183" s="370">
        <f t="shared" si="13"/>
        <v>0</v>
      </c>
      <c r="J183" s="370"/>
      <c r="K183" s="371"/>
    </row>
    <row r="184" spans="1:11" ht="18.95" hidden="1" customHeight="1">
      <c r="A184" s="367" t="str">
        <f>'내역서(태안화력)'!A185</f>
        <v xml:space="preserve">라. 일반관리비 </v>
      </c>
      <c r="B184" s="367" t="str">
        <f>'내역서(태안화력)'!B185</f>
        <v>(도급재료비+노무비+경비)*4.5% =</v>
      </c>
      <c r="C184" s="368">
        <f>'내역서(태안화력)'!D185</f>
        <v>0</v>
      </c>
      <c r="D184" s="376">
        <f>'내역서(태안화력)'!E185</f>
        <v>0</v>
      </c>
      <c r="E184" s="376">
        <f>'내역서(태안화력)'!G185</f>
        <v>0</v>
      </c>
      <c r="F184" s="376">
        <f>'내역서(태안화력)'!I185</f>
        <v>0</v>
      </c>
      <c r="G184" s="370">
        <f t="shared" si="9"/>
        <v>0</v>
      </c>
      <c r="H184" s="370">
        <f t="shared" si="12"/>
        <v>0</v>
      </c>
      <c r="I184" s="370">
        <f t="shared" si="13"/>
        <v>0</v>
      </c>
      <c r="J184" s="370"/>
      <c r="K184" s="371"/>
    </row>
    <row r="185" spans="1:11" ht="18.95" hidden="1" customHeight="1">
      <c r="A185" s="367">
        <f>'내역서(태안화력)'!A186</f>
        <v>0</v>
      </c>
      <c r="B185" s="367">
        <f>'내역서(태안화력)'!B186</f>
        <v>0</v>
      </c>
      <c r="C185" s="368">
        <f>'내역서(태안화력)'!D186</f>
        <v>0</v>
      </c>
      <c r="D185" s="376">
        <f>'내역서(태안화력)'!E186</f>
        <v>0</v>
      </c>
      <c r="E185" s="376">
        <f>'내역서(태안화력)'!G186</f>
        <v>0</v>
      </c>
      <c r="F185" s="376">
        <f>'내역서(태안화력)'!I186</f>
        <v>0</v>
      </c>
      <c r="G185" s="370">
        <f t="shared" si="9"/>
        <v>0</v>
      </c>
      <c r="H185" s="370">
        <f t="shared" si="12"/>
        <v>0</v>
      </c>
      <c r="I185" s="370">
        <f t="shared" si="13"/>
        <v>0</v>
      </c>
      <c r="J185" s="370"/>
      <c r="K185" s="371"/>
    </row>
    <row r="186" spans="1:11" ht="18.95" hidden="1" customHeight="1">
      <c r="A186" s="367" t="str">
        <f>'내역서(태안화력)'!A187</f>
        <v>마. 이      윤</v>
      </c>
      <c r="B186" s="367" t="str">
        <f>'내역서(태안화력)'!B187</f>
        <v>(노무비+경비+일반관리비)*10.0% =</v>
      </c>
      <c r="C186" s="368">
        <f>'내역서(태안화력)'!D187</f>
        <v>0</v>
      </c>
      <c r="D186" s="376">
        <f>'내역서(태안화력)'!E187</f>
        <v>0</v>
      </c>
      <c r="E186" s="376">
        <f>'내역서(태안화력)'!G187</f>
        <v>0</v>
      </c>
      <c r="F186" s="376">
        <f>'내역서(태안화력)'!I187</f>
        <v>0</v>
      </c>
      <c r="G186" s="370">
        <f t="shared" si="9"/>
        <v>0</v>
      </c>
      <c r="H186" s="370">
        <f t="shared" si="12"/>
        <v>0</v>
      </c>
      <c r="I186" s="370">
        <f t="shared" si="13"/>
        <v>0</v>
      </c>
      <c r="J186" s="370"/>
      <c r="K186" s="371"/>
    </row>
    <row r="187" spans="1:11" ht="18.95" hidden="1" customHeight="1">
      <c r="A187" s="367">
        <f>'내역서(태안화력)'!A188</f>
        <v>0</v>
      </c>
      <c r="B187" s="367">
        <f>'내역서(태안화력)'!B188</f>
        <v>0</v>
      </c>
      <c r="C187" s="368">
        <f>'내역서(태안화력)'!D188</f>
        <v>0</v>
      </c>
      <c r="D187" s="376">
        <f>'내역서(태안화력)'!E188</f>
        <v>0</v>
      </c>
      <c r="E187" s="376">
        <f>'내역서(태안화력)'!G188</f>
        <v>0</v>
      </c>
      <c r="F187" s="376">
        <f>'내역서(태안화력)'!I188</f>
        <v>0</v>
      </c>
      <c r="G187" s="370">
        <f t="shared" si="9"/>
        <v>0</v>
      </c>
      <c r="H187" s="370">
        <f t="shared" si="12"/>
        <v>0</v>
      </c>
      <c r="I187" s="370">
        <f t="shared" si="13"/>
        <v>0</v>
      </c>
      <c r="J187" s="370"/>
      <c r="K187" s="371"/>
    </row>
    <row r="188" spans="1:11" ht="18.95" hidden="1" customHeight="1">
      <c r="A188" s="367" t="str">
        <f>'내역서(태안화력)'!A189</f>
        <v>추 정 가 격</v>
      </c>
      <c r="B188" s="367" t="str">
        <f>'내역서(태안화력)'!B189</f>
        <v>(도급분 계)</v>
      </c>
      <c r="C188" s="368">
        <f>'내역서(태안화력)'!D189</f>
        <v>0</v>
      </c>
      <c r="D188" s="376">
        <f>'내역서(태안화력)'!E189</f>
        <v>0</v>
      </c>
      <c r="E188" s="376">
        <f>'내역서(태안화력)'!G189</f>
        <v>0</v>
      </c>
      <c r="F188" s="376">
        <f>'내역서(태안화력)'!I189</f>
        <v>0</v>
      </c>
      <c r="G188" s="370">
        <f t="shared" si="9"/>
        <v>0</v>
      </c>
      <c r="H188" s="370">
        <f t="shared" si="12"/>
        <v>0</v>
      </c>
      <c r="I188" s="370">
        <f t="shared" si="13"/>
        <v>0</v>
      </c>
      <c r="J188" s="370"/>
      <c r="K188" s="371"/>
    </row>
    <row r="189" spans="1:11" ht="18.95" hidden="1" customHeight="1">
      <c r="A189" s="367" t="str">
        <f>'내역서(태안화력)'!A190</f>
        <v>회 사 취 급 비</v>
      </c>
      <c r="B189" s="367" t="str">
        <f>'내역서(태안화력)'!B190</f>
        <v xml:space="preserve"> (사급재료비 + 사급경비)</v>
      </c>
      <c r="C189" s="368">
        <f>'내역서(태안화력)'!D190</f>
        <v>0</v>
      </c>
      <c r="D189" s="376">
        <f>'내역서(태안화력)'!E190</f>
        <v>0</v>
      </c>
      <c r="E189" s="376">
        <f>'내역서(태안화력)'!G190</f>
        <v>0</v>
      </c>
      <c r="F189" s="376">
        <f>'내역서(태안화력)'!I190</f>
        <v>0</v>
      </c>
      <c r="G189" s="370">
        <f t="shared" si="9"/>
        <v>0</v>
      </c>
      <c r="H189" s="370">
        <f t="shared" si="12"/>
        <v>0</v>
      </c>
      <c r="I189" s="370">
        <f t="shared" si="13"/>
        <v>0</v>
      </c>
      <c r="J189" s="370"/>
      <c r="K189" s="371"/>
    </row>
    <row r="190" spans="1:11" ht="18.95" hidden="1" customHeight="1">
      <c r="A190" s="367" t="str">
        <f>'내역서(태안화력)'!A191</f>
        <v>총 공 사 비</v>
      </c>
      <c r="B190" s="367" t="str">
        <f>'내역서(태안화력)'!B191</f>
        <v>(사급공사비 + 추정가격, 부가가치세 제외)</v>
      </c>
      <c r="C190" s="368">
        <f>'내역서(태안화력)'!D191</f>
        <v>0</v>
      </c>
      <c r="D190" s="376">
        <f>'내역서(태안화력)'!E191</f>
        <v>0</v>
      </c>
      <c r="E190" s="376">
        <f>'내역서(태안화력)'!G191</f>
        <v>0</v>
      </c>
      <c r="F190" s="376">
        <f>'내역서(태안화력)'!I191</f>
        <v>0</v>
      </c>
      <c r="G190" s="370">
        <f t="shared" si="9"/>
        <v>0</v>
      </c>
      <c r="H190" s="370">
        <f t="shared" si="12"/>
        <v>0</v>
      </c>
      <c r="I190" s="370">
        <f t="shared" si="13"/>
        <v>0</v>
      </c>
      <c r="J190" s="370"/>
      <c r="K190" s="371"/>
    </row>
    <row r="191" spans="1:11" ht="18.95" customHeight="1">
      <c r="A191" s="367"/>
      <c r="B191" s="367"/>
      <c r="C191" s="368"/>
      <c r="D191" s="370"/>
      <c r="E191" s="370"/>
      <c r="F191" s="370"/>
      <c r="G191" s="370"/>
      <c r="H191" s="370"/>
      <c r="I191" s="370"/>
      <c r="J191" s="370"/>
      <c r="K191" s="371"/>
    </row>
    <row r="192" spans="1:11" ht="18.95" customHeight="1">
      <c r="A192" s="367"/>
      <c r="B192" s="367"/>
      <c r="C192" s="368"/>
      <c r="D192" s="370"/>
      <c r="E192" s="370"/>
      <c r="F192" s="370"/>
      <c r="G192" s="370"/>
      <c r="H192" s="370"/>
      <c r="I192" s="370"/>
      <c r="J192" s="370"/>
      <c r="K192" s="371"/>
    </row>
  </sheetData>
  <mergeCells count="6">
    <mergeCell ref="J2:J3"/>
    <mergeCell ref="A2:A3"/>
    <mergeCell ref="B2:B3"/>
    <mergeCell ref="C2:C3"/>
    <mergeCell ref="D2:F2"/>
    <mergeCell ref="G2:I2"/>
  </mergeCells>
  <phoneticPr fontId="6" type="noConversion"/>
  <printOptions horizontalCentered="1"/>
  <pageMargins left="0.39370078740157483" right="0.23622047244094491" top="0.78740157480314965" bottom="0.39370078740157483" header="0.43307086614173229" footer="0.19685039370078741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66"/>
  <sheetViews>
    <sheetView workbookViewId="0">
      <selection activeCell="L31" sqref="L31"/>
    </sheetView>
  </sheetViews>
  <sheetFormatPr defaultColWidth="7.109375" defaultRowHeight="12"/>
  <cols>
    <col min="1" max="1" width="3.44140625" style="140" customWidth="1"/>
    <col min="2" max="2" width="15" style="179" customWidth="1"/>
    <col min="3" max="3" width="14.21875" style="115" customWidth="1"/>
    <col min="4" max="4" width="3.6640625" style="180" customWidth="1"/>
    <col min="5" max="5" width="8.33203125" style="140" customWidth="1"/>
    <col min="6" max="6" width="6" style="140" customWidth="1"/>
    <col min="7" max="7" width="8.33203125" style="140" customWidth="1"/>
    <col min="8" max="8" width="6" style="140" customWidth="1"/>
    <col min="9" max="9" width="8.33203125" style="140" customWidth="1"/>
    <col min="10" max="10" width="6" style="140" customWidth="1"/>
    <col min="11" max="12" width="8.33203125" style="140" customWidth="1"/>
    <col min="13" max="13" width="16.5546875" style="16" customWidth="1"/>
    <col min="14" max="14" width="1.33203125" style="140" customWidth="1"/>
    <col min="15" max="15" width="0" style="140" hidden="1" customWidth="1"/>
    <col min="16" max="16" width="64.6640625" style="114" customWidth="1"/>
    <col min="17" max="16384" width="7.109375" style="140"/>
  </cols>
  <sheetData>
    <row r="1" spans="1:16" s="115" customFormat="1" ht="25.5" customHeight="1">
      <c r="A1" s="501" t="s">
        <v>34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113"/>
      <c r="O1" s="113"/>
      <c r="P1" s="114"/>
    </row>
    <row r="2" spans="1:16" s="115" customFormat="1" ht="14.1" customHeight="1">
      <c r="A2" s="502" t="s">
        <v>35</v>
      </c>
      <c r="B2" s="503" t="s">
        <v>36</v>
      </c>
      <c r="C2" s="502" t="s">
        <v>37</v>
      </c>
      <c r="D2" s="502" t="s">
        <v>16</v>
      </c>
      <c r="E2" s="502" t="s">
        <v>312</v>
      </c>
      <c r="F2" s="502"/>
      <c r="G2" s="502" t="s">
        <v>313</v>
      </c>
      <c r="H2" s="502"/>
      <c r="I2" s="502" t="s">
        <v>314</v>
      </c>
      <c r="J2" s="502"/>
      <c r="K2" s="504" t="s">
        <v>38</v>
      </c>
      <c r="L2" s="503" t="s">
        <v>39</v>
      </c>
      <c r="M2" s="509" t="s">
        <v>40</v>
      </c>
      <c r="N2" s="113"/>
      <c r="O2" s="116" t="s">
        <v>41</v>
      </c>
      <c r="P2" s="114"/>
    </row>
    <row r="3" spans="1:16" s="115" customFormat="1" ht="14.1" customHeight="1">
      <c r="A3" s="502"/>
      <c r="B3" s="503"/>
      <c r="C3" s="502"/>
      <c r="D3" s="502"/>
      <c r="E3" s="117" t="s">
        <v>3</v>
      </c>
      <c r="F3" s="118" t="s">
        <v>42</v>
      </c>
      <c r="G3" s="117" t="s">
        <v>3</v>
      </c>
      <c r="H3" s="118" t="s">
        <v>42</v>
      </c>
      <c r="I3" s="117" t="s">
        <v>3</v>
      </c>
      <c r="J3" s="118" t="s">
        <v>42</v>
      </c>
      <c r="K3" s="504"/>
      <c r="L3" s="503"/>
      <c r="M3" s="509"/>
      <c r="N3" s="113"/>
      <c r="O3" s="113"/>
      <c r="P3" s="114"/>
    </row>
    <row r="4" spans="1:16" s="127" customFormat="1" ht="20.100000000000001" customHeight="1">
      <c r="A4" s="119">
        <v>1</v>
      </c>
      <c r="B4" s="120" t="s">
        <v>315</v>
      </c>
      <c r="C4" s="119" t="s">
        <v>316</v>
      </c>
      <c r="D4" s="119" t="s">
        <v>317</v>
      </c>
      <c r="E4" s="121">
        <v>850000</v>
      </c>
      <c r="F4" s="122">
        <v>42</v>
      </c>
      <c r="G4" s="121"/>
      <c r="H4" s="122">
        <v>62</v>
      </c>
      <c r="I4" s="122"/>
      <c r="J4" s="122"/>
      <c r="K4" s="122"/>
      <c r="L4" s="123">
        <f t="shared" ref="L4:L24" si="0">MIN(E4,G4,I4)</f>
        <v>850000</v>
      </c>
      <c r="M4" s="124" t="str">
        <f t="shared" ref="M4:M12" si="1">IF(L4=E4,"물자 P"&amp;F4,IF(L4=G4,"물정(I) P"&amp;H4,IF(L4=I4,"조달청 P"&amp;J4," ")))</f>
        <v>물자 P42</v>
      </c>
      <c r="N4" s="125"/>
      <c r="O4" s="125"/>
      <c r="P4" s="126" t="s">
        <v>318</v>
      </c>
    </row>
    <row r="5" spans="1:16" s="127" customFormat="1" ht="20.100000000000001" customHeight="1">
      <c r="A5" s="119">
        <f t="shared" ref="A5:A68" si="2">A4+1</f>
        <v>2</v>
      </c>
      <c r="B5" s="120" t="s">
        <v>315</v>
      </c>
      <c r="C5" s="119" t="s">
        <v>319</v>
      </c>
      <c r="D5" s="119" t="s">
        <v>317</v>
      </c>
      <c r="E5" s="121">
        <v>840000</v>
      </c>
      <c r="F5" s="122">
        <v>42</v>
      </c>
      <c r="G5" s="121"/>
      <c r="H5" s="122">
        <v>62</v>
      </c>
      <c r="I5" s="122"/>
      <c r="J5" s="122"/>
      <c r="K5" s="122"/>
      <c r="L5" s="123">
        <f t="shared" si="0"/>
        <v>840000</v>
      </c>
      <c r="M5" s="124" t="str">
        <f t="shared" si="1"/>
        <v>물자 P42</v>
      </c>
      <c r="N5" s="125"/>
      <c r="O5" s="125"/>
      <c r="P5" s="126" t="s">
        <v>318</v>
      </c>
    </row>
    <row r="6" spans="1:16" s="127" customFormat="1" ht="20.100000000000001" customHeight="1">
      <c r="A6" s="119">
        <f t="shared" si="2"/>
        <v>3</v>
      </c>
      <c r="B6" s="120" t="s">
        <v>315</v>
      </c>
      <c r="C6" s="119" t="s">
        <v>320</v>
      </c>
      <c r="D6" s="119" t="s">
        <v>317</v>
      </c>
      <c r="E6" s="121">
        <v>835000</v>
      </c>
      <c r="F6" s="122">
        <v>42</v>
      </c>
      <c r="G6" s="121"/>
      <c r="H6" s="122">
        <v>62</v>
      </c>
      <c r="I6" s="122"/>
      <c r="J6" s="122"/>
      <c r="K6" s="122"/>
      <c r="L6" s="123">
        <f t="shared" si="0"/>
        <v>835000</v>
      </c>
      <c r="M6" s="124" t="str">
        <f t="shared" si="1"/>
        <v>물자 P42</v>
      </c>
      <c r="N6" s="125"/>
      <c r="O6" s="125" t="s">
        <v>321</v>
      </c>
      <c r="P6" s="126" t="s">
        <v>43</v>
      </c>
    </row>
    <row r="7" spans="1:16" s="127" customFormat="1" ht="20.100000000000001" customHeight="1">
      <c r="A7" s="119">
        <f t="shared" si="2"/>
        <v>4</v>
      </c>
      <c r="B7" s="120" t="s">
        <v>315</v>
      </c>
      <c r="C7" s="119" t="s">
        <v>322</v>
      </c>
      <c r="D7" s="119" t="s">
        <v>317</v>
      </c>
      <c r="E7" s="121">
        <f>E6</f>
        <v>835000</v>
      </c>
      <c r="F7" s="122">
        <v>42</v>
      </c>
      <c r="G7" s="121"/>
      <c r="H7" s="122">
        <v>62</v>
      </c>
      <c r="I7" s="122"/>
      <c r="J7" s="122"/>
      <c r="K7" s="122"/>
      <c r="L7" s="123">
        <f t="shared" si="0"/>
        <v>835000</v>
      </c>
      <c r="M7" s="124" t="str">
        <f t="shared" si="1"/>
        <v>물자 P42</v>
      </c>
      <c r="N7" s="125"/>
      <c r="O7" s="125"/>
      <c r="P7" s="126" t="s">
        <v>43</v>
      </c>
    </row>
    <row r="8" spans="1:16" s="127" customFormat="1" ht="20.100000000000001" customHeight="1">
      <c r="A8" s="119">
        <f t="shared" si="2"/>
        <v>5</v>
      </c>
      <c r="B8" s="120" t="s">
        <v>315</v>
      </c>
      <c r="C8" s="119" t="s">
        <v>323</v>
      </c>
      <c r="D8" s="119" t="s">
        <v>317</v>
      </c>
      <c r="E8" s="121">
        <f t="shared" ref="E8:E12" si="3">E7</f>
        <v>835000</v>
      </c>
      <c r="F8" s="122">
        <v>42</v>
      </c>
      <c r="G8" s="121"/>
      <c r="H8" s="122">
        <v>62</v>
      </c>
      <c r="I8" s="122"/>
      <c r="J8" s="122"/>
      <c r="K8" s="122"/>
      <c r="L8" s="123">
        <f t="shared" si="0"/>
        <v>835000</v>
      </c>
      <c r="M8" s="124" t="str">
        <f t="shared" si="1"/>
        <v>물자 P42</v>
      </c>
      <c r="N8" s="125"/>
      <c r="O8" s="125"/>
      <c r="P8" s="126" t="s">
        <v>43</v>
      </c>
    </row>
    <row r="9" spans="1:16" s="127" customFormat="1" ht="20.100000000000001" customHeight="1">
      <c r="A9" s="119">
        <f t="shared" si="2"/>
        <v>6</v>
      </c>
      <c r="B9" s="120" t="s">
        <v>315</v>
      </c>
      <c r="C9" s="119" t="s">
        <v>324</v>
      </c>
      <c r="D9" s="119" t="s">
        <v>317</v>
      </c>
      <c r="E9" s="121">
        <f t="shared" si="3"/>
        <v>835000</v>
      </c>
      <c r="F9" s="122">
        <v>42</v>
      </c>
      <c r="G9" s="121"/>
      <c r="H9" s="122">
        <v>62</v>
      </c>
      <c r="I9" s="122"/>
      <c r="J9" s="122"/>
      <c r="K9" s="122"/>
      <c r="L9" s="123">
        <f t="shared" si="0"/>
        <v>835000</v>
      </c>
      <c r="M9" s="124" t="str">
        <f t="shared" si="1"/>
        <v>물자 P42</v>
      </c>
      <c r="N9" s="125"/>
      <c r="O9" s="125"/>
      <c r="P9" s="126" t="s">
        <v>43</v>
      </c>
    </row>
    <row r="10" spans="1:16" s="127" customFormat="1" ht="20.100000000000001" customHeight="1">
      <c r="A10" s="119">
        <f t="shared" si="2"/>
        <v>7</v>
      </c>
      <c r="B10" s="120" t="s">
        <v>315</v>
      </c>
      <c r="C10" s="128" t="s">
        <v>325</v>
      </c>
      <c r="D10" s="119" t="s">
        <v>317</v>
      </c>
      <c r="E10" s="121">
        <f t="shared" si="3"/>
        <v>835000</v>
      </c>
      <c r="F10" s="122">
        <v>42</v>
      </c>
      <c r="G10" s="121"/>
      <c r="H10" s="122">
        <v>62</v>
      </c>
      <c r="I10" s="122"/>
      <c r="J10" s="122"/>
      <c r="K10" s="121"/>
      <c r="L10" s="123">
        <f t="shared" si="0"/>
        <v>835000</v>
      </c>
      <c r="M10" s="124" t="str">
        <f t="shared" si="1"/>
        <v>물자 P42</v>
      </c>
      <c r="N10" s="125"/>
      <c r="O10" s="125"/>
      <c r="P10" s="126" t="s">
        <v>43</v>
      </c>
    </row>
    <row r="11" spans="1:16" s="127" customFormat="1" ht="20.100000000000001" customHeight="1">
      <c r="A11" s="119">
        <f t="shared" si="2"/>
        <v>8</v>
      </c>
      <c r="B11" s="120" t="s">
        <v>315</v>
      </c>
      <c r="C11" s="128" t="s">
        <v>326</v>
      </c>
      <c r="D11" s="119" t="s">
        <v>317</v>
      </c>
      <c r="E11" s="121">
        <f t="shared" si="3"/>
        <v>835000</v>
      </c>
      <c r="F11" s="122">
        <v>42</v>
      </c>
      <c r="G11" s="121"/>
      <c r="H11" s="122">
        <v>62</v>
      </c>
      <c r="I11" s="122"/>
      <c r="J11" s="122"/>
      <c r="K11" s="121"/>
      <c r="L11" s="123">
        <f t="shared" si="0"/>
        <v>835000</v>
      </c>
      <c r="M11" s="124" t="str">
        <f t="shared" si="1"/>
        <v>물자 P42</v>
      </c>
      <c r="N11" s="125"/>
      <c r="O11" s="125"/>
      <c r="P11" s="126" t="s">
        <v>43</v>
      </c>
    </row>
    <row r="12" spans="1:16" s="127" customFormat="1" ht="20.100000000000001" customHeight="1">
      <c r="A12" s="119">
        <f t="shared" si="2"/>
        <v>9</v>
      </c>
      <c r="B12" s="120" t="s">
        <v>315</v>
      </c>
      <c r="C12" s="128" t="s">
        <v>327</v>
      </c>
      <c r="D12" s="119" t="s">
        <v>317</v>
      </c>
      <c r="E12" s="121">
        <f t="shared" si="3"/>
        <v>835000</v>
      </c>
      <c r="F12" s="122">
        <v>42</v>
      </c>
      <c r="G12" s="121"/>
      <c r="H12" s="122">
        <v>63</v>
      </c>
      <c r="I12" s="122"/>
      <c r="J12" s="122"/>
      <c r="K12" s="121"/>
      <c r="L12" s="123">
        <f t="shared" si="0"/>
        <v>835000</v>
      </c>
      <c r="M12" s="124" t="str">
        <f t="shared" si="1"/>
        <v>물자 P42</v>
      </c>
      <c r="N12" s="125"/>
      <c r="O12" s="125"/>
      <c r="P12" s="126" t="s">
        <v>43</v>
      </c>
    </row>
    <row r="13" spans="1:16" s="115" customFormat="1" ht="20.100000000000001" customHeight="1">
      <c r="A13" s="118">
        <f t="shared" si="2"/>
        <v>10</v>
      </c>
      <c r="B13" s="129" t="s">
        <v>33</v>
      </c>
      <c r="C13" s="118" t="s">
        <v>328</v>
      </c>
      <c r="D13" s="118" t="s">
        <v>230</v>
      </c>
      <c r="E13" s="130"/>
      <c r="F13" s="131"/>
      <c r="G13" s="131"/>
      <c r="H13" s="131"/>
      <c r="I13" s="132">
        <f>INT(53090/1.1)</f>
        <v>48263</v>
      </c>
      <c r="J13" s="132"/>
      <c r="K13" s="133"/>
      <c r="L13" s="134">
        <f t="shared" si="0"/>
        <v>48263</v>
      </c>
      <c r="M13" s="135" t="str">
        <f>IF(L13=E13,"물자 P"&amp;F13,IF(L13=G13,"물정(I) P"&amp;H13,IF(L13=I13,"조달청"&amp;J13," ")))</f>
        <v>조달청</v>
      </c>
      <c r="N13" s="113"/>
      <c r="O13" s="113"/>
      <c r="P13" s="136" t="s">
        <v>329</v>
      </c>
    </row>
    <row r="14" spans="1:16" s="115" customFormat="1" ht="20.100000000000001" customHeight="1">
      <c r="A14" s="118">
        <f t="shared" si="2"/>
        <v>11</v>
      </c>
      <c r="B14" s="129" t="s">
        <v>33</v>
      </c>
      <c r="C14" s="118" t="s">
        <v>330</v>
      </c>
      <c r="D14" s="118" t="s">
        <v>230</v>
      </c>
      <c r="E14" s="130"/>
      <c r="F14" s="131"/>
      <c r="G14" s="131"/>
      <c r="H14" s="131"/>
      <c r="I14" s="131">
        <f>INT(56620/1.1)</f>
        <v>51472</v>
      </c>
      <c r="J14" s="131"/>
      <c r="K14" s="130"/>
      <c r="L14" s="137">
        <f t="shared" si="0"/>
        <v>51472</v>
      </c>
      <c r="M14" s="3" t="str">
        <f t="shared" ref="M14:M74" si="4">IF(L14=E14,"물자 P"&amp;F14,IF(L14=G14,"물정(I) P"&amp;H14,IF(L14=I14,"조달청"&amp;J14," ")))</f>
        <v>조달청</v>
      </c>
      <c r="N14" s="113"/>
      <c r="O14" s="113"/>
      <c r="P14" s="136" t="s">
        <v>331</v>
      </c>
    </row>
    <row r="15" spans="1:16" s="115" customFormat="1" ht="20.100000000000001" customHeight="1">
      <c r="A15" s="118">
        <f t="shared" si="2"/>
        <v>12</v>
      </c>
      <c r="B15" s="129" t="s">
        <v>33</v>
      </c>
      <c r="C15" s="118" t="s">
        <v>332</v>
      </c>
      <c r="D15" s="118" t="s">
        <v>230</v>
      </c>
      <c r="E15" s="130"/>
      <c r="F15" s="131"/>
      <c r="G15" s="131"/>
      <c r="H15" s="131"/>
      <c r="I15" s="131">
        <f>INT(58290/1.1)</f>
        <v>52990</v>
      </c>
      <c r="J15" s="131"/>
      <c r="K15" s="130"/>
      <c r="L15" s="137">
        <f t="shared" si="0"/>
        <v>52990</v>
      </c>
      <c r="M15" s="3" t="str">
        <f t="shared" si="4"/>
        <v>조달청</v>
      </c>
      <c r="N15" s="113"/>
      <c r="O15" s="113"/>
      <c r="P15" s="136" t="s">
        <v>331</v>
      </c>
    </row>
    <row r="16" spans="1:16" s="115" customFormat="1" ht="20.100000000000001" customHeight="1">
      <c r="A16" s="118">
        <f t="shared" si="2"/>
        <v>13</v>
      </c>
      <c r="B16" s="129" t="s">
        <v>33</v>
      </c>
      <c r="C16" s="118" t="s">
        <v>333</v>
      </c>
      <c r="D16" s="118" t="s">
        <v>230</v>
      </c>
      <c r="E16" s="130"/>
      <c r="F16" s="131"/>
      <c r="G16" s="131"/>
      <c r="H16" s="131"/>
      <c r="I16" s="131">
        <f>INT(58900/1.1)</f>
        <v>53545</v>
      </c>
      <c r="J16" s="131"/>
      <c r="K16" s="130"/>
      <c r="L16" s="137">
        <f t="shared" si="0"/>
        <v>53545</v>
      </c>
      <c r="M16" s="3" t="str">
        <f t="shared" si="4"/>
        <v>조달청</v>
      </c>
      <c r="N16" s="113"/>
      <c r="O16" s="113"/>
      <c r="P16" s="136" t="s">
        <v>331</v>
      </c>
    </row>
    <row r="17" spans="1:16" s="115" customFormat="1" ht="20.100000000000001" customHeight="1">
      <c r="A17" s="118">
        <f t="shared" si="2"/>
        <v>14</v>
      </c>
      <c r="B17" s="129" t="s">
        <v>33</v>
      </c>
      <c r="C17" s="118" t="s">
        <v>334</v>
      </c>
      <c r="D17" s="118" t="s">
        <v>230</v>
      </c>
      <c r="E17" s="130"/>
      <c r="F17" s="131"/>
      <c r="G17" s="131"/>
      <c r="H17" s="131"/>
      <c r="I17" s="132">
        <f>INT(59340/1.1)</f>
        <v>53945</v>
      </c>
      <c r="J17" s="132"/>
      <c r="K17" s="133"/>
      <c r="L17" s="134">
        <f t="shared" si="0"/>
        <v>53945</v>
      </c>
      <c r="M17" s="135" t="str">
        <f t="shared" si="4"/>
        <v>조달청</v>
      </c>
      <c r="N17" s="113"/>
      <c r="O17" s="113"/>
      <c r="P17" s="136" t="s">
        <v>335</v>
      </c>
    </row>
    <row r="18" spans="1:16" s="115" customFormat="1" ht="20.100000000000001" customHeight="1">
      <c r="A18" s="118">
        <f t="shared" si="2"/>
        <v>15</v>
      </c>
      <c r="B18" s="129" t="s">
        <v>33</v>
      </c>
      <c r="C18" s="118" t="s">
        <v>336</v>
      </c>
      <c r="D18" s="118" t="s">
        <v>230</v>
      </c>
      <c r="E18" s="130"/>
      <c r="F18" s="131"/>
      <c r="G18" s="131"/>
      <c r="H18" s="131"/>
      <c r="I18" s="132">
        <f>INT(66490/1.1)</f>
        <v>60445</v>
      </c>
      <c r="J18" s="132"/>
      <c r="K18" s="133"/>
      <c r="L18" s="134">
        <f t="shared" si="0"/>
        <v>60445</v>
      </c>
      <c r="M18" s="135" t="str">
        <f t="shared" si="4"/>
        <v>조달청</v>
      </c>
      <c r="N18" s="113"/>
      <c r="O18" s="113"/>
      <c r="P18" s="136" t="s">
        <v>337</v>
      </c>
    </row>
    <row r="19" spans="1:16" s="115" customFormat="1" ht="20.100000000000001" customHeight="1">
      <c r="A19" s="118">
        <f t="shared" si="2"/>
        <v>16</v>
      </c>
      <c r="B19" s="129" t="s">
        <v>33</v>
      </c>
      <c r="C19" s="118" t="s">
        <v>338</v>
      </c>
      <c r="D19" s="118" t="s">
        <v>230</v>
      </c>
      <c r="E19" s="130"/>
      <c r="F19" s="131"/>
      <c r="G19" s="131"/>
      <c r="H19" s="131"/>
      <c r="I19" s="131">
        <f>INT(63690/1.1)</f>
        <v>57900</v>
      </c>
      <c r="J19" s="131"/>
      <c r="K19" s="130"/>
      <c r="L19" s="137">
        <f t="shared" si="0"/>
        <v>57900</v>
      </c>
      <c r="M19" s="3" t="str">
        <f t="shared" si="4"/>
        <v>조달청</v>
      </c>
      <c r="N19" s="113"/>
      <c r="O19" s="113"/>
      <c r="P19" s="136" t="s">
        <v>339</v>
      </c>
    </row>
    <row r="20" spans="1:16" s="115" customFormat="1" ht="20.100000000000001" customHeight="1">
      <c r="A20" s="118">
        <f t="shared" si="2"/>
        <v>17</v>
      </c>
      <c r="B20" s="129" t="s">
        <v>33</v>
      </c>
      <c r="C20" s="118" t="s">
        <v>340</v>
      </c>
      <c r="D20" s="118" t="s">
        <v>230</v>
      </c>
      <c r="E20" s="130"/>
      <c r="F20" s="131"/>
      <c r="G20" s="131"/>
      <c r="H20" s="131"/>
      <c r="I20" s="131">
        <f>INT(77010/1.1)</f>
        <v>70009</v>
      </c>
      <c r="J20" s="131"/>
      <c r="K20" s="130"/>
      <c r="L20" s="137">
        <f t="shared" si="0"/>
        <v>70009</v>
      </c>
      <c r="M20" s="3" t="str">
        <f t="shared" si="4"/>
        <v>조달청</v>
      </c>
      <c r="N20" s="113"/>
      <c r="O20" s="113"/>
      <c r="P20" s="136" t="s">
        <v>331</v>
      </c>
    </row>
    <row r="21" spans="1:16" s="115" customFormat="1" ht="20.100000000000001" customHeight="1">
      <c r="A21" s="118">
        <f t="shared" si="2"/>
        <v>18</v>
      </c>
      <c r="B21" s="129" t="s">
        <v>341</v>
      </c>
      <c r="C21" s="118" t="s">
        <v>342</v>
      </c>
      <c r="D21" s="118" t="s">
        <v>343</v>
      </c>
      <c r="E21" s="130">
        <v>130000</v>
      </c>
      <c r="F21" s="131">
        <v>154</v>
      </c>
      <c r="G21" s="130">
        <v>130000</v>
      </c>
      <c r="H21" s="131">
        <v>245</v>
      </c>
      <c r="I21" s="131"/>
      <c r="J21" s="131"/>
      <c r="K21" s="130"/>
      <c r="L21" s="137">
        <f t="shared" si="0"/>
        <v>130000</v>
      </c>
      <c r="M21" s="3" t="str">
        <f t="shared" si="4"/>
        <v>물자 P154</v>
      </c>
      <c r="N21" s="113"/>
      <c r="O21" s="113"/>
      <c r="P21" s="136"/>
    </row>
    <row r="22" spans="1:16" s="115" customFormat="1" ht="20.100000000000001" customHeight="1">
      <c r="A22" s="118">
        <f t="shared" si="2"/>
        <v>19</v>
      </c>
      <c r="B22" s="129" t="s">
        <v>344</v>
      </c>
      <c r="C22" s="118" t="s">
        <v>345</v>
      </c>
      <c r="D22" s="118" t="s">
        <v>231</v>
      </c>
      <c r="E22" s="130"/>
      <c r="F22" s="131"/>
      <c r="G22" s="130"/>
      <c r="H22" s="131"/>
      <c r="I22" s="4">
        <f>INT(64320/1.1)</f>
        <v>58472</v>
      </c>
      <c r="J22" s="131"/>
      <c r="K22" s="130"/>
      <c r="L22" s="137">
        <f t="shared" si="0"/>
        <v>58472</v>
      </c>
      <c r="M22" s="3" t="str">
        <f t="shared" si="4"/>
        <v>조달청</v>
      </c>
      <c r="N22" s="113"/>
      <c r="O22" s="113"/>
      <c r="P22" s="136" t="s">
        <v>346</v>
      </c>
    </row>
    <row r="23" spans="1:16" s="115" customFormat="1" ht="20.100000000000001" customHeight="1">
      <c r="A23" s="118">
        <f t="shared" si="2"/>
        <v>20</v>
      </c>
      <c r="B23" s="129" t="s">
        <v>341</v>
      </c>
      <c r="C23" s="118" t="s">
        <v>347</v>
      </c>
      <c r="D23" s="118" t="s">
        <v>343</v>
      </c>
      <c r="E23" s="130">
        <v>130000</v>
      </c>
      <c r="F23" s="131">
        <v>154</v>
      </c>
      <c r="G23" s="130">
        <v>130000</v>
      </c>
      <c r="H23" s="131">
        <v>245</v>
      </c>
      <c r="I23" s="4"/>
      <c r="J23" s="131"/>
      <c r="K23" s="130"/>
      <c r="L23" s="137">
        <f t="shared" si="0"/>
        <v>130000</v>
      </c>
      <c r="M23" s="3" t="str">
        <f t="shared" si="4"/>
        <v>물자 P154</v>
      </c>
      <c r="N23" s="113"/>
      <c r="O23" s="113"/>
      <c r="P23" s="136"/>
    </row>
    <row r="24" spans="1:16" s="115" customFormat="1" ht="20.100000000000001" customHeight="1">
      <c r="A24" s="118">
        <f t="shared" si="2"/>
        <v>21</v>
      </c>
      <c r="B24" s="129" t="s">
        <v>344</v>
      </c>
      <c r="C24" s="35" t="s">
        <v>348</v>
      </c>
      <c r="D24" s="118" t="s">
        <v>231</v>
      </c>
      <c r="E24" s="130"/>
      <c r="F24" s="131"/>
      <c r="G24" s="130"/>
      <c r="H24" s="131"/>
      <c r="I24" s="4">
        <f>INT(70660/1.1)</f>
        <v>64236</v>
      </c>
      <c r="J24" s="131"/>
      <c r="K24" s="130"/>
      <c r="L24" s="137">
        <f t="shared" si="0"/>
        <v>64236</v>
      </c>
      <c r="M24" s="3" t="str">
        <f t="shared" si="4"/>
        <v>조달청</v>
      </c>
      <c r="N24" s="113"/>
      <c r="O24" s="113"/>
      <c r="P24" s="136" t="s">
        <v>346</v>
      </c>
    </row>
    <row r="25" spans="1:16" s="115" customFormat="1" ht="20.100000000000001" customHeight="1">
      <c r="A25" s="118">
        <f t="shared" si="2"/>
        <v>22</v>
      </c>
      <c r="B25" s="138" t="s">
        <v>349</v>
      </c>
      <c r="C25" s="118" t="s">
        <v>350</v>
      </c>
      <c r="D25" s="118" t="s">
        <v>351</v>
      </c>
      <c r="E25" s="130">
        <f>TRUNC(E26/80*50,0)</f>
        <v>11739</v>
      </c>
      <c r="F25" s="131">
        <v>661</v>
      </c>
      <c r="G25" s="130">
        <f>TRUNC(G26/80*50,0)</f>
        <v>11739</v>
      </c>
      <c r="H25" s="131">
        <v>460</v>
      </c>
      <c r="I25" s="131"/>
      <c r="J25" s="131"/>
      <c r="K25" s="131"/>
      <c r="L25" s="137">
        <f t="shared" ref="L25:L33" si="5">MIN(E25,G25,K25)</f>
        <v>11739</v>
      </c>
      <c r="M25" s="3" t="str">
        <f t="shared" ref="M25:M33" si="6">IF(L25=E25,"물자 P"&amp;F25,IF(L25=G25,"물정(II) P"&amp;H25,IF(L25=K25,"견적가격")))</f>
        <v>물자 P661</v>
      </c>
      <c r="N25" s="113"/>
      <c r="O25" s="113"/>
      <c r="P25" s="139" t="s">
        <v>352</v>
      </c>
    </row>
    <row r="26" spans="1:16" s="115" customFormat="1" ht="20.100000000000001" customHeight="1">
      <c r="A26" s="118">
        <f t="shared" si="2"/>
        <v>23</v>
      </c>
      <c r="B26" s="138" t="s">
        <v>349</v>
      </c>
      <c r="C26" s="118" t="s">
        <v>353</v>
      </c>
      <c r="D26" s="118" t="s">
        <v>351</v>
      </c>
      <c r="E26" s="130">
        <f>TRUNC(112700/6,0)</f>
        <v>18783</v>
      </c>
      <c r="F26" s="131">
        <v>661</v>
      </c>
      <c r="G26" s="130">
        <f>TRUNC(112700/6,0)</f>
        <v>18783</v>
      </c>
      <c r="H26" s="131">
        <v>460</v>
      </c>
      <c r="I26" s="131"/>
      <c r="J26" s="131"/>
      <c r="K26" s="131"/>
      <c r="L26" s="137">
        <f t="shared" si="5"/>
        <v>18783</v>
      </c>
      <c r="M26" s="3" t="str">
        <f t="shared" si="6"/>
        <v>물자 P661</v>
      </c>
      <c r="N26" s="113"/>
      <c r="O26" s="113"/>
      <c r="P26" s="139" t="s">
        <v>352</v>
      </c>
    </row>
    <row r="27" spans="1:16" s="115" customFormat="1" ht="20.100000000000001" customHeight="1">
      <c r="A27" s="118">
        <f t="shared" si="2"/>
        <v>24</v>
      </c>
      <c r="B27" s="138" t="s">
        <v>349</v>
      </c>
      <c r="C27" s="118" t="s">
        <v>354</v>
      </c>
      <c r="D27" s="118" t="s">
        <v>351</v>
      </c>
      <c r="E27" s="130">
        <f>TRUNC(154800/6,0)</f>
        <v>25800</v>
      </c>
      <c r="F27" s="131">
        <v>661</v>
      </c>
      <c r="G27" s="130">
        <f>TRUNC(154800/6,0)</f>
        <v>25800</v>
      </c>
      <c r="H27" s="131">
        <v>460</v>
      </c>
      <c r="I27" s="131"/>
      <c r="J27" s="131"/>
      <c r="K27" s="131"/>
      <c r="L27" s="137">
        <f t="shared" si="5"/>
        <v>25800</v>
      </c>
      <c r="M27" s="3" t="str">
        <f t="shared" si="6"/>
        <v>물자 P661</v>
      </c>
      <c r="N27" s="113"/>
      <c r="O27" s="113"/>
      <c r="P27" s="139" t="s">
        <v>44</v>
      </c>
    </row>
    <row r="28" spans="1:16" s="115" customFormat="1" ht="20.100000000000001" customHeight="1">
      <c r="A28" s="118">
        <f t="shared" si="2"/>
        <v>25</v>
      </c>
      <c r="B28" s="138" t="s">
        <v>349</v>
      </c>
      <c r="C28" s="118" t="s">
        <v>355</v>
      </c>
      <c r="D28" s="118" t="s">
        <v>351</v>
      </c>
      <c r="E28" s="130">
        <f>TRUNC(236600/6,0)</f>
        <v>39433</v>
      </c>
      <c r="F28" s="131">
        <v>661</v>
      </c>
      <c r="G28" s="130">
        <f>TRUNC(236600/6,0)</f>
        <v>39433</v>
      </c>
      <c r="H28" s="131">
        <v>460</v>
      </c>
      <c r="I28" s="131"/>
      <c r="J28" s="131"/>
      <c r="K28" s="131"/>
      <c r="L28" s="137">
        <f t="shared" si="5"/>
        <v>39433</v>
      </c>
      <c r="M28" s="3" t="str">
        <f t="shared" si="6"/>
        <v>물자 P661</v>
      </c>
      <c r="N28" s="113"/>
      <c r="O28" s="113"/>
      <c r="P28" s="139" t="s">
        <v>44</v>
      </c>
    </row>
    <row r="29" spans="1:16" s="115" customFormat="1" ht="20.100000000000001" customHeight="1">
      <c r="A29" s="118">
        <f t="shared" si="2"/>
        <v>26</v>
      </c>
      <c r="B29" s="138" t="s">
        <v>349</v>
      </c>
      <c r="C29" s="118" t="s">
        <v>356</v>
      </c>
      <c r="D29" s="118" t="s">
        <v>351</v>
      </c>
      <c r="E29" s="130">
        <f>TRUNC(352600/6,0)</f>
        <v>58766</v>
      </c>
      <c r="F29" s="131">
        <v>661</v>
      </c>
      <c r="G29" s="130">
        <f>TRUNC(352600/6,0)</f>
        <v>58766</v>
      </c>
      <c r="H29" s="131">
        <v>460</v>
      </c>
      <c r="I29" s="131"/>
      <c r="J29" s="131"/>
      <c r="K29" s="131"/>
      <c r="L29" s="137">
        <f t="shared" si="5"/>
        <v>58766</v>
      </c>
      <c r="M29" s="3" t="str">
        <f t="shared" si="6"/>
        <v>물자 P661</v>
      </c>
      <c r="N29" s="113"/>
      <c r="O29" s="113"/>
      <c r="P29" s="139" t="s">
        <v>44</v>
      </c>
    </row>
    <row r="30" spans="1:16" s="115" customFormat="1" ht="20.100000000000001" customHeight="1">
      <c r="A30" s="118">
        <f t="shared" si="2"/>
        <v>27</v>
      </c>
      <c r="B30" s="138" t="s">
        <v>349</v>
      </c>
      <c r="C30" s="118" t="s">
        <v>357</v>
      </c>
      <c r="D30" s="118" t="s">
        <v>351</v>
      </c>
      <c r="E30" s="130">
        <f>TRUNC(516300/6,0)</f>
        <v>86050</v>
      </c>
      <c r="F30" s="131">
        <v>661</v>
      </c>
      <c r="G30" s="130">
        <f>TRUNC(516300/6,0)</f>
        <v>86050</v>
      </c>
      <c r="H30" s="131">
        <v>460</v>
      </c>
      <c r="I30" s="131"/>
      <c r="J30" s="131"/>
      <c r="K30" s="131"/>
      <c r="L30" s="137">
        <f t="shared" si="5"/>
        <v>86050</v>
      </c>
      <c r="M30" s="3" t="str">
        <f t="shared" si="6"/>
        <v>물자 P661</v>
      </c>
      <c r="N30" s="113"/>
      <c r="O30" s="113"/>
      <c r="P30" s="139" t="s">
        <v>44</v>
      </c>
    </row>
    <row r="31" spans="1:16" s="115" customFormat="1" ht="20.100000000000001" customHeight="1">
      <c r="A31" s="118">
        <f t="shared" si="2"/>
        <v>28</v>
      </c>
      <c r="B31" s="138" t="s">
        <v>349</v>
      </c>
      <c r="C31" s="118" t="s">
        <v>358</v>
      </c>
      <c r="D31" s="118" t="s">
        <v>351</v>
      </c>
      <c r="E31" s="130">
        <f>TRUNC(577500/6,0)</f>
        <v>96250</v>
      </c>
      <c r="F31" s="131">
        <v>661</v>
      </c>
      <c r="G31" s="130">
        <f>TRUNC(577500/6,0)</f>
        <v>96250</v>
      </c>
      <c r="H31" s="131">
        <v>460</v>
      </c>
      <c r="I31" s="131"/>
      <c r="J31" s="131"/>
      <c r="K31" s="131"/>
      <c r="L31" s="137">
        <f t="shared" si="5"/>
        <v>96250</v>
      </c>
      <c r="M31" s="3" t="str">
        <f t="shared" si="6"/>
        <v>물자 P661</v>
      </c>
      <c r="N31" s="113"/>
      <c r="O31" s="113"/>
      <c r="P31" s="139" t="s">
        <v>44</v>
      </c>
    </row>
    <row r="32" spans="1:16" s="115" customFormat="1" ht="20.100000000000001" customHeight="1">
      <c r="A32" s="118">
        <f t="shared" si="2"/>
        <v>29</v>
      </c>
      <c r="B32" s="138" t="s">
        <v>349</v>
      </c>
      <c r="C32" s="118" t="s">
        <v>359</v>
      </c>
      <c r="D32" s="118" t="s">
        <v>351</v>
      </c>
      <c r="E32" s="130">
        <f>TRUNC(661000/6,0)</f>
        <v>110166</v>
      </c>
      <c r="F32" s="131">
        <v>661</v>
      </c>
      <c r="G32" s="130">
        <f>TRUNC(661000/6,0)</f>
        <v>110166</v>
      </c>
      <c r="H32" s="131">
        <v>460</v>
      </c>
      <c r="I32" s="131"/>
      <c r="J32" s="131"/>
      <c r="K32" s="131"/>
      <c r="L32" s="137">
        <f t="shared" si="5"/>
        <v>110166</v>
      </c>
      <c r="M32" s="3" t="str">
        <f t="shared" si="6"/>
        <v>물자 P661</v>
      </c>
      <c r="N32" s="113"/>
      <c r="O32" s="113"/>
      <c r="P32" s="139" t="s">
        <v>44</v>
      </c>
    </row>
    <row r="33" spans="1:16" s="115" customFormat="1" ht="20.100000000000001" customHeight="1">
      <c r="A33" s="118">
        <f t="shared" si="2"/>
        <v>30</v>
      </c>
      <c r="B33" s="138" t="s">
        <v>349</v>
      </c>
      <c r="C33" s="118" t="s">
        <v>360</v>
      </c>
      <c r="D33" s="118" t="s">
        <v>351</v>
      </c>
      <c r="E33" s="130">
        <f>TRUNC(828200/6,0)</f>
        <v>138033</v>
      </c>
      <c r="F33" s="131">
        <v>661</v>
      </c>
      <c r="G33" s="130">
        <f>TRUNC(828200/6,0)</f>
        <v>138033</v>
      </c>
      <c r="H33" s="131">
        <v>460</v>
      </c>
      <c r="I33" s="131"/>
      <c r="J33" s="131"/>
      <c r="K33" s="131"/>
      <c r="L33" s="137">
        <f t="shared" si="5"/>
        <v>138033</v>
      </c>
      <c r="M33" s="3" t="str">
        <f t="shared" si="6"/>
        <v>물자 P661</v>
      </c>
      <c r="N33" s="113"/>
      <c r="O33" s="113"/>
      <c r="P33" s="139" t="s">
        <v>44</v>
      </c>
    </row>
    <row r="34" spans="1:16" s="115" customFormat="1" ht="20.100000000000001" customHeight="1">
      <c r="A34" s="118">
        <f t="shared" si="2"/>
        <v>31</v>
      </c>
      <c r="B34" s="138" t="s">
        <v>361</v>
      </c>
      <c r="C34" s="118" t="s">
        <v>362</v>
      </c>
      <c r="D34" s="118" t="s">
        <v>363</v>
      </c>
      <c r="E34" s="130">
        <v>54460</v>
      </c>
      <c r="F34" s="131">
        <v>211</v>
      </c>
      <c r="G34" s="130">
        <v>39400</v>
      </c>
      <c r="H34" s="131">
        <v>306</v>
      </c>
      <c r="I34" s="131"/>
      <c r="J34" s="131"/>
      <c r="K34" s="131"/>
      <c r="L34" s="137">
        <f t="shared" ref="L34:L36" si="7">MIN(E34,G34,I34)</f>
        <v>39400</v>
      </c>
      <c r="M34" s="3" t="str">
        <f>IF(L34=E34,"물자 P"&amp;F34,IF(L34=G34,"물정(I) P"&amp;H34,IF(L34=I34,"조달청"&amp;J34," ")))</f>
        <v>물정(I) P306</v>
      </c>
      <c r="N34" s="113"/>
      <c r="O34" s="113"/>
      <c r="P34" s="139"/>
    </row>
    <row r="35" spans="1:16" s="115" customFormat="1" ht="20.100000000000001" customHeight="1">
      <c r="A35" s="118">
        <f t="shared" si="2"/>
        <v>32</v>
      </c>
      <c r="B35" s="138" t="s">
        <v>361</v>
      </c>
      <c r="C35" s="118" t="s">
        <v>364</v>
      </c>
      <c r="D35" s="118" t="s">
        <v>45</v>
      </c>
      <c r="E35" s="130">
        <v>42880</v>
      </c>
      <c r="F35" s="131">
        <v>211</v>
      </c>
      <c r="G35" s="130">
        <v>29000</v>
      </c>
      <c r="H35" s="131">
        <v>309</v>
      </c>
      <c r="I35" s="131"/>
      <c r="J35" s="131"/>
      <c r="K35" s="131"/>
      <c r="L35" s="137">
        <f t="shared" si="7"/>
        <v>29000</v>
      </c>
      <c r="M35" s="3" t="str">
        <f>IF(L35=E35,"물자 P"&amp;F35,IF(L35=G35,"물정(I) P"&amp;H35,IF(L35=I35,"조달청"&amp;J35," ")))</f>
        <v>물정(I) P309</v>
      </c>
      <c r="N35" s="113"/>
      <c r="O35" s="113"/>
      <c r="P35" s="139"/>
    </row>
    <row r="36" spans="1:16" s="115" customFormat="1" ht="20.100000000000001" customHeight="1">
      <c r="A36" s="118">
        <f t="shared" si="2"/>
        <v>33</v>
      </c>
      <c r="B36" s="138" t="s">
        <v>361</v>
      </c>
      <c r="C36" s="118" t="s">
        <v>365</v>
      </c>
      <c r="D36" s="118" t="s">
        <v>45</v>
      </c>
      <c r="E36" s="130">
        <v>73960</v>
      </c>
      <c r="F36" s="131">
        <v>211</v>
      </c>
      <c r="G36" s="130">
        <v>47000</v>
      </c>
      <c r="H36" s="131">
        <v>309</v>
      </c>
      <c r="I36" s="131"/>
      <c r="J36" s="131"/>
      <c r="K36" s="131"/>
      <c r="L36" s="137">
        <f t="shared" si="7"/>
        <v>47000</v>
      </c>
      <c r="M36" s="3" t="str">
        <f>IF(L36=E36,"물자 P"&amp;F36,IF(L36=G36,"물정(I) P"&amp;H36,IF(L36=I36,"조달청"&amp;J36," ")))</f>
        <v>물정(I) P309</v>
      </c>
      <c r="N36" s="113"/>
      <c r="O36" s="113"/>
      <c r="P36" s="139"/>
    </row>
    <row r="37" spans="1:16" ht="20.100000000000001" customHeight="1">
      <c r="A37" s="118">
        <f t="shared" si="2"/>
        <v>34</v>
      </c>
      <c r="B37" s="138" t="s">
        <v>366</v>
      </c>
      <c r="C37" s="118" t="s">
        <v>367</v>
      </c>
      <c r="D37" s="118" t="s">
        <v>368</v>
      </c>
      <c r="E37" s="130">
        <v>33800</v>
      </c>
      <c r="F37" s="131">
        <v>173</v>
      </c>
      <c r="G37" s="131">
        <v>19200</v>
      </c>
      <c r="H37" s="122">
        <v>270</v>
      </c>
      <c r="I37" s="131"/>
      <c r="J37" s="131"/>
      <c r="K37" s="131"/>
      <c r="L37" s="137">
        <f>MIN(E37,G37,K37)</f>
        <v>19200</v>
      </c>
      <c r="M37" s="3" t="str">
        <f>IF(L37=E37,"물자 P"&amp;F37,IF(L37=G37,"물정(I) P"&amp;H37,IF(L37=K37,"견적가격")))</f>
        <v>물정(I) P270</v>
      </c>
      <c r="P37" s="141"/>
    </row>
    <row r="38" spans="1:16" ht="20.100000000000001" customHeight="1">
      <c r="A38" s="118">
        <f t="shared" si="2"/>
        <v>35</v>
      </c>
      <c r="B38" s="142" t="s">
        <v>369</v>
      </c>
      <c r="C38" s="118" t="s">
        <v>370</v>
      </c>
      <c r="D38" s="118" t="s">
        <v>368</v>
      </c>
      <c r="E38" s="130">
        <v>26000</v>
      </c>
      <c r="F38" s="131">
        <v>173</v>
      </c>
      <c r="G38" s="131">
        <v>12000</v>
      </c>
      <c r="H38" s="122">
        <v>270</v>
      </c>
      <c r="I38" s="131"/>
      <c r="J38" s="131"/>
      <c r="K38" s="131"/>
      <c r="L38" s="137">
        <f>MIN(E38,G38,K38)</f>
        <v>12000</v>
      </c>
      <c r="M38" s="3" t="str">
        <f>IF(L38=E38,"물자 P"&amp;F38,IF(L38=G38,"물정(I) P"&amp;H38,IF(L38=K38,"견적가격")))</f>
        <v>물정(I) P270</v>
      </c>
      <c r="P38" s="141"/>
    </row>
    <row r="39" spans="1:16" s="115" customFormat="1" ht="20.100000000000001" customHeight="1">
      <c r="A39" s="118">
        <f t="shared" si="2"/>
        <v>36</v>
      </c>
      <c r="B39" s="129" t="s">
        <v>371</v>
      </c>
      <c r="C39" s="35" t="s">
        <v>372</v>
      </c>
      <c r="D39" s="118" t="s">
        <v>351</v>
      </c>
      <c r="E39" s="130">
        <v>24700</v>
      </c>
      <c r="F39" s="131">
        <v>284</v>
      </c>
      <c r="G39" s="130">
        <v>35840</v>
      </c>
      <c r="H39" s="131">
        <v>358</v>
      </c>
      <c r="I39" s="131"/>
      <c r="J39" s="131"/>
      <c r="K39" s="130"/>
      <c r="L39" s="137">
        <f t="shared" ref="L39:L49" si="8">MIN(E39,G39,I39)</f>
        <v>24700</v>
      </c>
      <c r="M39" s="3" t="str">
        <f t="shared" si="4"/>
        <v>물자 P284</v>
      </c>
      <c r="N39" s="113"/>
      <c r="O39" s="113"/>
      <c r="P39" s="136" t="s">
        <v>373</v>
      </c>
    </row>
    <row r="40" spans="1:16" s="115" customFormat="1" ht="20.100000000000001" customHeight="1">
      <c r="A40" s="118">
        <f t="shared" si="2"/>
        <v>37</v>
      </c>
      <c r="B40" s="129" t="s">
        <v>374</v>
      </c>
      <c r="C40" s="35" t="s">
        <v>357</v>
      </c>
      <c r="D40" s="118" t="s">
        <v>351</v>
      </c>
      <c r="E40" s="130">
        <f>TRUNC(44400/2.5,0)</f>
        <v>17760</v>
      </c>
      <c r="F40" s="131">
        <v>281</v>
      </c>
      <c r="G40" s="130">
        <v>18500</v>
      </c>
      <c r="H40" s="131">
        <v>337</v>
      </c>
      <c r="I40" s="131"/>
      <c r="J40" s="131"/>
      <c r="K40" s="130"/>
      <c r="L40" s="137">
        <f t="shared" si="8"/>
        <v>17760</v>
      </c>
      <c r="M40" s="3" t="str">
        <f t="shared" si="4"/>
        <v>물자 P281</v>
      </c>
      <c r="N40" s="113"/>
      <c r="O40" s="113" t="s">
        <v>375</v>
      </c>
      <c r="P40" s="136" t="s">
        <v>376</v>
      </c>
    </row>
    <row r="41" spans="1:16" s="115" customFormat="1" ht="20.100000000000001" customHeight="1">
      <c r="A41" s="118">
        <f t="shared" si="2"/>
        <v>38</v>
      </c>
      <c r="B41" s="129" t="s">
        <v>374</v>
      </c>
      <c r="C41" s="35" t="s">
        <v>359</v>
      </c>
      <c r="D41" s="118" t="s">
        <v>351</v>
      </c>
      <c r="E41" s="130">
        <f>TRUNC(50200/2.5,0)</f>
        <v>20080</v>
      </c>
      <c r="F41" s="131">
        <v>281</v>
      </c>
      <c r="G41" s="130">
        <v>20900</v>
      </c>
      <c r="H41" s="131">
        <v>337</v>
      </c>
      <c r="I41" s="131"/>
      <c r="J41" s="131"/>
      <c r="K41" s="130"/>
      <c r="L41" s="137">
        <f t="shared" si="8"/>
        <v>20080</v>
      </c>
      <c r="M41" s="3" t="str">
        <f t="shared" si="4"/>
        <v>물자 P281</v>
      </c>
      <c r="N41" s="113"/>
      <c r="O41" s="113" t="s">
        <v>375</v>
      </c>
      <c r="P41" s="136" t="s">
        <v>376</v>
      </c>
    </row>
    <row r="42" spans="1:16" s="115" customFormat="1" ht="20.100000000000001" customHeight="1">
      <c r="A42" s="118">
        <f t="shared" si="2"/>
        <v>39</v>
      </c>
      <c r="B42" s="129" t="s">
        <v>374</v>
      </c>
      <c r="C42" s="35" t="s">
        <v>360</v>
      </c>
      <c r="D42" s="118" t="s">
        <v>351</v>
      </c>
      <c r="E42" s="130">
        <f>TRUNC(65300/2.5,0)</f>
        <v>26120</v>
      </c>
      <c r="F42" s="131">
        <v>281</v>
      </c>
      <c r="G42" s="130">
        <v>27200</v>
      </c>
      <c r="H42" s="131">
        <v>337</v>
      </c>
      <c r="I42" s="131"/>
      <c r="J42" s="131"/>
      <c r="K42" s="130"/>
      <c r="L42" s="137">
        <f t="shared" si="8"/>
        <v>26120</v>
      </c>
      <c r="M42" s="3" t="str">
        <f t="shared" si="4"/>
        <v>물자 P281</v>
      </c>
      <c r="N42" s="113"/>
      <c r="O42" s="113" t="s">
        <v>375</v>
      </c>
      <c r="P42" s="136" t="s">
        <v>376</v>
      </c>
    </row>
    <row r="43" spans="1:16" s="115" customFormat="1" ht="20.100000000000001" customHeight="1">
      <c r="A43" s="118">
        <f t="shared" si="2"/>
        <v>40</v>
      </c>
      <c r="B43" s="129" t="s">
        <v>374</v>
      </c>
      <c r="C43" s="35" t="s">
        <v>377</v>
      </c>
      <c r="D43" s="118" t="s">
        <v>351</v>
      </c>
      <c r="E43" s="130">
        <f>TRUNC(89600/2.5,0)</f>
        <v>35840</v>
      </c>
      <c r="F43" s="131">
        <v>281</v>
      </c>
      <c r="G43" s="130">
        <v>37400</v>
      </c>
      <c r="H43" s="131">
        <v>337</v>
      </c>
      <c r="I43" s="131"/>
      <c r="J43" s="131"/>
      <c r="K43" s="130"/>
      <c r="L43" s="137">
        <f t="shared" si="8"/>
        <v>35840</v>
      </c>
      <c r="M43" s="3" t="str">
        <f t="shared" si="4"/>
        <v>물자 P281</v>
      </c>
      <c r="N43" s="113"/>
      <c r="O43" s="113" t="s">
        <v>375</v>
      </c>
      <c r="P43" s="136" t="s">
        <v>376</v>
      </c>
    </row>
    <row r="44" spans="1:16" s="115" customFormat="1" ht="20.100000000000001" customHeight="1">
      <c r="A44" s="118">
        <f t="shared" si="2"/>
        <v>41</v>
      </c>
      <c r="B44" s="129" t="s">
        <v>374</v>
      </c>
      <c r="C44" s="35" t="s">
        <v>378</v>
      </c>
      <c r="D44" s="118" t="s">
        <v>351</v>
      </c>
      <c r="E44" s="130">
        <f>TRUNC(121300/2.5,0)</f>
        <v>48520</v>
      </c>
      <c r="F44" s="131">
        <v>281</v>
      </c>
      <c r="G44" s="130">
        <v>50600</v>
      </c>
      <c r="H44" s="131">
        <v>337</v>
      </c>
      <c r="I44" s="131"/>
      <c r="J44" s="131"/>
      <c r="K44" s="130"/>
      <c r="L44" s="137">
        <f t="shared" si="8"/>
        <v>48520</v>
      </c>
      <c r="M44" s="3" t="str">
        <f t="shared" si="4"/>
        <v>물자 P281</v>
      </c>
      <c r="N44" s="113"/>
      <c r="O44" s="113"/>
      <c r="P44" s="136" t="s">
        <v>376</v>
      </c>
    </row>
    <row r="45" spans="1:16" s="115" customFormat="1" ht="20.100000000000001" customHeight="1">
      <c r="A45" s="118">
        <f t="shared" si="2"/>
        <v>42</v>
      </c>
      <c r="B45" s="129" t="s">
        <v>374</v>
      </c>
      <c r="C45" s="35" t="s">
        <v>46</v>
      </c>
      <c r="D45" s="118" t="s">
        <v>351</v>
      </c>
      <c r="E45" s="130">
        <f>TRUNC(158100/2.5,0)</f>
        <v>63240</v>
      </c>
      <c r="F45" s="131">
        <v>281</v>
      </c>
      <c r="G45" s="130">
        <v>66000</v>
      </c>
      <c r="H45" s="131">
        <v>337</v>
      </c>
      <c r="I45" s="131"/>
      <c r="J45" s="131"/>
      <c r="K45" s="130"/>
      <c r="L45" s="137">
        <f t="shared" si="8"/>
        <v>63240</v>
      </c>
      <c r="M45" s="3" t="str">
        <f t="shared" si="4"/>
        <v>물자 P281</v>
      </c>
      <c r="N45" s="113"/>
      <c r="O45" s="113"/>
      <c r="P45" s="136" t="s">
        <v>376</v>
      </c>
    </row>
    <row r="46" spans="1:16" s="115" customFormat="1" ht="20.100000000000001" customHeight="1">
      <c r="A46" s="118">
        <f t="shared" si="2"/>
        <v>43</v>
      </c>
      <c r="B46" s="129" t="s">
        <v>374</v>
      </c>
      <c r="C46" s="35" t="s">
        <v>47</v>
      </c>
      <c r="D46" s="118" t="s">
        <v>351</v>
      </c>
      <c r="E46" s="130">
        <f>TRUNC(201400/2.5,0)</f>
        <v>80560</v>
      </c>
      <c r="F46" s="131">
        <v>281</v>
      </c>
      <c r="G46" s="130">
        <v>84100</v>
      </c>
      <c r="H46" s="131">
        <v>337</v>
      </c>
      <c r="I46" s="131"/>
      <c r="J46" s="131"/>
      <c r="K46" s="130"/>
      <c r="L46" s="137">
        <f t="shared" si="8"/>
        <v>80560</v>
      </c>
      <c r="M46" s="3" t="str">
        <f t="shared" si="4"/>
        <v>물자 P281</v>
      </c>
      <c r="N46" s="113"/>
      <c r="O46" s="113"/>
      <c r="P46" s="136" t="s">
        <v>376</v>
      </c>
    </row>
    <row r="47" spans="1:16" s="115" customFormat="1" ht="20.100000000000001" customHeight="1">
      <c r="A47" s="118">
        <f t="shared" si="2"/>
        <v>44</v>
      </c>
      <c r="B47" s="129" t="s">
        <v>374</v>
      </c>
      <c r="C47" s="35" t="s">
        <v>48</v>
      </c>
      <c r="D47" s="118" t="s">
        <v>351</v>
      </c>
      <c r="E47" s="130">
        <f>TRUNC(251200/2.5,0)</f>
        <v>100480</v>
      </c>
      <c r="F47" s="131">
        <v>281</v>
      </c>
      <c r="G47" s="130">
        <v>104900</v>
      </c>
      <c r="H47" s="131">
        <v>337</v>
      </c>
      <c r="I47" s="131"/>
      <c r="J47" s="131"/>
      <c r="K47" s="130"/>
      <c r="L47" s="137">
        <f t="shared" si="8"/>
        <v>100480</v>
      </c>
      <c r="M47" s="3" t="str">
        <f t="shared" si="4"/>
        <v>물자 P281</v>
      </c>
      <c r="N47" s="113"/>
      <c r="O47" s="113"/>
      <c r="P47" s="136" t="s">
        <v>376</v>
      </c>
    </row>
    <row r="48" spans="1:16" s="115" customFormat="1" ht="20.100000000000001" customHeight="1">
      <c r="A48" s="118">
        <f t="shared" si="2"/>
        <v>45</v>
      </c>
      <c r="B48" s="129" t="s">
        <v>374</v>
      </c>
      <c r="C48" s="35" t="s">
        <v>49</v>
      </c>
      <c r="D48" s="118" t="s">
        <v>351</v>
      </c>
      <c r="E48" s="130">
        <f>TRUNC(293900/2.5,0)</f>
        <v>117560</v>
      </c>
      <c r="F48" s="131">
        <v>281</v>
      </c>
      <c r="G48" s="130">
        <v>122700</v>
      </c>
      <c r="H48" s="131">
        <v>337</v>
      </c>
      <c r="I48" s="131"/>
      <c r="J48" s="131"/>
      <c r="K48" s="130"/>
      <c r="L48" s="137">
        <f t="shared" si="8"/>
        <v>117560</v>
      </c>
      <c r="M48" s="3" t="str">
        <f t="shared" si="4"/>
        <v>물자 P281</v>
      </c>
      <c r="N48" s="113"/>
      <c r="O48" s="113"/>
      <c r="P48" s="136" t="s">
        <v>376</v>
      </c>
    </row>
    <row r="49" spans="1:16" s="115" customFormat="1" ht="20.100000000000001" customHeight="1">
      <c r="A49" s="118">
        <f t="shared" si="2"/>
        <v>46</v>
      </c>
      <c r="B49" s="129" t="s">
        <v>374</v>
      </c>
      <c r="C49" s="35" t="s">
        <v>50</v>
      </c>
      <c r="D49" s="118" t="s">
        <v>351</v>
      </c>
      <c r="E49" s="130">
        <f>TRUNC(352600/2.5,0)</f>
        <v>141040</v>
      </c>
      <c r="F49" s="131">
        <v>281</v>
      </c>
      <c r="G49" s="130">
        <v>147300</v>
      </c>
      <c r="H49" s="131">
        <v>337</v>
      </c>
      <c r="I49" s="131"/>
      <c r="J49" s="131"/>
      <c r="K49" s="130"/>
      <c r="L49" s="137">
        <f t="shared" si="8"/>
        <v>141040</v>
      </c>
      <c r="M49" s="3" t="str">
        <f t="shared" si="4"/>
        <v>물자 P281</v>
      </c>
      <c r="N49" s="113"/>
      <c r="O49" s="113"/>
      <c r="P49" s="136" t="s">
        <v>376</v>
      </c>
    </row>
    <row r="50" spans="1:16" s="115" customFormat="1" ht="20.100000000000001" customHeight="1">
      <c r="A50" s="118">
        <f t="shared" si="2"/>
        <v>47</v>
      </c>
      <c r="B50" s="138" t="s">
        <v>51</v>
      </c>
      <c r="C50" s="118" t="s">
        <v>52</v>
      </c>
      <c r="D50" s="118" t="s">
        <v>379</v>
      </c>
      <c r="E50" s="130">
        <v>112790</v>
      </c>
      <c r="F50" s="131">
        <v>301</v>
      </c>
      <c r="G50" s="130">
        <v>113300</v>
      </c>
      <c r="H50" s="131">
        <v>201</v>
      </c>
      <c r="I50" s="131"/>
      <c r="J50" s="131"/>
      <c r="K50" s="131"/>
      <c r="L50" s="137">
        <f>MIN(E50,G50,I50)</f>
        <v>112790</v>
      </c>
      <c r="M50" s="3" t="str">
        <f t="shared" si="4"/>
        <v>물자 P301</v>
      </c>
      <c r="N50" s="113"/>
      <c r="O50" s="113"/>
      <c r="P50" s="139" t="s">
        <v>380</v>
      </c>
    </row>
    <row r="51" spans="1:16" s="115" customFormat="1" ht="20.100000000000001" customHeight="1">
      <c r="A51" s="118">
        <f t="shared" si="2"/>
        <v>48</v>
      </c>
      <c r="B51" s="138" t="s">
        <v>53</v>
      </c>
      <c r="C51" s="118" t="s">
        <v>52</v>
      </c>
      <c r="D51" s="118" t="s">
        <v>379</v>
      </c>
      <c r="E51" s="130">
        <v>135320</v>
      </c>
      <c r="F51" s="131">
        <v>301</v>
      </c>
      <c r="G51" s="130">
        <v>136200</v>
      </c>
      <c r="H51" s="131">
        <v>201</v>
      </c>
      <c r="I51" s="131"/>
      <c r="J51" s="131"/>
      <c r="K51" s="131"/>
      <c r="L51" s="137">
        <f t="shared" ref="L51:L74" si="9">MIN(E51,G51,I51)</f>
        <v>135320</v>
      </c>
      <c r="M51" s="3" t="str">
        <f t="shared" si="4"/>
        <v>물자 P301</v>
      </c>
      <c r="N51" s="113"/>
      <c r="O51" s="113"/>
      <c r="P51" s="139" t="s">
        <v>380</v>
      </c>
    </row>
    <row r="52" spans="1:16" s="115" customFormat="1" ht="20.100000000000001" customHeight="1">
      <c r="A52" s="118">
        <f t="shared" si="2"/>
        <v>49</v>
      </c>
      <c r="B52" s="138" t="s">
        <v>54</v>
      </c>
      <c r="C52" s="118" t="s">
        <v>52</v>
      </c>
      <c r="D52" s="118" t="s">
        <v>379</v>
      </c>
      <c r="E52" s="130">
        <v>157860</v>
      </c>
      <c r="F52" s="131">
        <v>301</v>
      </c>
      <c r="G52" s="130">
        <v>157900</v>
      </c>
      <c r="H52" s="131">
        <v>201</v>
      </c>
      <c r="I52" s="131"/>
      <c r="J52" s="131"/>
      <c r="K52" s="131"/>
      <c r="L52" s="137">
        <f t="shared" si="9"/>
        <v>157860</v>
      </c>
      <c r="M52" s="3" t="str">
        <f t="shared" si="4"/>
        <v>물자 P301</v>
      </c>
      <c r="N52" s="113"/>
      <c r="O52" s="113"/>
      <c r="P52" s="139" t="s">
        <v>380</v>
      </c>
    </row>
    <row r="53" spans="1:16" s="115" customFormat="1" ht="20.100000000000001" customHeight="1">
      <c r="A53" s="118">
        <f t="shared" si="2"/>
        <v>50</v>
      </c>
      <c r="B53" s="138" t="s">
        <v>55</v>
      </c>
      <c r="C53" s="118" t="s">
        <v>52</v>
      </c>
      <c r="D53" s="118" t="s">
        <v>379</v>
      </c>
      <c r="E53" s="130">
        <v>180400</v>
      </c>
      <c r="F53" s="131">
        <v>301</v>
      </c>
      <c r="G53" s="130">
        <v>172200</v>
      </c>
      <c r="H53" s="131">
        <v>201</v>
      </c>
      <c r="I53" s="131"/>
      <c r="J53" s="131"/>
      <c r="K53" s="131"/>
      <c r="L53" s="137">
        <f t="shared" si="9"/>
        <v>172200</v>
      </c>
      <c r="M53" s="3" t="str">
        <f t="shared" si="4"/>
        <v>물정(I) P201</v>
      </c>
      <c r="N53" s="113"/>
      <c r="O53" s="113"/>
      <c r="P53" s="139" t="s">
        <v>380</v>
      </c>
    </row>
    <row r="54" spans="1:16" s="115" customFormat="1" ht="20.100000000000001" customHeight="1">
      <c r="A54" s="118">
        <f t="shared" si="2"/>
        <v>51</v>
      </c>
      <c r="B54" s="138" t="s">
        <v>56</v>
      </c>
      <c r="C54" s="118" t="s">
        <v>52</v>
      </c>
      <c r="D54" s="118" t="s">
        <v>379</v>
      </c>
      <c r="E54" s="130">
        <v>202940</v>
      </c>
      <c r="F54" s="131">
        <v>301</v>
      </c>
      <c r="G54" s="130">
        <v>194000</v>
      </c>
      <c r="H54" s="131">
        <v>201</v>
      </c>
      <c r="I54" s="131"/>
      <c r="J54" s="131"/>
      <c r="K54" s="131"/>
      <c r="L54" s="137">
        <f t="shared" si="9"/>
        <v>194000</v>
      </c>
      <c r="M54" s="3" t="str">
        <f t="shared" si="4"/>
        <v>물정(I) P201</v>
      </c>
      <c r="N54" s="113"/>
      <c r="O54" s="113"/>
      <c r="P54" s="139" t="s">
        <v>380</v>
      </c>
    </row>
    <row r="55" spans="1:16" s="115" customFormat="1" ht="20.100000000000001" customHeight="1">
      <c r="A55" s="118">
        <f t="shared" si="2"/>
        <v>52</v>
      </c>
      <c r="B55" s="138" t="s">
        <v>57</v>
      </c>
      <c r="C55" s="118" t="s">
        <v>52</v>
      </c>
      <c r="D55" s="118" t="s">
        <v>379</v>
      </c>
      <c r="E55" s="130">
        <v>225480</v>
      </c>
      <c r="F55" s="131">
        <v>301</v>
      </c>
      <c r="G55" s="130">
        <v>215900</v>
      </c>
      <c r="H55" s="131">
        <v>201</v>
      </c>
      <c r="I55" s="131"/>
      <c r="J55" s="131"/>
      <c r="K55" s="131"/>
      <c r="L55" s="137">
        <f t="shared" si="9"/>
        <v>215900</v>
      </c>
      <c r="M55" s="3" t="str">
        <f t="shared" si="4"/>
        <v>물정(I) P201</v>
      </c>
      <c r="N55" s="113"/>
      <c r="O55" s="113"/>
      <c r="P55" s="139" t="s">
        <v>380</v>
      </c>
    </row>
    <row r="56" spans="1:16" s="115" customFormat="1" ht="20.100000000000001" customHeight="1">
      <c r="A56" s="118">
        <f t="shared" si="2"/>
        <v>53</v>
      </c>
      <c r="B56" s="138" t="s">
        <v>58</v>
      </c>
      <c r="C56" s="118" t="s">
        <v>52</v>
      </c>
      <c r="D56" s="118" t="s">
        <v>379</v>
      </c>
      <c r="E56" s="130">
        <v>248110</v>
      </c>
      <c r="F56" s="131">
        <v>301</v>
      </c>
      <c r="G56" s="130">
        <v>237700</v>
      </c>
      <c r="H56" s="131">
        <v>201</v>
      </c>
      <c r="I56" s="131"/>
      <c r="J56" s="131"/>
      <c r="K56" s="131"/>
      <c r="L56" s="137">
        <f t="shared" si="9"/>
        <v>237700</v>
      </c>
      <c r="M56" s="3" t="str">
        <f t="shared" si="4"/>
        <v>물정(I) P201</v>
      </c>
      <c r="N56" s="113"/>
      <c r="O56" s="113"/>
      <c r="P56" s="139" t="s">
        <v>380</v>
      </c>
    </row>
    <row r="57" spans="1:16" s="115" customFormat="1" ht="20.100000000000001" customHeight="1">
      <c r="A57" s="118">
        <f t="shared" si="2"/>
        <v>54</v>
      </c>
      <c r="B57" s="138" t="s">
        <v>59</v>
      </c>
      <c r="C57" s="118" t="s">
        <v>52</v>
      </c>
      <c r="D57" s="118" t="s">
        <v>379</v>
      </c>
      <c r="E57" s="130">
        <v>270640</v>
      </c>
      <c r="F57" s="131">
        <v>301</v>
      </c>
      <c r="G57" s="130">
        <v>258300</v>
      </c>
      <c r="H57" s="131">
        <v>201</v>
      </c>
      <c r="I57" s="131"/>
      <c r="J57" s="131"/>
      <c r="K57" s="131"/>
      <c r="L57" s="137">
        <f t="shared" si="9"/>
        <v>258300</v>
      </c>
      <c r="M57" s="3" t="str">
        <f t="shared" si="4"/>
        <v>물정(I) P201</v>
      </c>
      <c r="N57" s="113"/>
      <c r="O57" s="113"/>
      <c r="P57" s="139" t="s">
        <v>380</v>
      </c>
    </row>
    <row r="58" spans="1:16" s="115" customFormat="1" ht="20.100000000000001" customHeight="1">
      <c r="A58" s="118">
        <f t="shared" si="2"/>
        <v>55</v>
      </c>
      <c r="B58" s="138" t="s">
        <v>60</v>
      </c>
      <c r="C58" s="118" t="s">
        <v>52</v>
      </c>
      <c r="D58" s="118" t="s">
        <v>379</v>
      </c>
      <c r="E58" s="130">
        <v>293190</v>
      </c>
      <c r="F58" s="131">
        <v>301</v>
      </c>
      <c r="G58" s="130">
        <v>280200</v>
      </c>
      <c r="H58" s="131">
        <v>201</v>
      </c>
      <c r="I58" s="131"/>
      <c r="J58" s="131"/>
      <c r="K58" s="131"/>
      <c r="L58" s="137">
        <f t="shared" si="9"/>
        <v>280200</v>
      </c>
      <c r="M58" s="3" t="str">
        <f t="shared" si="4"/>
        <v>물정(I) P201</v>
      </c>
      <c r="N58" s="113"/>
      <c r="O58" s="113"/>
      <c r="P58" s="139" t="s">
        <v>380</v>
      </c>
    </row>
    <row r="59" spans="1:16" s="115" customFormat="1" ht="20.100000000000001" customHeight="1">
      <c r="A59" s="118">
        <f t="shared" si="2"/>
        <v>56</v>
      </c>
      <c r="B59" s="138" t="s">
        <v>61</v>
      </c>
      <c r="C59" s="118" t="s">
        <v>52</v>
      </c>
      <c r="D59" s="118" t="s">
        <v>379</v>
      </c>
      <c r="E59" s="130">
        <v>315720</v>
      </c>
      <c r="F59" s="131">
        <v>301</v>
      </c>
      <c r="G59" s="130">
        <v>302100</v>
      </c>
      <c r="H59" s="131">
        <v>201</v>
      </c>
      <c r="I59" s="131"/>
      <c r="J59" s="131"/>
      <c r="K59" s="131"/>
      <c r="L59" s="137">
        <f t="shared" si="9"/>
        <v>302100</v>
      </c>
      <c r="M59" s="3" t="str">
        <f t="shared" si="4"/>
        <v>물정(I) P201</v>
      </c>
      <c r="N59" s="113"/>
      <c r="O59" s="113"/>
      <c r="P59" s="139" t="s">
        <v>380</v>
      </c>
    </row>
    <row r="60" spans="1:16" s="115" customFormat="1" ht="20.100000000000001" customHeight="1">
      <c r="A60" s="118">
        <f t="shared" si="2"/>
        <v>57</v>
      </c>
      <c r="B60" s="138" t="s">
        <v>62</v>
      </c>
      <c r="C60" s="118" t="s">
        <v>52</v>
      </c>
      <c r="D60" s="118" t="s">
        <v>379</v>
      </c>
      <c r="E60" s="130">
        <v>338270</v>
      </c>
      <c r="F60" s="131">
        <v>301</v>
      </c>
      <c r="G60" s="130">
        <v>323900</v>
      </c>
      <c r="H60" s="131">
        <v>201</v>
      </c>
      <c r="I60" s="131"/>
      <c r="J60" s="131"/>
      <c r="K60" s="131"/>
      <c r="L60" s="137">
        <f t="shared" si="9"/>
        <v>323900</v>
      </c>
      <c r="M60" s="3" t="str">
        <f t="shared" si="4"/>
        <v>물정(I) P201</v>
      </c>
      <c r="N60" s="113"/>
      <c r="O60" s="113"/>
      <c r="P60" s="139" t="s">
        <v>380</v>
      </c>
    </row>
    <row r="61" spans="1:16" s="115" customFormat="1" ht="20.100000000000001" customHeight="1">
      <c r="A61" s="118">
        <f t="shared" si="2"/>
        <v>58</v>
      </c>
      <c r="B61" s="138" t="s">
        <v>51</v>
      </c>
      <c r="C61" s="118" t="s">
        <v>63</v>
      </c>
      <c r="D61" s="118" t="s">
        <v>379</v>
      </c>
      <c r="E61" s="130">
        <v>173590</v>
      </c>
      <c r="F61" s="131">
        <v>301</v>
      </c>
      <c r="G61" s="130">
        <v>174400</v>
      </c>
      <c r="H61" s="131">
        <v>201</v>
      </c>
      <c r="I61" s="131"/>
      <c r="J61" s="131"/>
      <c r="K61" s="131"/>
      <c r="L61" s="137">
        <f t="shared" si="9"/>
        <v>173590</v>
      </c>
      <c r="M61" s="3" t="str">
        <f t="shared" si="4"/>
        <v>물자 P301</v>
      </c>
      <c r="N61" s="113"/>
      <c r="O61" s="113"/>
      <c r="P61" s="139" t="s">
        <v>380</v>
      </c>
    </row>
    <row r="62" spans="1:16" s="115" customFormat="1" ht="20.100000000000001" customHeight="1">
      <c r="A62" s="118">
        <f t="shared" si="2"/>
        <v>59</v>
      </c>
      <c r="B62" s="138" t="s">
        <v>53</v>
      </c>
      <c r="C62" s="118" t="s">
        <v>63</v>
      </c>
      <c r="D62" s="118" t="s">
        <v>379</v>
      </c>
      <c r="E62" s="130">
        <v>208270</v>
      </c>
      <c r="F62" s="131">
        <v>301</v>
      </c>
      <c r="G62" s="130">
        <v>208800</v>
      </c>
      <c r="H62" s="131">
        <v>201</v>
      </c>
      <c r="I62" s="131"/>
      <c r="J62" s="131"/>
      <c r="K62" s="131"/>
      <c r="L62" s="137">
        <f t="shared" si="9"/>
        <v>208270</v>
      </c>
      <c r="M62" s="3" t="str">
        <f t="shared" si="4"/>
        <v>물자 P301</v>
      </c>
      <c r="N62" s="113"/>
      <c r="O62" s="113"/>
      <c r="P62" s="139" t="s">
        <v>380</v>
      </c>
    </row>
    <row r="63" spans="1:16" s="115" customFormat="1" ht="20.100000000000001" customHeight="1">
      <c r="A63" s="118">
        <f t="shared" si="2"/>
        <v>60</v>
      </c>
      <c r="B63" s="138" t="s">
        <v>54</v>
      </c>
      <c r="C63" s="118" t="s">
        <v>63</v>
      </c>
      <c r="D63" s="118" t="s">
        <v>379</v>
      </c>
      <c r="E63" s="130">
        <v>243040</v>
      </c>
      <c r="F63" s="131">
        <v>301</v>
      </c>
      <c r="G63" s="130">
        <v>244500</v>
      </c>
      <c r="H63" s="131">
        <v>201</v>
      </c>
      <c r="I63" s="131"/>
      <c r="J63" s="131"/>
      <c r="K63" s="131"/>
      <c r="L63" s="137">
        <f t="shared" si="9"/>
        <v>243040</v>
      </c>
      <c r="M63" s="3" t="str">
        <f t="shared" si="4"/>
        <v>물자 P301</v>
      </c>
      <c r="N63" s="113"/>
      <c r="O63" s="113"/>
      <c r="P63" s="139" t="s">
        <v>380</v>
      </c>
    </row>
    <row r="64" spans="1:16" s="115" customFormat="1" ht="20.100000000000001" customHeight="1">
      <c r="A64" s="118">
        <f t="shared" si="2"/>
        <v>61</v>
      </c>
      <c r="B64" s="138" t="s">
        <v>55</v>
      </c>
      <c r="C64" s="118" t="s">
        <v>63</v>
      </c>
      <c r="D64" s="118" t="s">
        <v>379</v>
      </c>
      <c r="E64" s="130">
        <v>277720</v>
      </c>
      <c r="F64" s="131">
        <v>301</v>
      </c>
      <c r="G64" s="130">
        <v>265700</v>
      </c>
      <c r="H64" s="131">
        <v>201</v>
      </c>
      <c r="I64" s="131"/>
      <c r="J64" s="131"/>
      <c r="K64" s="131"/>
      <c r="L64" s="137">
        <f t="shared" si="9"/>
        <v>265700</v>
      </c>
      <c r="M64" s="3" t="str">
        <f t="shared" si="4"/>
        <v>물정(I) P201</v>
      </c>
      <c r="N64" s="113"/>
      <c r="O64" s="113"/>
      <c r="P64" s="139" t="s">
        <v>380</v>
      </c>
    </row>
    <row r="65" spans="1:16" s="115" customFormat="1" ht="20.100000000000001" customHeight="1">
      <c r="A65" s="118">
        <f t="shared" si="2"/>
        <v>62</v>
      </c>
      <c r="B65" s="138" t="s">
        <v>56</v>
      </c>
      <c r="C65" s="118" t="s">
        <v>63</v>
      </c>
      <c r="D65" s="118" t="s">
        <v>379</v>
      </c>
      <c r="E65" s="130">
        <v>312410</v>
      </c>
      <c r="F65" s="131">
        <v>301</v>
      </c>
      <c r="G65" s="130">
        <v>299600</v>
      </c>
      <c r="H65" s="131">
        <v>201</v>
      </c>
      <c r="I65" s="131"/>
      <c r="J65" s="131"/>
      <c r="K65" s="131"/>
      <c r="L65" s="137">
        <f t="shared" si="9"/>
        <v>299600</v>
      </c>
      <c r="M65" s="3" t="str">
        <f t="shared" si="4"/>
        <v>물정(I) P201</v>
      </c>
      <c r="N65" s="113"/>
      <c r="O65" s="113"/>
      <c r="P65" s="139" t="s">
        <v>380</v>
      </c>
    </row>
    <row r="66" spans="1:16" s="115" customFormat="1" ht="20.100000000000001" customHeight="1">
      <c r="A66" s="118">
        <f t="shared" si="2"/>
        <v>63</v>
      </c>
      <c r="B66" s="138" t="s">
        <v>57</v>
      </c>
      <c r="C66" s="118" t="s">
        <v>63</v>
      </c>
      <c r="D66" s="118" t="s">
        <v>379</v>
      </c>
      <c r="E66" s="130">
        <v>347080</v>
      </c>
      <c r="F66" s="131">
        <v>301</v>
      </c>
      <c r="G66" s="130">
        <v>332400</v>
      </c>
      <c r="H66" s="131">
        <v>201</v>
      </c>
      <c r="I66" s="131"/>
      <c r="J66" s="131"/>
      <c r="K66" s="131"/>
      <c r="L66" s="137">
        <f t="shared" si="9"/>
        <v>332400</v>
      </c>
      <c r="M66" s="3" t="str">
        <f t="shared" si="4"/>
        <v>물정(I) P201</v>
      </c>
      <c r="N66" s="113"/>
      <c r="O66" s="113"/>
      <c r="P66" s="139" t="s">
        <v>380</v>
      </c>
    </row>
    <row r="67" spans="1:16" s="115" customFormat="1" ht="20.100000000000001" customHeight="1">
      <c r="A67" s="118">
        <f t="shared" si="2"/>
        <v>64</v>
      </c>
      <c r="B67" s="138" t="s">
        <v>58</v>
      </c>
      <c r="C67" s="118" t="s">
        <v>63</v>
      </c>
      <c r="D67" s="118" t="s">
        <v>379</v>
      </c>
      <c r="E67" s="130">
        <v>381860</v>
      </c>
      <c r="F67" s="131">
        <v>301</v>
      </c>
      <c r="G67" s="130">
        <v>366300</v>
      </c>
      <c r="H67" s="131">
        <v>201</v>
      </c>
      <c r="I67" s="131"/>
      <c r="J67" s="131"/>
      <c r="K67" s="131"/>
      <c r="L67" s="137">
        <f t="shared" si="9"/>
        <v>366300</v>
      </c>
      <c r="M67" s="3" t="str">
        <f t="shared" si="4"/>
        <v>물정(I) P201</v>
      </c>
      <c r="N67" s="113"/>
      <c r="O67" s="113"/>
      <c r="P67" s="139" t="s">
        <v>380</v>
      </c>
    </row>
    <row r="68" spans="1:16" s="115" customFormat="1" ht="20.100000000000001" customHeight="1">
      <c r="A68" s="118">
        <f t="shared" si="2"/>
        <v>65</v>
      </c>
      <c r="B68" s="138" t="s">
        <v>59</v>
      </c>
      <c r="C68" s="118" t="s">
        <v>63</v>
      </c>
      <c r="D68" s="118" t="s">
        <v>379</v>
      </c>
      <c r="E68" s="130">
        <v>416600</v>
      </c>
      <c r="F68" s="131">
        <v>301</v>
      </c>
      <c r="G68" s="130">
        <v>399100</v>
      </c>
      <c r="H68" s="131">
        <v>201</v>
      </c>
      <c r="I68" s="131"/>
      <c r="J68" s="131"/>
      <c r="K68" s="131"/>
      <c r="L68" s="137">
        <f t="shared" si="9"/>
        <v>399100</v>
      </c>
      <c r="M68" s="3" t="str">
        <f t="shared" si="4"/>
        <v>물정(I) P201</v>
      </c>
      <c r="N68" s="113"/>
      <c r="O68" s="113"/>
      <c r="P68" s="139" t="s">
        <v>380</v>
      </c>
    </row>
    <row r="69" spans="1:16" s="115" customFormat="1" ht="20.100000000000001" customHeight="1">
      <c r="A69" s="118">
        <f t="shared" ref="A69:A74" si="10">A68+1</f>
        <v>66</v>
      </c>
      <c r="B69" s="138" t="s">
        <v>60</v>
      </c>
      <c r="C69" s="118" t="s">
        <v>63</v>
      </c>
      <c r="D69" s="118" t="s">
        <v>379</v>
      </c>
      <c r="E69" s="130">
        <v>451220</v>
      </c>
      <c r="F69" s="131">
        <v>301</v>
      </c>
      <c r="G69" s="130">
        <v>433000</v>
      </c>
      <c r="H69" s="131">
        <v>201</v>
      </c>
      <c r="I69" s="131"/>
      <c r="J69" s="131"/>
      <c r="K69" s="131"/>
      <c r="L69" s="137">
        <f t="shared" si="9"/>
        <v>433000</v>
      </c>
      <c r="M69" s="3" t="str">
        <f t="shared" si="4"/>
        <v>물정(I) P201</v>
      </c>
      <c r="N69" s="113"/>
      <c r="O69" s="113"/>
      <c r="P69" s="139" t="s">
        <v>380</v>
      </c>
    </row>
    <row r="70" spans="1:16" s="115" customFormat="1" ht="20.100000000000001" customHeight="1">
      <c r="A70" s="118">
        <f t="shared" si="10"/>
        <v>67</v>
      </c>
      <c r="B70" s="138" t="s">
        <v>61</v>
      </c>
      <c r="C70" s="118" t="s">
        <v>63</v>
      </c>
      <c r="D70" s="118" t="s">
        <v>379</v>
      </c>
      <c r="E70" s="130">
        <v>485980</v>
      </c>
      <c r="F70" s="131">
        <v>301</v>
      </c>
      <c r="G70" s="130">
        <v>465800</v>
      </c>
      <c r="H70" s="131">
        <v>201</v>
      </c>
      <c r="I70" s="131"/>
      <c r="J70" s="131"/>
      <c r="K70" s="131"/>
      <c r="L70" s="137">
        <f t="shared" si="9"/>
        <v>465800</v>
      </c>
      <c r="M70" s="3" t="str">
        <f t="shared" si="4"/>
        <v>물정(I) P201</v>
      </c>
      <c r="N70" s="113"/>
      <c r="O70" s="113"/>
      <c r="P70" s="139" t="s">
        <v>380</v>
      </c>
    </row>
    <row r="71" spans="1:16" s="115" customFormat="1" ht="20.100000000000001" customHeight="1">
      <c r="A71" s="118">
        <f t="shared" si="10"/>
        <v>68</v>
      </c>
      <c r="B71" s="138" t="s">
        <v>62</v>
      </c>
      <c r="C71" s="118" t="s">
        <v>63</v>
      </c>
      <c r="D71" s="118" t="s">
        <v>379</v>
      </c>
      <c r="E71" s="130">
        <v>520670</v>
      </c>
      <c r="F71" s="131">
        <v>301</v>
      </c>
      <c r="G71" s="130">
        <v>498600</v>
      </c>
      <c r="H71" s="131">
        <v>201</v>
      </c>
      <c r="I71" s="131"/>
      <c r="J71" s="131"/>
      <c r="K71" s="131"/>
      <c r="L71" s="137">
        <f t="shared" si="9"/>
        <v>498600</v>
      </c>
      <c r="M71" s="3" t="str">
        <f t="shared" si="4"/>
        <v>물정(I) P201</v>
      </c>
      <c r="N71" s="113"/>
      <c r="O71" s="113"/>
      <c r="P71" s="139" t="s">
        <v>380</v>
      </c>
    </row>
    <row r="72" spans="1:16" s="115" customFormat="1" ht="20.100000000000001" customHeight="1">
      <c r="A72" s="118">
        <f t="shared" si="10"/>
        <v>69</v>
      </c>
      <c r="B72" s="138" t="s">
        <v>381</v>
      </c>
      <c r="C72" s="118" t="s">
        <v>382</v>
      </c>
      <c r="D72" s="118" t="s">
        <v>368</v>
      </c>
      <c r="E72" s="130">
        <v>225000</v>
      </c>
      <c r="F72" s="122">
        <v>197</v>
      </c>
      <c r="G72" s="131">
        <v>250000</v>
      </c>
      <c r="H72" s="131">
        <v>290</v>
      </c>
      <c r="I72" s="131"/>
      <c r="J72" s="131"/>
      <c r="K72" s="131"/>
      <c r="L72" s="137">
        <f t="shared" si="9"/>
        <v>225000</v>
      </c>
      <c r="M72" s="3" t="str">
        <f t="shared" si="4"/>
        <v>물자 P197</v>
      </c>
      <c r="N72" s="113"/>
      <c r="O72" s="113"/>
      <c r="P72" s="139" t="s">
        <v>383</v>
      </c>
    </row>
    <row r="73" spans="1:16" s="115" customFormat="1" ht="20.100000000000001" customHeight="1">
      <c r="A73" s="118">
        <f t="shared" si="10"/>
        <v>70</v>
      </c>
      <c r="B73" s="138" t="s">
        <v>381</v>
      </c>
      <c r="C73" s="118" t="s">
        <v>384</v>
      </c>
      <c r="D73" s="118" t="s">
        <v>368</v>
      </c>
      <c r="E73" s="130">
        <v>435000</v>
      </c>
      <c r="F73" s="131">
        <v>197</v>
      </c>
      <c r="G73" s="130">
        <v>465000</v>
      </c>
      <c r="H73" s="131">
        <v>290</v>
      </c>
      <c r="I73" s="131"/>
      <c r="J73" s="131"/>
      <c r="K73" s="131"/>
      <c r="L73" s="137">
        <f t="shared" si="9"/>
        <v>435000</v>
      </c>
      <c r="M73" s="3" t="str">
        <f t="shared" si="4"/>
        <v>물자 P197</v>
      </c>
      <c r="N73" s="113"/>
      <c r="O73" s="113"/>
      <c r="P73" s="139" t="s">
        <v>383</v>
      </c>
    </row>
    <row r="74" spans="1:16" s="115" customFormat="1" ht="20.100000000000001" customHeight="1">
      <c r="A74" s="118">
        <f t="shared" si="10"/>
        <v>71</v>
      </c>
      <c r="B74" s="138" t="s">
        <v>64</v>
      </c>
      <c r="C74" s="118" t="s">
        <v>385</v>
      </c>
      <c r="D74" s="118" t="s">
        <v>45</v>
      </c>
      <c r="E74" s="130">
        <v>1020000</v>
      </c>
      <c r="F74" s="131">
        <v>197</v>
      </c>
      <c r="G74" s="130">
        <v>1480000</v>
      </c>
      <c r="H74" s="131">
        <v>290</v>
      </c>
      <c r="I74" s="131"/>
      <c r="J74" s="131"/>
      <c r="K74" s="131"/>
      <c r="L74" s="137">
        <f t="shared" si="9"/>
        <v>1020000</v>
      </c>
      <c r="M74" s="3" t="str">
        <f t="shared" si="4"/>
        <v>물자 P197</v>
      </c>
      <c r="N74" s="143"/>
      <c r="O74" s="143"/>
      <c r="P74" s="144" t="s">
        <v>386</v>
      </c>
    </row>
    <row r="75" spans="1:16" s="115" customFormat="1" ht="20.100000000000001" customHeight="1">
      <c r="A75" s="118"/>
      <c r="B75" s="138"/>
      <c r="C75" s="118"/>
      <c r="D75" s="118"/>
      <c r="E75" s="130"/>
      <c r="F75" s="131"/>
      <c r="G75" s="130"/>
      <c r="H75" s="131"/>
      <c r="I75" s="131"/>
      <c r="J75" s="131"/>
      <c r="K75" s="131"/>
      <c r="L75" s="137"/>
      <c r="M75" s="3"/>
      <c r="N75" s="113"/>
      <c r="O75" s="113"/>
      <c r="P75" s="114"/>
    </row>
    <row r="76" spans="1:16" s="115" customFormat="1" ht="25.5" customHeight="1">
      <c r="A76" s="510" t="s">
        <v>387</v>
      </c>
      <c r="B76" s="510"/>
      <c r="C76" s="510"/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113"/>
      <c r="O76" s="113"/>
      <c r="P76" s="114"/>
    </row>
    <row r="77" spans="1:16" s="115" customFormat="1" ht="14.1" customHeight="1">
      <c r="A77" s="511" t="s">
        <v>35</v>
      </c>
      <c r="B77" s="505" t="s">
        <v>36</v>
      </c>
      <c r="C77" s="511" t="s">
        <v>37</v>
      </c>
      <c r="D77" s="511" t="s">
        <v>16</v>
      </c>
      <c r="E77" s="513" t="s">
        <v>388</v>
      </c>
      <c r="F77" s="514"/>
      <c r="G77" s="513" t="s">
        <v>389</v>
      </c>
      <c r="H77" s="514"/>
      <c r="I77" s="502" t="s">
        <v>390</v>
      </c>
      <c r="J77" s="502"/>
      <c r="K77" s="515" t="s">
        <v>391</v>
      </c>
      <c r="L77" s="505" t="s">
        <v>39</v>
      </c>
      <c r="M77" s="507" t="s">
        <v>40</v>
      </c>
      <c r="N77" s="113"/>
      <c r="O77" s="116" t="s">
        <v>392</v>
      </c>
      <c r="P77" s="114"/>
    </row>
    <row r="78" spans="1:16" s="115" customFormat="1" ht="14.1" customHeight="1">
      <c r="A78" s="512"/>
      <c r="B78" s="506"/>
      <c r="C78" s="512"/>
      <c r="D78" s="512"/>
      <c r="E78" s="117" t="s">
        <v>3</v>
      </c>
      <c r="F78" s="118" t="s">
        <v>42</v>
      </c>
      <c r="G78" s="117" t="s">
        <v>3</v>
      </c>
      <c r="H78" s="118" t="s">
        <v>42</v>
      </c>
      <c r="I78" s="117" t="s">
        <v>3</v>
      </c>
      <c r="J78" s="118" t="s">
        <v>42</v>
      </c>
      <c r="K78" s="516"/>
      <c r="L78" s="506"/>
      <c r="M78" s="508"/>
      <c r="N78" s="113"/>
      <c r="O78" s="113"/>
      <c r="P78" s="114"/>
    </row>
    <row r="79" spans="1:16" s="115" customFormat="1" ht="20.100000000000001" customHeight="1">
      <c r="A79" s="118">
        <v>1</v>
      </c>
      <c r="B79" s="129" t="s">
        <v>393</v>
      </c>
      <c r="C79" s="118" t="s">
        <v>394</v>
      </c>
      <c r="D79" s="118" t="s">
        <v>317</v>
      </c>
      <c r="E79" s="130">
        <f>TRUNC((1000/40)*3800,0)</f>
        <v>95000</v>
      </c>
      <c r="F79" s="131">
        <v>103</v>
      </c>
      <c r="G79" s="130">
        <f>TRUNC((1000/40)*4200,0)</f>
        <v>105000</v>
      </c>
      <c r="H79" s="131">
        <v>126</v>
      </c>
      <c r="I79" s="131"/>
      <c r="J79" s="131"/>
      <c r="K79" s="131"/>
      <c r="L79" s="137">
        <f>MIN(E79,G79,K79)</f>
        <v>95000</v>
      </c>
      <c r="M79" s="3" t="str">
        <f>IF(L79=E79,"물자 P"&amp;F79,IF(L79=G79,"물정(I) P"&amp;H79,IF(L79=K79,"견적가격")))</f>
        <v>물자 P103</v>
      </c>
      <c r="N79" s="113"/>
      <c r="O79" s="113"/>
      <c r="P79" s="136" t="s">
        <v>380</v>
      </c>
    </row>
    <row r="80" spans="1:16" s="115" customFormat="1" ht="20.100000000000001" customHeight="1">
      <c r="A80" s="118">
        <f>A79+1</f>
        <v>2</v>
      </c>
      <c r="B80" s="129" t="s">
        <v>65</v>
      </c>
      <c r="C80" s="118" t="s">
        <v>395</v>
      </c>
      <c r="D80" s="118" t="s">
        <v>396</v>
      </c>
      <c r="E80" s="130">
        <v>3800</v>
      </c>
      <c r="F80" s="131">
        <v>103</v>
      </c>
      <c r="G80" s="130">
        <v>4200</v>
      </c>
      <c r="H80" s="131">
        <v>126</v>
      </c>
      <c r="I80" s="131"/>
      <c r="J80" s="131"/>
      <c r="K80" s="131"/>
      <c r="L80" s="137">
        <f>MIN(E80,G80,K80)</f>
        <v>3800</v>
      </c>
      <c r="M80" s="3" t="str">
        <f>IF(L80=E80,"물자 P"&amp;F80,IF(L80=G80,"물정(I) P"&amp;H80,IF(L80=K80,"견적가격")))</f>
        <v>물자 P103</v>
      </c>
      <c r="N80" s="113"/>
      <c r="O80" s="113"/>
      <c r="P80" s="136" t="s">
        <v>380</v>
      </c>
    </row>
    <row r="81" spans="1:16" s="115" customFormat="1" ht="20.100000000000001" customHeight="1">
      <c r="A81" s="118">
        <f t="shared" ref="A81:A144" si="11">A80+1</f>
        <v>3</v>
      </c>
      <c r="B81" s="138" t="s">
        <v>397</v>
      </c>
      <c r="C81" s="118" t="s">
        <v>398</v>
      </c>
      <c r="D81" s="118" t="s">
        <v>230</v>
      </c>
      <c r="E81" s="130">
        <v>17000</v>
      </c>
      <c r="F81" s="131">
        <v>100</v>
      </c>
      <c r="G81" s="131"/>
      <c r="H81" s="131"/>
      <c r="I81" s="131"/>
      <c r="J81" s="131"/>
      <c r="K81" s="131"/>
      <c r="L81" s="137">
        <f>MIN(E81,G81,K81)</f>
        <v>17000</v>
      </c>
      <c r="M81" s="3" t="str">
        <f>IF(L81=E81,"물자 P"&amp;F81,IF(L81=G81,"물정(I) P"&amp;H81,IF(L81=K81,"견적가격")))</f>
        <v>물자 P100</v>
      </c>
      <c r="N81" s="113"/>
      <c r="O81" s="113"/>
      <c r="P81" s="139" t="s">
        <v>399</v>
      </c>
    </row>
    <row r="82" spans="1:16" ht="20.100000000000001" customHeight="1">
      <c r="A82" s="118">
        <f t="shared" si="11"/>
        <v>4</v>
      </c>
      <c r="B82" s="138" t="s">
        <v>400</v>
      </c>
      <c r="C82" s="118"/>
      <c r="D82" s="118" t="s">
        <v>401</v>
      </c>
      <c r="E82" s="130">
        <v>14000</v>
      </c>
      <c r="F82" s="131">
        <v>100</v>
      </c>
      <c r="G82" s="131"/>
      <c r="H82" s="131"/>
      <c r="I82" s="131"/>
      <c r="J82" s="131"/>
      <c r="K82" s="131"/>
      <c r="L82" s="137">
        <f t="shared" ref="L82:L144" si="12">MIN(E82,G82,K82)</f>
        <v>14000</v>
      </c>
      <c r="M82" s="3" t="str">
        <f t="shared" ref="M82:M86" si="13">IF(L82=E82,"물자 P"&amp;F82,IF(L82=G82,"물정(I) P"&amp;H82,IF(L82=K82,"견적가격")))</f>
        <v>물자 P100</v>
      </c>
      <c r="P82" s="139" t="s">
        <v>402</v>
      </c>
    </row>
    <row r="83" spans="1:16" ht="20.100000000000001" customHeight="1">
      <c r="A83" s="118">
        <f t="shared" si="11"/>
        <v>5</v>
      </c>
      <c r="B83" s="138" t="s">
        <v>403</v>
      </c>
      <c r="C83" s="118" t="s">
        <v>404</v>
      </c>
      <c r="D83" s="118" t="s">
        <v>401</v>
      </c>
      <c r="E83" s="130">
        <v>16000</v>
      </c>
      <c r="F83" s="131">
        <v>100</v>
      </c>
      <c r="G83" s="131"/>
      <c r="H83" s="131"/>
      <c r="I83" s="131"/>
      <c r="J83" s="131"/>
      <c r="K83" s="131"/>
      <c r="L83" s="137">
        <f t="shared" si="12"/>
        <v>16000</v>
      </c>
      <c r="M83" s="3" t="str">
        <f t="shared" si="13"/>
        <v>물자 P100</v>
      </c>
      <c r="P83" s="139" t="s">
        <v>402</v>
      </c>
    </row>
    <row r="84" spans="1:16" ht="20.100000000000001" customHeight="1">
      <c r="A84" s="118">
        <f t="shared" si="11"/>
        <v>6</v>
      </c>
      <c r="B84" s="138" t="s">
        <v>405</v>
      </c>
      <c r="C84" s="118" t="s">
        <v>404</v>
      </c>
      <c r="D84" s="118" t="s">
        <v>401</v>
      </c>
      <c r="E84" s="130">
        <v>14000</v>
      </c>
      <c r="F84" s="131">
        <v>100</v>
      </c>
      <c r="G84" s="131"/>
      <c r="H84" s="131"/>
      <c r="I84" s="131"/>
      <c r="J84" s="131"/>
      <c r="K84" s="131"/>
      <c r="L84" s="137">
        <f t="shared" si="12"/>
        <v>14000</v>
      </c>
      <c r="M84" s="3" t="str">
        <f t="shared" si="13"/>
        <v>물자 P100</v>
      </c>
      <c r="P84" s="139" t="s">
        <v>402</v>
      </c>
    </row>
    <row r="85" spans="1:16" ht="20.100000000000001" customHeight="1">
      <c r="A85" s="118">
        <f t="shared" si="11"/>
        <v>7</v>
      </c>
      <c r="B85" s="138" t="s">
        <v>406</v>
      </c>
      <c r="C85" s="118" t="s">
        <v>407</v>
      </c>
      <c r="D85" s="118" t="s">
        <v>401</v>
      </c>
      <c r="E85" s="130">
        <v>14000</v>
      </c>
      <c r="F85" s="131">
        <v>100</v>
      </c>
      <c r="G85" s="131"/>
      <c r="H85" s="131"/>
      <c r="I85" s="131"/>
      <c r="J85" s="131"/>
      <c r="K85" s="131"/>
      <c r="L85" s="137">
        <f t="shared" si="12"/>
        <v>14000</v>
      </c>
      <c r="M85" s="3" t="str">
        <f t="shared" si="13"/>
        <v>물자 P100</v>
      </c>
      <c r="P85" s="139" t="s">
        <v>402</v>
      </c>
    </row>
    <row r="86" spans="1:16" s="145" customFormat="1" ht="20.100000000000001" customHeight="1">
      <c r="A86" s="119">
        <f t="shared" si="11"/>
        <v>8</v>
      </c>
      <c r="B86" s="142" t="s">
        <v>408</v>
      </c>
      <c r="C86" s="119"/>
      <c r="D86" s="119" t="s">
        <v>401</v>
      </c>
      <c r="E86" s="121">
        <v>13000</v>
      </c>
      <c r="F86" s="122">
        <v>100</v>
      </c>
      <c r="G86" s="122"/>
      <c r="H86" s="122"/>
      <c r="I86" s="122"/>
      <c r="J86" s="122"/>
      <c r="K86" s="122"/>
      <c r="L86" s="123">
        <f t="shared" si="12"/>
        <v>13000</v>
      </c>
      <c r="M86" s="124" t="str">
        <f t="shared" si="13"/>
        <v>물자 P100</v>
      </c>
      <c r="P86" s="146" t="s">
        <v>402</v>
      </c>
    </row>
    <row r="87" spans="1:16" s="115" customFormat="1" ht="20.100000000000001" customHeight="1">
      <c r="A87" s="118">
        <f t="shared" si="11"/>
        <v>9</v>
      </c>
      <c r="B87" s="129" t="s">
        <v>409</v>
      </c>
      <c r="C87" s="118" t="s">
        <v>410</v>
      </c>
      <c r="D87" s="118" t="s">
        <v>363</v>
      </c>
      <c r="E87" s="130">
        <f>TRUNC(26500/(1.22*2.44),0)</f>
        <v>8902</v>
      </c>
      <c r="F87" s="131">
        <v>618</v>
      </c>
      <c r="G87" s="130">
        <f>TRUNC(34100/(1.22*2.44),0)</f>
        <v>11455</v>
      </c>
      <c r="H87" s="131">
        <v>333</v>
      </c>
      <c r="I87" s="131"/>
      <c r="J87" s="131"/>
      <c r="K87" s="131"/>
      <c r="L87" s="137">
        <f t="shared" si="12"/>
        <v>8902</v>
      </c>
      <c r="M87" s="3" t="str">
        <f>IF(L87=E87,"물자 P"&amp;F87,IF(L87=G87,"물정(II) P"&amp;H87,IF(L87=K87,"견적가격")))</f>
        <v>물자 P618</v>
      </c>
      <c r="N87" s="113"/>
      <c r="O87" s="113" t="s">
        <v>375</v>
      </c>
      <c r="P87" s="139" t="s">
        <v>411</v>
      </c>
    </row>
    <row r="88" spans="1:16" s="10" customFormat="1" ht="20.100000000000001" customHeight="1">
      <c r="A88" s="34">
        <f t="shared" si="11"/>
        <v>10</v>
      </c>
      <c r="B88" s="5" t="s">
        <v>409</v>
      </c>
      <c r="C88" s="34" t="s">
        <v>412</v>
      </c>
      <c r="D88" s="34" t="s">
        <v>363</v>
      </c>
      <c r="E88" s="6">
        <f>TRUNC(33700/(1.22*2.44),0)</f>
        <v>11320</v>
      </c>
      <c r="F88" s="4">
        <v>618</v>
      </c>
      <c r="G88" s="6">
        <f>TRUNC(40600/(1.22*2.44),0)</f>
        <v>13638</v>
      </c>
      <c r="H88" s="4">
        <v>333</v>
      </c>
      <c r="I88" s="4"/>
      <c r="J88" s="4"/>
      <c r="K88" s="4"/>
      <c r="L88" s="7">
        <f>MIN(E88,G88,K88)</f>
        <v>11320</v>
      </c>
      <c r="M88" s="3" t="str">
        <f>IF(L88=E88,"물자 P"&amp;F88,IF(L88=G88,"물정(II) P"&amp;H88,IF(L88=K88,"견적가격")))</f>
        <v>물자 P618</v>
      </c>
      <c r="N88" s="8"/>
      <c r="O88" s="8"/>
      <c r="P88" s="9" t="s">
        <v>411</v>
      </c>
    </row>
    <row r="89" spans="1:16" s="115" customFormat="1" ht="20.100000000000001" customHeight="1">
      <c r="A89" s="118">
        <f t="shared" si="11"/>
        <v>11</v>
      </c>
      <c r="B89" s="129" t="s">
        <v>409</v>
      </c>
      <c r="C89" s="118" t="s">
        <v>413</v>
      </c>
      <c r="D89" s="118" t="s">
        <v>363</v>
      </c>
      <c r="E89" s="130">
        <f>TRUNC(5100/(0.91*1.82),0)</f>
        <v>3079</v>
      </c>
      <c r="F89" s="131">
        <v>618</v>
      </c>
      <c r="G89" s="130">
        <f>TRUNC(5500/(0.91*1.82),0)</f>
        <v>3320</v>
      </c>
      <c r="H89" s="131">
        <v>333</v>
      </c>
      <c r="I89" s="131"/>
      <c r="J89" s="131"/>
      <c r="K89" s="131"/>
      <c r="L89" s="137">
        <f t="shared" si="12"/>
        <v>3079</v>
      </c>
      <c r="M89" s="3" t="str">
        <f>IF(L89=E89,"물자 P"&amp;F89,IF(L89=G89,"물정(II) P"&amp;H89,IF(L89=K89,"견적가격")))</f>
        <v>물자 P618</v>
      </c>
      <c r="N89" s="113"/>
      <c r="O89" s="113" t="s">
        <v>375</v>
      </c>
      <c r="P89" s="139" t="s">
        <v>414</v>
      </c>
    </row>
    <row r="90" spans="1:16" s="115" customFormat="1" ht="20.100000000000001" customHeight="1">
      <c r="A90" s="118">
        <f t="shared" si="11"/>
        <v>12</v>
      </c>
      <c r="B90" s="147" t="s">
        <v>66</v>
      </c>
      <c r="C90" s="118" t="s">
        <v>415</v>
      </c>
      <c r="D90" s="148" t="s">
        <v>67</v>
      </c>
      <c r="E90" s="130">
        <v>12000</v>
      </c>
      <c r="F90" s="131">
        <v>618</v>
      </c>
      <c r="G90" s="130">
        <v>14000</v>
      </c>
      <c r="H90" s="149">
        <v>333</v>
      </c>
      <c r="I90" s="149"/>
      <c r="J90" s="149"/>
      <c r="K90" s="149"/>
      <c r="L90" s="137">
        <f t="shared" si="12"/>
        <v>12000</v>
      </c>
      <c r="M90" s="3" t="str">
        <f t="shared" ref="M90:M110" si="14">IF(L90=E90,"물자 P"&amp;F90,IF(L90=G90,"물정(I) P"&amp;H90,IF(L90=K90,"견적가격")))</f>
        <v>물자 P618</v>
      </c>
      <c r="P90" s="139" t="s">
        <v>414</v>
      </c>
    </row>
    <row r="91" spans="1:16" s="10" customFormat="1" ht="20.100000000000001" customHeight="1">
      <c r="A91" s="118">
        <f>A90+1</f>
        <v>13</v>
      </c>
      <c r="B91" s="11" t="s">
        <v>416</v>
      </c>
      <c r="C91" s="128" t="s">
        <v>417</v>
      </c>
      <c r="D91" s="34" t="s">
        <v>230</v>
      </c>
      <c r="E91" s="6">
        <f>TRUNC(1300*(1/0.00334),0)</f>
        <v>389221</v>
      </c>
      <c r="F91" s="4">
        <v>135</v>
      </c>
      <c r="G91" s="6">
        <f>TRUNC(1680*(1/0.00334),0)</f>
        <v>502994</v>
      </c>
      <c r="H91" s="4">
        <v>144</v>
      </c>
      <c r="I91" s="4"/>
      <c r="J91" s="4"/>
      <c r="K91" s="6"/>
      <c r="L91" s="7">
        <f t="shared" ref="L91:L92" si="15">MIN(E91,G91,I91)</f>
        <v>389221</v>
      </c>
      <c r="M91" s="3" t="str">
        <f>IF(L91=E91,"물자 P"&amp;F91,IF(L91=G91,"물정(I) P"&amp;H91,IF(L91=I91,"조달청"&amp;J91," ")))</f>
        <v>물자 P135</v>
      </c>
      <c r="N91" s="8"/>
      <c r="O91" s="8"/>
      <c r="P91" s="12" t="s">
        <v>418</v>
      </c>
    </row>
    <row r="92" spans="1:16" s="10" customFormat="1" ht="20.100000000000001" customHeight="1">
      <c r="A92" s="118">
        <f t="shared" si="11"/>
        <v>14</v>
      </c>
      <c r="B92" s="11" t="s">
        <v>419</v>
      </c>
      <c r="C92" s="128" t="s">
        <v>417</v>
      </c>
      <c r="D92" s="34" t="s">
        <v>401</v>
      </c>
      <c r="E92" s="6">
        <f>TRUNC(1300*(1/0.00334),0)</f>
        <v>389221</v>
      </c>
      <c r="F92" s="4">
        <v>134</v>
      </c>
      <c r="G92" s="6">
        <f>TRUNC(1500*(1/0.00334),0)</f>
        <v>449101</v>
      </c>
      <c r="H92" s="4">
        <v>144</v>
      </c>
      <c r="I92" s="4"/>
      <c r="J92" s="4"/>
      <c r="K92" s="6"/>
      <c r="L92" s="7">
        <f t="shared" si="15"/>
        <v>389221</v>
      </c>
      <c r="M92" s="3" t="str">
        <f>IF(L92=E92,"물자 P"&amp;F92,IF(L92=G92,"물정(I) P"&amp;H92,IF(L92=I92,"조달청"&amp;J92," ")))</f>
        <v>물자 P134</v>
      </c>
      <c r="N92" s="8"/>
      <c r="O92" s="8" t="s">
        <v>375</v>
      </c>
      <c r="P92" s="12" t="s">
        <v>418</v>
      </c>
    </row>
    <row r="93" spans="1:16" s="150" customFormat="1" ht="20.100000000000001" customHeight="1">
      <c r="A93" s="118">
        <f t="shared" si="11"/>
        <v>15</v>
      </c>
      <c r="B93" s="129" t="s">
        <v>420</v>
      </c>
      <c r="C93" s="118" t="s">
        <v>421</v>
      </c>
      <c r="D93" s="118" t="s">
        <v>422</v>
      </c>
      <c r="E93" s="130">
        <v>1330</v>
      </c>
      <c r="F93" s="131">
        <v>64</v>
      </c>
      <c r="G93" s="131">
        <v>1270</v>
      </c>
      <c r="H93" s="131">
        <v>95</v>
      </c>
      <c r="I93" s="131"/>
      <c r="J93" s="131"/>
      <c r="K93" s="131"/>
      <c r="L93" s="137">
        <f t="shared" si="12"/>
        <v>1270</v>
      </c>
      <c r="M93" s="3" t="str">
        <f t="shared" si="14"/>
        <v>물정(I) P95</v>
      </c>
      <c r="N93" s="113"/>
      <c r="O93" s="113"/>
      <c r="P93" s="136" t="s">
        <v>380</v>
      </c>
    </row>
    <row r="94" spans="1:16" s="115" customFormat="1" ht="20.100000000000001" customHeight="1">
      <c r="A94" s="118">
        <f t="shared" si="11"/>
        <v>16</v>
      </c>
      <c r="B94" s="138" t="s">
        <v>423</v>
      </c>
      <c r="C94" s="118" t="s">
        <v>424</v>
      </c>
      <c r="D94" s="118" t="s">
        <v>422</v>
      </c>
      <c r="E94" s="130">
        <v>1620</v>
      </c>
      <c r="F94" s="131">
        <v>64</v>
      </c>
      <c r="G94" s="131">
        <v>1810</v>
      </c>
      <c r="H94" s="131">
        <v>95</v>
      </c>
      <c r="I94" s="131"/>
      <c r="J94" s="131"/>
      <c r="K94" s="131"/>
      <c r="L94" s="137">
        <f t="shared" si="12"/>
        <v>1620</v>
      </c>
      <c r="M94" s="3" t="str">
        <f t="shared" si="14"/>
        <v>물자 P64</v>
      </c>
      <c r="N94" s="113"/>
      <c r="O94" s="113" t="s">
        <v>425</v>
      </c>
      <c r="P94" s="136" t="s">
        <v>380</v>
      </c>
    </row>
    <row r="95" spans="1:16" s="115" customFormat="1" ht="20.100000000000001" customHeight="1">
      <c r="A95" s="118">
        <f t="shared" si="11"/>
        <v>17</v>
      </c>
      <c r="B95" s="129" t="s">
        <v>426</v>
      </c>
      <c r="C95" s="118" t="s">
        <v>427</v>
      </c>
      <c r="D95" s="118" t="s">
        <v>422</v>
      </c>
      <c r="E95" s="131">
        <f>TRUNC(33400/23,0)</f>
        <v>1452</v>
      </c>
      <c r="F95" s="131">
        <v>65</v>
      </c>
      <c r="G95" s="131">
        <f>TRUNC(22400/20,0)</f>
        <v>1120</v>
      </c>
      <c r="H95" s="131">
        <v>96</v>
      </c>
      <c r="I95" s="131"/>
      <c r="J95" s="131"/>
      <c r="K95" s="131"/>
      <c r="L95" s="137">
        <f t="shared" si="12"/>
        <v>1120</v>
      </c>
      <c r="M95" s="3" t="str">
        <f t="shared" si="14"/>
        <v>물정(I) P96</v>
      </c>
      <c r="N95" s="113"/>
      <c r="O95" s="113"/>
      <c r="P95" s="136" t="s">
        <v>380</v>
      </c>
    </row>
    <row r="96" spans="1:16" s="115" customFormat="1" ht="20.100000000000001" customHeight="1">
      <c r="A96" s="118">
        <f t="shared" si="11"/>
        <v>18</v>
      </c>
      <c r="B96" s="147" t="s">
        <v>426</v>
      </c>
      <c r="C96" s="118" t="s">
        <v>428</v>
      </c>
      <c r="D96" s="118" t="s">
        <v>422</v>
      </c>
      <c r="E96" s="130">
        <f>ROUND(36550/23,0)</f>
        <v>1589</v>
      </c>
      <c r="F96" s="131">
        <v>65</v>
      </c>
      <c r="G96" s="131">
        <f>TRUNC(25700/20,0)</f>
        <v>1285</v>
      </c>
      <c r="H96" s="131">
        <v>96</v>
      </c>
      <c r="I96" s="149"/>
      <c r="J96" s="149"/>
      <c r="K96" s="149"/>
      <c r="L96" s="137">
        <f t="shared" si="12"/>
        <v>1285</v>
      </c>
      <c r="M96" s="3" t="str">
        <f t="shared" si="14"/>
        <v>물정(I) P96</v>
      </c>
      <c r="P96" s="136" t="s">
        <v>380</v>
      </c>
    </row>
    <row r="97" spans="1:16" s="127" customFormat="1" ht="20.100000000000001" customHeight="1">
      <c r="A97" s="119">
        <f t="shared" si="11"/>
        <v>19</v>
      </c>
      <c r="B97" s="120" t="s">
        <v>429</v>
      </c>
      <c r="C97" s="119" t="s">
        <v>430</v>
      </c>
      <c r="D97" s="119" t="s">
        <v>368</v>
      </c>
      <c r="E97" s="151">
        <f>TRUNC(690/300,1)</f>
        <v>2.2999999999999998</v>
      </c>
      <c r="F97" s="122">
        <v>65</v>
      </c>
      <c r="G97" s="151">
        <f>TRUNC(550/200,1)</f>
        <v>2.7</v>
      </c>
      <c r="H97" s="122">
        <v>96</v>
      </c>
      <c r="I97" s="122"/>
      <c r="J97" s="122"/>
      <c r="K97" s="122"/>
      <c r="L97" s="152">
        <f t="shared" si="12"/>
        <v>2.2999999999999998</v>
      </c>
      <c r="M97" s="124" t="str">
        <f t="shared" si="14"/>
        <v>물자 P65</v>
      </c>
      <c r="N97" s="125"/>
      <c r="O97" s="125"/>
      <c r="P97" s="153" t="s">
        <v>380</v>
      </c>
    </row>
    <row r="98" spans="1:16" s="115" customFormat="1" ht="20.100000000000001" customHeight="1">
      <c r="A98" s="118">
        <f t="shared" si="11"/>
        <v>20</v>
      </c>
      <c r="B98" s="129" t="s">
        <v>431</v>
      </c>
      <c r="C98" s="118" t="s">
        <v>432</v>
      </c>
      <c r="D98" s="118" t="s">
        <v>433</v>
      </c>
      <c r="E98" s="130">
        <f>TRUNC(250000/200,0)</f>
        <v>1250</v>
      </c>
      <c r="F98" s="131">
        <v>151</v>
      </c>
      <c r="G98" s="131">
        <v>2000</v>
      </c>
      <c r="H98" s="131">
        <v>149</v>
      </c>
      <c r="I98" s="131"/>
      <c r="J98" s="131"/>
      <c r="K98" s="131"/>
      <c r="L98" s="137">
        <f t="shared" si="12"/>
        <v>1250</v>
      </c>
      <c r="M98" s="3" t="str">
        <f t="shared" si="14"/>
        <v>물자 P151</v>
      </c>
      <c r="N98" s="113"/>
      <c r="O98" s="113"/>
      <c r="P98" s="154" t="s">
        <v>434</v>
      </c>
    </row>
    <row r="99" spans="1:16" s="115" customFormat="1" ht="20.100000000000001" customHeight="1">
      <c r="A99" s="118">
        <f t="shared" si="11"/>
        <v>21</v>
      </c>
      <c r="B99" s="129" t="s">
        <v>431</v>
      </c>
      <c r="C99" s="118" t="s">
        <v>435</v>
      </c>
      <c r="D99" s="118" t="s">
        <v>433</v>
      </c>
      <c r="E99" s="130">
        <f>TRUNC(300000/200,0)</f>
        <v>1500</v>
      </c>
      <c r="F99" s="131">
        <v>151</v>
      </c>
      <c r="G99" s="131">
        <v>1000</v>
      </c>
      <c r="H99" s="131">
        <v>149</v>
      </c>
      <c r="I99" s="131"/>
      <c r="J99" s="131"/>
      <c r="K99" s="131"/>
      <c r="L99" s="137">
        <f t="shared" si="12"/>
        <v>1000</v>
      </c>
      <c r="M99" s="3" t="str">
        <f t="shared" si="14"/>
        <v>물정(I) P149</v>
      </c>
      <c r="N99" s="113"/>
      <c r="O99" s="113"/>
      <c r="P99" s="139" t="s">
        <v>436</v>
      </c>
    </row>
    <row r="100" spans="1:16" s="115" customFormat="1" ht="20.100000000000001" customHeight="1">
      <c r="A100" s="118">
        <f t="shared" si="11"/>
        <v>22</v>
      </c>
      <c r="B100" s="129" t="s">
        <v>437</v>
      </c>
      <c r="C100" s="118" t="s">
        <v>438</v>
      </c>
      <c r="D100" s="118" t="s">
        <v>368</v>
      </c>
      <c r="E100" s="131">
        <f>TRUNC(480/500*250,0)</f>
        <v>240</v>
      </c>
      <c r="F100" s="131">
        <v>147</v>
      </c>
      <c r="G100" s="131"/>
      <c r="H100" s="131"/>
      <c r="I100" s="131"/>
      <c r="J100" s="131"/>
      <c r="K100" s="131"/>
      <c r="L100" s="137">
        <f t="shared" si="12"/>
        <v>240</v>
      </c>
      <c r="M100" s="3" t="str">
        <f t="shared" si="14"/>
        <v>물자 P147</v>
      </c>
      <c r="N100" s="113"/>
      <c r="O100" s="113"/>
      <c r="P100" s="139"/>
    </row>
    <row r="101" spans="1:16" s="115" customFormat="1" ht="20.100000000000001" customHeight="1">
      <c r="A101" s="118">
        <f t="shared" si="11"/>
        <v>23</v>
      </c>
      <c r="B101" s="129" t="s">
        <v>439</v>
      </c>
      <c r="C101" s="118"/>
      <c r="D101" s="118" t="s">
        <v>368</v>
      </c>
      <c r="E101" s="130">
        <v>90</v>
      </c>
      <c r="F101" s="131">
        <v>148</v>
      </c>
      <c r="G101" s="131"/>
      <c r="H101" s="131"/>
      <c r="I101" s="131"/>
      <c r="J101" s="131"/>
      <c r="K101" s="131"/>
      <c r="L101" s="137">
        <f t="shared" si="12"/>
        <v>90</v>
      </c>
      <c r="M101" s="3" t="str">
        <f t="shared" si="14"/>
        <v>물자 P148</v>
      </c>
      <c r="N101" s="113"/>
      <c r="O101" s="113"/>
      <c r="P101" s="139"/>
    </row>
    <row r="102" spans="1:16" s="115" customFormat="1" ht="20.100000000000001" customHeight="1">
      <c r="A102" s="118">
        <f t="shared" si="11"/>
        <v>24</v>
      </c>
      <c r="B102" s="138" t="s">
        <v>440</v>
      </c>
      <c r="C102" s="155" t="s">
        <v>441</v>
      </c>
      <c r="D102" s="155" t="s">
        <v>379</v>
      </c>
      <c r="E102" s="131">
        <v>19600</v>
      </c>
      <c r="F102" s="131">
        <v>145</v>
      </c>
      <c r="G102" s="131">
        <v>23700</v>
      </c>
      <c r="H102" s="131">
        <v>147</v>
      </c>
      <c r="I102" s="131"/>
      <c r="J102" s="131"/>
      <c r="K102" s="131"/>
      <c r="L102" s="137">
        <f t="shared" si="12"/>
        <v>19600</v>
      </c>
      <c r="M102" s="3" t="str">
        <f t="shared" si="14"/>
        <v>물자 P145</v>
      </c>
      <c r="N102" s="113"/>
      <c r="O102" s="113" t="s">
        <v>375</v>
      </c>
      <c r="P102" s="156" t="s">
        <v>442</v>
      </c>
    </row>
    <row r="103" spans="1:16" s="115" customFormat="1" ht="20.100000000000001" customHeight="1">
      <c r="A103" s="118">
        <f t="shared" si="11"/>
        <v>25</v>
      </c>
      <c r="B103" s="138" t="s">
        <v>443</v>
      </c>
      <c r="C103" s="155" t="s">
        <v>444</v>
      </c>
      <c r="D103" s="155" t="s">
        <v>351</v>
      </c>
      <c r="E103" s="130">
        <f>ROUNDDOWN(20000/6,0)</f>
        <v>3333</v>
      </c>
      <c r="F103" s="131">
        <v>145</v>
      </c>
      <c r="G103" s="130">
        <f>ROUNDDOWN(20190/6,0)</f>
        <v>3365</v>
      </c>
      <c r="H103" s="131">
        <v>146</v>
      </c>
      <c r="I103" s="131"/>
      <c r="J103" s="131"/>
      <c r="K103" s="131"/>
      <c r="L103" s="137">
        <f t="shared" si="12"/>
        <v>3333</v>
      </c>
      <c r="M103" s="3" t="str">
        <f t="shared" si="14"/>
        <v>물자 P145</v>
      </c>
      <c r="N103" s="113"/>
      <c r="O103" s="113" t="s">
        <v>375</v>
      </c>
      <c r="P103" s="156" t="s">
        <v>445</v>
      </c>
    </row>
    <row r="104" spans="1:16" s="115" customFormat="1" ht="20.100000000000001" customHeight="1">
      <c r="A104" s="118">
        <f t="shared" si="11"/>
        <v>26</v>
      </c>
      <c r="B104" s="138" t="s">
        <v>446</v>
      </c>
      <c r="C104" s="155"/>
      <c r="D104" s="155" t="s">
        <v>368</v>
      </c>
      <c r="E104" s="131">
        <v>1000</v>
      </c>
      <c r="F104" s="131">
        <v>145</v>
      </c>
      <c r="G104" s="131">
        <v>1050</v>
      </c>
      <c r="H104" s="131">
        <v>146</v>
      </c>
      <c r="I104" s="131"/>
      <c r="J104" s="131"/>
      <c r="K104" s="131"/>
      <c r="L104" s="137">
        <f t="shared" si="12"/>
        <v>1000</v>
      </c>
      <c r="M104" s="3" t="str">
        <f t="shared" si="14"/>
        <v>물자 P145</v>
      </c>
      <c r="N104" s="113"/>
      <c r="O104" s="113" t="s">
        <v>375</v>
      </c>
      <c r="P104" s="156" t="s">
        <v>447</v>
      </c>
    </row>
    <row r="105" spans="1:16" s="115" customFormat="1" ht="20.100000000000001" customHeight="1">
      <c r="A105" s="118">
        <f t="shared" si="11"/>
        <v>27</v>
      </c>
      <c r="B105" s="138" t="s">
        <v>448</v>
      </c>
      <c r="C105" s="155" t="s">
        <v>449</v>
      </c>
      <c r="D105" s="118" t="s">
        <v>368</v>
      </c>
      <c r="E105" s="131">
        <v>1550</v>
      </c>
      <c r="F105" s="131">
        <v>145</v>
      </c>
      <c r="G105" s="131">
        <v>1570</v>
      </c>
      <c r="H105" s="131">
        <v>146</v>
      </c>
      <c r="I105" s="131"/>
      <c r="J105" s="131"/>
      <c r="K105" s="131"/>
      <c r="L105" s="137">
        <f t="shared" si="12"/>
        <v>1550</v>
      </c>
      <c r="M105" s="3" t="str">
        <f t="shared" si="14"/>
        <v>물자 P145</v>
      </c>
      <c r="N105" s="157"/>
      <c r="O105" s="113"/>
      <c r="P105" s="156" t="s">
        <v>450</v>
      </c>
    </row>
    <row r="106" spans="1:16" s="115" customFormat="1" ht="20.100000000000001" customHeight="1">
      <c r="A106" s="118">
        <f t="shared" si="11"/>
        <v>28</v>
      </c>
      <c r="B106" s="138" t="s">
        <v>451</v>
      </c>
      <c r="C106" s="155"/>
      <c r="D106" s="155" t="s">
        <v>368</v>
      </c>
      <c r="E106" s="131">
        <v>3550</v>
      </c>
      <c r="F106" s="122">
        <v>145</v>
      </c>
      <c r="G106" s="131">
        <v>3400</v>
      </c>
      <c r="H106" s="131">
        <v>146</v>
      </c>
      <c r="I106" s="131"/>
      <c r="J106" s="131"/>
      <c r="K106" s="131"/>
      <c r="L106" s="137">
        <f t="shared" si="12"/>
        <v>3400</v>
      </c>
      <c r="M106" s="3" t="str">
        <f t="shared" si="14"/>
        <v>물정(I) P146</v>
      </c>
      <c r="N106" s="157"/>
      <c r="O106" s="113" t="s">
        <v>375</v>
      </c>
      <c r="P106" s="156" t="s">
        <v>452</v>
      </c>
    </row>
    <row r="107" spans="1:16" s="115" customFormat="1" ht="20.100000000000001" customHeight="1">
      <c r="A107" s="118">
        <f t="shared" si="11"/>
        <v>29</v>
      </c>
      <c r="B107" s="138" t="s">
        <v>453</v>
      </c>
      <c r="C107" s="155" t="s">
        <v>454</v>
      </c>
      <c r="D107" s="155" t="s">
        <v>368</v>
      </c>
      <c r="E107" s="131">
        <v>1550</v>
      </c>
      <c r="F107" s="131">
        <v>145</v>
      </c>
      <c r="G107" s="131">
        <v>1570</v>
      </c>
      <c r="H107" s="131">
        <v>146</v>
      </c>
      <c r="I107" s="131"/>
      <c r="J107" s="131"/>
      <c r="K107" s="131"/>
      <c r="L107" s="137">
        <f t="shared" si="12"/>
        <v>1550</v>
      </c>
      <c r="M107" s="3" t="str">
        <f t="shared" si="14"/>
        <v>물자 P145</v>
      </c>
      <c r="N107" s="157"/>
      <c r="O107" s="113"/>
      <c r="P107" s="156" t="s">
        <v>455</v>
      </c>
    </row>
    <row r="108" spans="1:16" s="115" customFormat="1" ht="20.100000000000001" customHeight="1">
      <c r="A108" s="118">
        <f t="shared" si="11"/>
        <v>30</v>
      </c>
      <c r="B108" s="138" t="s">
        <v>456</v>
      </c>
      <c r="C108" s="155" t="s">
        <v>457</v>
      </c>
      <c r="D108" s="155" t="s">
        <v>368</v>
      </c>
      <c r="E108" s="131">
        <v>34100</v>
      </c>
      <c r="F108" s="131">
        <v>146</v>
      </c>
      <c r="G108" s="131">
        <v>40000</v>
      </c>
      <c r="H108" s="131">
        <v>147</v>
      </c>
      <c r="I108" s="131"/>
      <c r="J108" s="131"/>
      <c r="K108" s="131"/>
      <c r="L108" s="137">
        <f t="shared" si="12"/>
        <v>34100</v>
      </c>
      <c r="M108" s="3" t="str">
        <f t="shared" si="14"/>
        <v>물자 P146</v>
      </c>
      <c r="N108" s="157"/>
      <c r="O108" s="113" t="s">
        <v>375</v>
      </c>
      <c r="P108" s="156"/>
    </row>
    <row r="109" spans="1:16" s="115" customFormat="1" ht="20.100000000000001" customHeight="1">
      <c r="A109" s="118">
        <f t="shared" si="11"/>
        <v>31</v>
      </c>
      <c r="B109" s="138" t="s">
        <v>456</v>
      </c>
      <c r="C109" s="155" t="s">
        <v>458</v>
      </c>
      <c r="D109" s="155" t="s">
        <v>368</v>
      </c>
      <c r="E109" s="130">
        <v>15000</v>
      </c>
      <c r="F109" s="131">
        <v>146</v>
      </c>
      <c r="G109" s="131">
        <v>16500</v>
      </c>
      <c r="H109" s="131">
        <v>147</v>
      </c>
      <c r="I109" s="131"/>
      <c r="J109" s="131"/>
      <c r="K109" s="131"/>
      <c r="L109" s="137">
        <f t="shared" si="12"/>
        <v>15000</v>
      </c>
      <c r="M109" s="3" t="str">
        <f t="shared" si="14"/>
        <v>물자 P146</v>
      </c>
      <c r="N109" s="157"/>
      <c r="O109" s="113"/>
      <c r="P109" s="156"/>
    </row>
    <row r="110" spans="1:16" s="115" customFormat="1" ht="20.100000000000001" customHeight="1">
      <c r="A110" s="118">
        <f t="shared" si="11"/>
        <v>32</v>
      </c>
      <c r="B110" s="138" t="s">
        <v>459</v>
      </c>
      <c r="C110" s="118" t="s">
        <v>460</v>
      </c>
      <c r="D110" s="118" t="s">
        <v>422</v>
      </c>
      <c r="E110" s="130">
        <v>2020</v>
      </c>
      <c r="F110" s="131">
        <v>1279</v>
      </c>
      <c r="G110" s="131">
        <v>2100</v>
      </c>
      <c r="H110" s="131">
        <v>558</v>
      </c>
      <c r="I110" s="131"/>
      <c r="J110" s="131"/>
      <c r="K110" s="131"/>
      <c r="L110" s="137">
        <f t="shared" si="12"/>
        <v>2020</v>
      </c>
      <c r="M110" s="3" t="str">
        <f t="shared" si="14"/>
        <v>물자 P1279</v>
      </c>
      <c r="N110" s="157"/>
      <c r="O110" s="113"/>
      <c r="P110" s="139"/>
    </row>
    <row r="111" spans="1:16" s="115" customFormat="1" ht="20.100000000000001" customHeight="1">
      <c r="A111" s="118">
        <f t="shared" si="11"/>
        <v>33</v>
      </c>
      <c r="B111" s="138" t="s">
        <v>461</v>
      </c>
      <c r="C111" s="158">
        <v>0.99990000000000001</v>
      </c>
      <c r="D111" s="118" t="s">
        <v>433</v>
      </c>
      <c r="E111" s="159">
        <f>TRUNC(11000/6000,1)</f>
        <v>1.8</v>
      </c>
      <c r="F111" s="131">
        <v>1352</v>
      </c>
      <c r="G111" s="160"/>
      <c r="H111" s="131"/>
      <c r="I111" s="131"/>
      <c r="J111" s="131"/>
      <c r="K111" s="131"/>
      <c r="L111" s="137">
        <f t="shared" si="12"/>
        <v>1.8</v>
      </c>
      <c r="M111" s="3" t="str">
        <f>IF(L111=E111,"물자 P"&amp;F111,IF(L111=G111,"물정(II) P"&amp;H111,IF(L111=K111,"견적가격")))</f>
        <v>물자 P1352</v>
      </c>
      <c r="N111" s="157"/>
      <c r="O111" s="113"/>
      <c r="P111" s="154" t="s">
        <v>462</v>
      </c>
    </row>
    <row r="112" spans="1:16" s="115" customFormat="1" ht="20.100000000000001" customHeight="1">
      <c r="A112" s="118">
        <f t="shared" si="11"/>
        <v>34</v>
      </c>
      <c r="B112" s="138" t="s">
        <v>463</v>
      </c>
      <c r="C112" s="161">
        <v>0.98</v>
      </c>
      <c r="D112" s="118" t="s">
        <v>422</v>
      </c>
      <c r="E112" s="130">
        <v>11000</v>
      </c>
      <c r="F112" s="131">
        <v>1352</v>
      </c>
      <c r="G112" s="131"/>
      <c r="H112" s="131"/>
      <c r="I112" s="131"/>
      <c r="J112" s="131"/>
      <c r="K112" s="131"/>
      <c r="L112" s="137">
        <f t="shared" si="12"/>
        <v>11000</v>
      </c>
      <c r="M112" s="3" t="str">
        <f>IF(L112=E112,"물자 P"&amp;F112,IF(L112=G112,"물정(II) P"&amp;H112,IF(L112=K112,"견적가격")))</f>
        <v>물자 P1352</v>
      </c>
      <c r="N112" s="157"/>
      <c r="O112" s="113"/>
      <c r="P112" s="162" t="s">
        <v>464</v>
      </c>
    </row>
    <row r="113" spans="1:16" s="115" customFormat="1" ht="20.100000000000001" customHeight="1">
      <c r="A113" s="118">
        <f t="shared" si="11"/>
        <v>35</v>
      </c>
      <c r="B113" s="129" t="s">
        <v>465</v>
      </c>
      <c r="C113" s="118" t="s">
        <v>466</v>
      </c>
      <c r="D113" s="118" t="s">
        <v>422</v>
      </c>
      <c r="E113" s="130">
        <v>1900</v>
      </c>
      <c r="F113" s="131">
        <v>1351</v>
      </c>
      <c r="G113" s="130">
        <v>2010.58</v>
      </c>
      <c r="H113" s="131">
        <v>883</v>
      </c>
      <c r="I113" s="131"/>
      <c r="J113" s="131"/>
      <c r="K113" s="131"/>
      <c r="L113" s="137">
        <f>MIN(E113,G113,K113)</f>
        <v>1900</v>
      </c>
      <c r="M113" s="3" t="str">
        <f>IF(L113=E113,"물자 P"&amp;F113,IF(L113=G113,"물정(II) P"&amp;H113,IF(L113=K113,"견적가격")))</f>
        <v>물자 P1351</v>
      </c>
      <c r="N113" s="113"/>
      <c r="O113" s="113"/>
      <c r="P113" s="154" t="s">
        <v>467</v>
      </c>
    </row>
    <row r="114" spans="1:16" s="115" customFormat="1" ht="20.100000000000001" customHeight="1">
      <c r="A114" s="118">
        <f t="shared" si="11"/>
        <v>36</v>
      </c>
      <c r="B114" s="138" t="s">
        <v>468</v>
      </c>
      <c r="C114" s="118"/>
      <c r="D114" s="118" t="s">
        <v>433</v>
      </c>
      <c r="E114" s="159">
        <f>TRUNC(30000/7000,1)</f>
        <v>4.2</v>
      </c>
      <c r="F114" s="131">
        <v>1352</v>
      </c>
      <c r="G114" s="159">
        <f>TRUNC(30000/7000,1)</f>
        <v>4.2</v>
      </c>
      <c r="H114" s="131">
        <v>884</v>
      </c>
      <c r="I114" s="131"/>
      <c r="J114" s="131"/>
      <c r="K114" s="131"/>
      <c r="L114" s="137">
        <f>MIN(E114,G114,K114)</f>
        <v>4.2</v>
      </c>
      <c r="M114" s="3" t="str">
        <f>IF(L114=E114,"물자 P"&amp;F114,IF(L114=G114,"물정(II) P"&amp;H114,IF(L114=K114,"견적가격")))</f>
        <v>물자 P1352</v>
      </c>
      <c r="N114" s="157"/>
      <c r="O114" s="113"/>
      <c r="P114" s="154" t="s">
        <v>469</v>
      </c>
    </row>
    <row r="115" spans="1:16" s="115" customFormat="1" ht="20.100000000000001" customHeight="1">
      <c r="A115" s="118">
        <f t="shared" si="11"/>
        <v>37</v>
      </c>
      <c r="B115" s="129" t="s">
        <v>470</v>
      </c>
      <c r="C115" s="35" t="s">
        <v>471</v>
      </c>
      <c r="D115" s="118" t="s">
        <v>363</v>
      </c>
      <c r="E115" s="130">
        <f>TRUNC(74090/(1.2*50),0)</f>
        <v>1234</v>
      </c>
      <c r="F115" s="131">
        <v>1339</v>
      </c>
      <c r="G115" s="130">
        <f>TRUNC(140000/(1.8*45),0)</f>
        <v>1728</v>
      </c>
      <c r="H115" s="131">
        <v>966</v>
      </c>
      <c r="I115" s="131"/>
      <c r="J115" s="131"/>
      <c r="K115" s="130"/>
      <c r="L115" s="137">
        <f t="shared" si="12"/>
        <v>1234</v>
      </c>
      <c r="M115" s="3" t="str">
        <f>IF(L115=E115,"물자 P"&amp;F115,IF(L115=G115,"물정(II) P"&amp;H115,IF(L115=K115,"견적가격")))</f>
        <v>물자 P1339</v>
      </c>
      <c r="N115" s="113"/>
      <c r="O115" s="113"/>
      <c r="P115" s="136"/>
    </row>
    <row r="116" spans="1:16" s="115" customFormat="1" ht="20.100000000000001" customHeight="1">
      <c r="A116" s="118">
        <f t="shared" si="11"/>
        <v>38</v>
      </c>
      <c r="B116" s="138" t="s">
        <v>472</v>
      </c>
      <c r="C116" s="155" t="s">
        <v>473</v>
      </c>
      <c r="D116" s="155" t="s">
        <v>351</v>
      </c>
      <c r="E116" s="130"/>
      <c r="F116" s="131"/>
      <c r="G116" s="131">
        <v>9100</v>
      </c>
      <c r="H116" s="131">
        <v>196</v>
      </c>
      <c r="I116" s="131"/>
      <c r="J116" s="131"/>
      <c r="K116" s="131"/>
      <c r="L116" s="137">
        <f t="shared" si="12"/>
        <v>9100</v>
      </c>
      <c r="M116" s="3" t="str">
        <f t="shared" ref="M116:M120" si="16">IF(L116=E116,"물자 P"&amp;F116,IF(L116=G116,"물정(I) P"&amp;H116,IF(L116=K116,"견적가격")))</f>
        <v>물정(I) P196</v>
      </c>
      <c r="N116" s="157"/>
      <c r="O116" s="113"/>
      <c r="P116" s="162"/>
    </row>
    <row r="117" spans="1:16" s="150" customFormat="1" ht="20.100000000000001" customHeight="1">
      <c r="A117" s="118">
        <f t="shared" si="11"/>
        <v>39</v>
      </c>
      <c r="B117" s="138" t="s">
        <v>472</v>
      </c>
      <c r="C117" s="155" t="s">
        <v>474</v>
      </c>
      <c r="D117" s="155" t="s">
        <v>351</v>
      </c>
      <c r="E117" s="130">
        <v>10000</v>
      </c>
      <c r="F117" s="131">
        <v>312</v>
      </c>
      <c r="G117" s="131">
        <v>7200</v>
      </c>
      <c r="H117" s="131">
        <v>196</v>
      </c>
      <c r="I117" s="131"/>
      <c r="J117" s="131"/>
      <c r="K117" s="131"/>
      <c r="L117" s="137">
        <f t="shared" si="12"/>
        <v>7200</v>
      </c>
      <c r="M117" s="3" t="str">
        <f t="shared" si="16"/>
        <v>물정(I) P196</v>
      </c>
      <c r="N117" s="157"/>
      <c r="O117" s="113" t="s">
        <v>375</v>
      </c>
      <c r="P117" s="156"/>
    </row>
    <row r="118" spans="1:16" s="150" customFormat="1" ht="20.100000000000001" customHeight="1">
      <c r="A118" s="118">
        <f t="shared" si="11"/>
        <v>40</v>
      </c>
      <c r="B118" s="138" t="s">
        <v>472</v>
      </c>
      <c r="C118" s="155" t="s">
        <v>475</v>
      </c>
      <c r="D118" s="155" t="s">
        <v>351</v>
      </c>
      <c r="E118" s="130">
        <v>7000</v>
      </c>
      <c r="F118" s="131">
        <v>312</v>
      </c>
      <c r="G118" s="131">
        <v>2400</v>
      </c>
      <c r="H118" s="131">
        <v>196</v>
      </c>
      <c r="I118" s="131"/>
      <c r="J118" s="131"/>
      <c r="K118" s="131"/>
      <c r="L118" s="137">
        <f t="shared" si="12"/>
        <v>2400</v>
      </c>
      <c r="M118" s="3" t="str">
        <f t="shared" si="16"/>
        <v>물정(I) P196</v>
      </c>
      <c r="N118" s="157"/>
      <c r="O118" s="113" t="s">
        <v>375</v>
      </c>
      <c r="P118" s="156"/>
    </row>
    <row r="119" spans="1:16" s="115" customFormat="1" ht="20.100000000000001" customHeight="1">
      <c r="A119" s="118">
        <f t="shared" si="11"/>
        <v>41</v>
      </c>
      <c r="B119" s="129" t="s">
        <v>476</v>
      </c>
      <c r="C119" s="118" t="s">
        <v>477</v>
      </c>
      <c r="D119" s="118" t="s">
        <v>422</v>
      </c>
      <c r="E119" s="130"/>
      <c r="F119" s="131"/>
      <c r="G119" s="131">
        <v>4600</v>
      </c>
      <c r="H119" s="131">
        <v>559</v>
      </c>
      <c r="I119" s="131"/>
      <c r="J119" s="131"/>
      <c r="K119" s="131"/>
      <c r="L119" s="137">
        <f t="shared" si="12"/>
        <v>4600</v>
      </c>
      <c r="M119" s="3" t="str">
        <f t="shared" si="16"/>
        <v>물정(I) P559</v>
      </c>
      <c r="N119" s="113"/>
      <c r="O119" s="113"/>
      <c r="P119" s="139" t="s">
        <v>478</v>
      </c>
    </row>
    <row r="120" spans="1:16" s="115" customFormat="1" ht="20.100000000000001" customHeight="1">
      <c r="A120" s="118">
        <f t="shared" si="11"/>
        <v>42</v>
      </c>
      <c r="B120" s="129" t="s">
        <v>479</v>
      </c>
      <c r="C120" s="118" t="s">
        <v>480</v>
      </c>
      <c r="D120" s="118" t="s">
        <v>351</v>
      </c>
      <c r="E120" s="130">
        <v>3000</v>
      </c>
      <c r="F120" s="131">
        <v>312</v>
      </c>
      <c r="G120" s="131">
        <v>1900</v>
      </c>
      <c r="H120" s="131">
        <v>196</v>
      </c>
      <c r="I120" s="131"/>
      <c r="J120" s="131"/>
      <c r="K120" s="131"/>
      <c r="L120" s="137">
        <f t="shared" si="12"/>
        <v>1900</v>
      </c>
      <c r="M120" s="3" t="str">
        <f t="shared" si="16"/>
        <v>물정(I) P196</v>
      </c>
      <c r="N120" s="113"/>
      <c r="O120" s="113" t="s">
        <v>375</v>
      </c>
      <c r="P120" s="139"/>
    </row>
    <row r="121" spans="1:16" s="115" customFormat="1" ht="20.100000000000001" customHeight="1">
      <c r="A121" s="118">
        <f t="shared" si="11"/>
        <v>43</v>
      </c>
      <c r="B121" s="129" t="s">
        <v>481</v>
      </c>
      <c r="C121" s="118" t="s">
        <v>482</v>
      </c>
      <c r="D121" s="118" t="s">
        <v>363</v>
      </c>
      <c r="E121" s="130">
        <f>TRUNC(1450/(0.9*1.8),0)</f>
        <v>895</v>
      </c>
      <c r="F121" s="131">
        <v>609</v>
      </c>
      <c r="G121" s="130">
        <f>TRUNC(1620/(0.9*1.8),0)</f>
        <v>1000</v>
      </c>
      <c r="H121" s="131">
        <v>343</v>
      </c>
      <c r="I121" s="131"/>
      <c r="J121" s="131"/>
      <c r="K121" s="131"/>
      <c r="L121" s="137">
        <f t="shared" si="12"/>
        <v>895</v>
      </c>
      <c r="M121" s="3" t="str">
        <f>IF(L121=E121,"물자 P"&amp;F121,IF(L121=G121,"물정(II) P"&amp;H121,IF(L121=K121,"견적가격")))</f>
        <v>물자 P609</v>
      </c>
      <c r="N121" s="113"/>
      <c r="O121" s="113"/>
      <c r="P121" s="154" t="s">
        <v>380</v>
      </c>
    </row>
    <row r="122" spans="1:16" s="115" customFormat="1" ht="20.100000000000001" customHeight="1">
      <c r="A122" s="118">
        <f t="shared" si="11"/>
        <v>44</v>
      </c>
      <c r="B122" s="129" t="s">
        <v>481</v>
      </c>
      <c r="C122" s="118" t="s">
        <v>483</v>
      </c>
      <c r="D122" s="118" t="s">
        <v>363</v>
      </c>
      <c r="E122" s="130">
        <f>TRUNC(2900/(0.9*1.8),0)</f>
        <v>1790</v>
      </c>
      <c r="F122" s="131">
        <v>609</v>
      </c>
      <c r="G122" s="130">
        <f>TRUNC((4100/25*20)/(0.9*1.8),0)</f>
        <v>2024</v>
      </c>
      <c r="H122" s="131">
        <v>343</v>
      </c>
      <c r="I122" s="131"/>
      <c r="J122" s="131"/>
      <c r="K122" s="131"/>
      <c r="L122" s="137">
        <f t="shared" si="12"/>
        <v>1790</v>
      </c>
      <c r="M122" s="3" t="str">
        <f>IF(L122=E122,"물자 P"&amp;F122,IF(L122=G122,"물정(II) P"&amp;H122,IF(L122=K122,"견적가격")))</f>
        <v>물자 P609</v>
      </c>
      <c r="N122" s="113"/>
      <c r="O122" s="113"/>
      <c r="P122" s="154" t="s">
        <v>380</v>
      </c>
    </row>
    <row r="123" spans="1:16" s="115" customFormat="1" ht="20.100000000000001" customHeight="1">
      <c r="A123" s="118">
        <f t="shared" si="11"/>
        <v>45</v>
      </c>
      <c r="B123" s="129" t="s">
        <v>481</v>
      </c>
      <c r="C123" s="118" t="s">
        <v>484</v>
      </c>
      <c r="D123" s="118" t="s">
        <v>363</v>
      </c>
      <c r="E123" s="130">
        <f>TRUNC(4350/(0.9*1.8),0)</f>
        <v>2685</v>
      </c>
      <c r="F123" s="131">
        <v>609</v>
      </c>
      <c r="G123" s="130">
        <f>TRUNC((5760/35*30)/(0.9*1.8),0)</f>
        <v>3047</v>
      </c>
      <c r="H123" s="131">
        <v>343</v>
      </c>
      <c r="I123" s="131"/>
      <c r="J123" s="131"/>
      <c r="K123" s="131"/>
      <c r="L123" s="137">
        <f t="shared" si="12"/>
        <v>2685</v>
      </c>
      <c r="M123" s="3" t="str">
        <f>IF(L123=E123,"물자 P"&amp;F123,IF(L123=G123,"물정(II) P"&amp;H123,IF(L123=K123,"견적가격")))</f>
        <v>물자 P609</v>
      </c>
      <c r="N123" s="113"/>
      <c r="O123" s="113"/>
      <c r="P123" s="154" t="s">
        <v>380</v>
      </c>
    </row>
    <row r="124" spans="1:16" s="115" customFormat="1" ht="20.100000000000001" customHeight="1">
      <c r="A124" s="118">
        <f t="shared" si="11"/>
        <v>46</v>
      </c>
      <c r="B124" s="129" t="s">
        <v>485</v>
      </c>
      <c r="C124" s="118" t="s">
        <v>486</v>
      </c>
      <c r="D124" s="118" t="s">
        <v>422</v>
      </c>
      <c r="E124" s="130">
        <v>6110</v>
      </c>
      <c r="F124" s="131">
        <v>72</v>
      </c>
      <c r="G124" s="130">
        <v>6030</v>
      </c>
      <c r="H124" s="131">
        <v>94</v>
      </c>
      <c r="I124" s="131"/>
      <c r="J124" s="131"/>
      <c r="K124" s="131"/>
      <c r="L124" s="137">
        <f t="shared" si="12"/>
        <v>6030</v>
      </c>
      <c r="M124" s="3" t="str">
        <f t="shared" ref="M124:M144" si="17">IF(L124=E124,"물자 P"&amp;F124,IF(L124=G124,"물정(I) P"&amp;H124,IF(L124=K124,"견적가격")))</f>
        <v>물정(I) P94</v>
      </c>
      <c r="N124" s="113"/>
      <c r="O124" s="113"/>
      <c r="P124" s="139"/>
    </row>
    <row r="125" spans="1:16" s="115" customFormat="1" ht="20.100000000000001" customHeight="1">
      <c r="A125" s="118">
        <f t="shared" si="11"/>
        <v>47</v>
      </c>
      <c r="B125" s="129" t="s">
        <v>487</v>
      </c>
      <c r="C125" s="118" t="s">
        <v>488</v>
      </c>
      <c r="D125" s="118" t="s">
        <v>368</v>
      </c>
      <c r="E125" s="130"/>
      <c r="F125" s="131"/>
      <c r="G125" s="130">
        <v>323</v>
      </c>
      <c r="H125" s="131">
        <v>108</v>
      </c>
      <c r="I125" s="131"/>
      <c r="J125" s="131"/>
      <c r="K125" s="131"/>
      <c r="L125" s="137">
        <f t="shared" si="12"/>
        <v>323</v>
      </c>
      <c r="M125" s="3" t="str">
        <f t="shared" si="17"/>
        <v>물정(I) P108</v>
      </c>
      <c r="N125" s="113"/>
      <c r="O125" s="113"/>
      <c r="P125" s="139" t="s">
        <v>489</v>
      </c>
    </row>
    <row r="126" spans="1:16" s="115" customFormat="1" ht="20.100000000000001" customHeight="1">
      <c r="A126" s="118">
        <f t="shared" si="11"/>
        <v>48</v>
      </c>
      <c r="B126" s="129" t="s">
        <v>487</v>
      </c>
      <c r="C126" s="118" t="s">
        <v>490</v>
      </c>
      <c r="D126" s="118" t="s">
        <v>368</v>
      </c>
      <c r="E126" s="130">
        <f>44+11.49</f>
        <v>55.49</v>
      </c>
      <c r="F126" s="131">
        <v>85</v>
      </c>
      <c r="G126" s="130">
        <f>31.3+11.9</f>
        <v>43.2</v>
      </c>
      <c r="H126" s="131">
        <v>108</v>
      </c>
      <c r="I126" s="131"/>
      <c r="J126" s="131"/>
      <c r="K126" s="131"/>
      <c r="L126" s="137">
        <f t="shared" si="12"/>
        <v>43.2</v>
      </c>
      <c r="M126" s="3" t="str">
        <f t="shared" si="17"/>
        <v>물정(I) P108</v>
      </c>
      <c r="N126" s="113"/>
      <c r="O126" s="113"/>
      <c r="P126" s="139" t="s">
        <v>491</v>
      </c>
    </row>
    <row r="127" spans="1:16" s="115" customFormat="1" ht="20.100000000000001" customHeight="1">
      <c r="A127" s="118">
        <f t="shared" si="11"/>
        <v>49</v>
      </c>
      <c r="B127" s="129" t="s">
        <v>492</v>
      </c>
      <c r="C127" s="118" t="s">
        <v>493</v>
      </c>
      <c r="D127" s="118" t="s">
        <v>368</v>
      </c>
      <c r="E127" s="130">
        <v>683</v>
      </c>
      <c r="F127" s="131">
        <v>87</v>
      </c>
      <c r="G127" s="130">
        <f>TRUNC((548+583)/2,0)</f>
        <v>565</v>
      </c>
      <c r="H127" s="131">
        <v>108</v>
      </c>
      <c r="I127" s="131"/>
      <c r="J127" s="131"/>
      <c r="K127" s="131"/>
      <c r="L127" s="137">
        <f t="shared" si="12"/>
        <v>565</v>
      </c>
      <c r="M127" s="3" t="str">
        <f t="shared" si="17"/>
        <v>물정(I) P108</v>
      </c>
      <c r="N127" s="113"/>
      <c r="O127" s="113"/>
      <c r="P127" s="139" t="s">
        <v>494</v>
      </c>
    </row>
    <row r="128" spans="1:16" s="13" customFormat="1" ht="20.100000000000001" customHeight="1">
      <c r="A128" s="118">
        <f t="shared" si="11"/>
        <v>50</v>
      </c>
      <c r="B128" s="5" t="s">
        <v>495</v>
      </c>
      <c r="C128" s="34"/>
      <c r="D128" s="34" t="s">
        <v>433</v>
      </c>
      <c r="E128" s="6">
        <v>7200</v>
      </c>
      <c r="F128" s="4">
        <v>193</v>
      </c>
      <c r="G128" s="4"/>
      <c r="H128" s="4"/>
      <c r="I128" s="4"/>
      <c r="J128" s="4"/>
      <c r="K128" s="4"/>
      <c r="L128" s="7">
        <f>MIN(E128,G128,I128)</f>
        <v>7200</v>
      </c>
      <c r="M128" s="3" t="str">
        <f>IF(L128=E128,"물자 P"&amp;F128,IF(L128=G128,"물정(I) P"&amp;H128,IF(L128=I128,"조달청"&amp;J128," ")))</f>
        <v>물자 P193</v>
      </c>
      <c r="P128" s="14"/>
    </row>
    <row r="129" spans="1:16" s="10" customFormat="1" ht="20.100000000000001" customHeight="1">
      <c r="A129" s="118">
        <f t="shared" si="11"/>
        <v>51</v>
      </c>
      <c r="B129" s="5" t="s">
        <v>496</v>
      </c>
      <c r="C129" s="34"/>
      <c r="D129" s="34" t="s">
        <v>433</v>
      </c>
      <c r="E129" s="6">
        <f>TRUNC(38100/4,0)</f>
        <v>9525</v>
      </c>
      <c r="F129" s="4">
        <v>567</v>
      </c>
      <c r="G129" s="6"/>
      <c r="H129" s="4"/>
      <c r="I129" s="4"/>
      <c r="J129" s="4"/>
      <c r="K129" s="4"/>
      <c r="L129" s="7">
        <f t="shared" ref="L129:L131" si="18">MIN(E129,G129,I129)</f>
        <v>9525</v>
      </c>
      <c r="M129" s="3" t="str">
        <f>IF(L129=E129,"물자 P"&amp;F129,IF(L129=G129,"물정(I) P"&amp;H129,IF(L129=I129,"조달청"&amp;J129," ")))</f>
        <v>물자 P567</v>
      </c>
      <c r="N129" s="8"/>
      <c r="O129" s="8"/>
      <c r="P129" s="9" t="s">
        <v>497</v>
      </c>
    </row>
    <row r="130" spans="1:16" s="10" customFormat="1" ht="20.100000000000001" customHeight="1">
      <c r="A130" s="118">
        <f t="shared" si="11"/>
        <v>52</v>
      </c>
      <c r="B130" s="5" t="s">
        <v>498</v>
      </c>
      <c r="C130" s="34"/>
      <c r="D130" s="34" t="s">
        <v>433</v>
      </c>
      <c r="E130" s="6">
        <f>TRUNC(23000/4,0)</f>
        <v>5750</v>
      </c>
      <c r="F130" s="4">
        <v>565</v>
      </c>
      <c r="G130" s="6">
        <f>TRUNC(87100/18,0)</f>
        <v>4838</v>
      </c>
      <c r="H130" s="122">
        <v>235</v>
      </c>
      <c r="I130" s="4"/>
      <c r="J130" s="4"/>
      <c r="K130" s="4"/>
      <c r="L130" s="7">
        <f t="shared" si="18"/>
        <v>4838</v>
      </c>
      <c r="M130" s="124" t="str">
        <f>IF(L130=E130,"물자 P"&amp;F130,IF(L130=G130,"물정(II) P"&amp;H130,IF(L130=I130,"조달청"&amp;J130," ")))</f>
        <v>물정(II) P235</v>
      </c>
      <c r="N130" s="8"/>
      <c r="O130" s="8"/>
      <c r="P130" s="9" t="s">
        <v>499</v>
      </c>
    </row>
    <row r="131" spans="1:16" s="10" customFormat="1" ht="20.100000000000001" customHeight="1">
      <c r="A131" s="118">
        <f t="shared" si="11"/>
        <v>53</v>
      </c>
      <c r="B131" s="5" t="s">
        <v>500</v>
      </c>
      <c r="C131" s="34" t="s">
        <v>501</v>
      </c>
      <c r="D131" s="34" t="s">
        <v>433</v>
      </c>
      <c r="E131" s="6">
        <f>TRUNC(42000/18,0)</f>
        <v>2333</v>
      </c>
      <c r="F131" s="4">
        <v>569</v>
      </c>
      <c r="G131" s="6">
        <f>TRUNC(63320/18,0)</f>
        <v>3517</v>
      </c>
      <c r="H131" s="122">
        <v>238</v>
      </c>
      <c r="I131" s="4"/>
      <c r="J131" s="4"/>
      <c r="K131" s="4"/>
      <c r="L131" s="7">
        <f t="shared" si="18"/>
        <v>2333</v>
      </c>
      <c r="M131" s="3" t="str">
        <f>IF(L131=E131,"물자 P"&amp;F131,IF(L131=G131,"물정(II) P"&amp;H131,IF(L131=I131,"조달청"&amp;J131," ")))</f>
        <v>물자 P569</v>
      </c>
      <c r="N131" s="8"/>
      <c r="O131" s="8"/>
      <c r="P131" s="9" t="s">
        <v>502</v>
      </c>
    </row>
    <row r="132" spans="1:16" s="10" customFormat="1" ht="20.100000000000001" customHeight="1">
      <c r="A132" s="118">
        <f t="shared" si="11"/>
        <v>54</v>
      </c>
      <c r="B132" s="5" t="s">
        <v>503</v>
      </c>
      <c r="C132" s="34"/>
      <c r="D132" s="34" t="s">
        <v>422</v>
      </c>
      <c r="E132" s="6">
        <f>TRUNC(25500/4,0)</f>
        <v>6375</v>
      </c>
      <c r="F132" s="4">
        <v>565</v>
      </c>
      <c r="G132" s="6">
        <f>TRUNC(102700/18,0)</f>
        <v>5705</v>
      </c>
      <c r="H132" s="122">
        <v>235</v>
      </c>
      <c r="I132" s="4"/>
      <c r="J132" s="4"/>
      <c r="K132" s="4"/>
      <c r="L132" s="7">
        <f>MIN(E132,G132,I132)</f>
        <v>5705</v>
      </c>
      <c r="M132" s="124" t="str">
        <f>IF(L132=E132,"물자 P"&amp;F132,IF(L132=G132,"물정(II) P"&amp;H132,IF(L132=I132,"조달청"&amp;J132," ")))</f>
        <v>물정(II) P235</v>
      </c>
      <c r="N132" s="8"/>
      <c r="O132" s="8"/>
      <c r="P132" s="9" t="s">
        <v>499</v>
      </c>
    </row>
    <row r="133" spans="1:16" s="115" customFormat="1" ht="20.100000000000001" customHeight="1">
      <c r="A133" s="118">
        <f t="shared" si="11"/>
        <v>55</v>
      </c>
      <c r="B133" s="129" t="s">
        <v>504</v>
      </c>
      <c r="C133" s="118" t="s">
        <v>505</v>
      </c>
      <c r="D133" s="118" t="s">
        <v>363</v>
      </c>
      <c r="E133" s="130"/>
      <c r="F133" s="131"/>
      <c r="G133" s="130">
        <v>36000</v>
      </c>
      <c r="H133" s="131">
        <v>267</v>
      </c>
      <c r="I133" s="131"/>
      <c r="J133" s="131"/>
      <c r="K133" s="131"/>
      <c r="L133" s="137">
        <f t="shared" si="12"/>
        <v>36000</v>
      </c>
      <c r="M133" s="3" t="str">
        <f t="shared" si="17"/>
        <v>물정(I) P267</v>
      </c>
      <c r="N133" s="113"/>
      <c r="O133" s="113"/>
      <c r="P133" s="139"/>
    </row>
    <row r="134" spans="1:16" s="150" customFormat="1" ht="20.100000000000001" customHeight="1">
      <c r="A134" s="118">
        <f t="shared" si="11"/>
        <v>56</v>
      </c>
      <c r="B134" s="129" t="s">
        <v>506</v>
      </c>
      <c r="C134" s="118"/>
      <c r="D134" s="118" t="s">
        <v>363</v>
      </c>
      <c r="E134" s="130">
        <v>4500</v>
      </c>
      <c r="F134" s="131">
        <v>474</v>
      </c>
      <c r="G134" s="130">
        <v>4600</v>
      </c>
      <c r="H134" s="131">
        <v>197</v>
      </c>
      <c r="I134" s="131"/>
      <c r="J134" s="131"/>
      <c r="K134" s="131"/>
      <c r="L134" s="137">
        <f>MIN(E134,G134,K134)</f>
        <v>4500</v>
      </c>
      <c r="M134" s="3" t="str">
        <f>IF(L134=E134,"물자 P"&amp;F134,IF(L134=G134,"물정(II) P"&amp;H134,IF(L134=K134,"견적가격")))</f>
        <v>물자 P474</v>
      </c>
      <c r="N134" s="113"/>
      <c r="O134" s="113"/>
      <c r="P134" s="139"/>
    </row>
    <row r="135" spans="1:16" s="115" customFormat="1" ht="20.100000000000001" customHeight="1">
      <c r="A135" s="118">
        <f t="shared" si="11"/>
        <v>57</v>
      </c>
      <c r="B135" s="129" t="s">
        <v>507</v>
      </c>
      <c r="C135" s="118"/>
      <c r="D135" s="118" t="s">
        <v>401</v>
      </c>
      <c r="E135" s="130">
        <f>TRUNC(352000/200,0)</f>
        <v>1760</v>
      </c>
      <c r="F135" s="131">
        <v>466</v>
      </c>
      <c r="G135" s="130"/>
      <c r="H135" s="131"/>
      <c r="I135" s="131"/>
      <c r="J135" s="131"/>
      <c r="K135" s="131"/>
      <c r="L135" s="137">
        <f t="shared" si="12"/>
        <v>1760</v>
      </c>
      <c r="M135" s="3" t="str">
        <f t="shared" si="17"/>
        <v>물자 P466</v>
      </c>
      <c r="N135" s="113"/>
      <c r="O135" s="113"/>
      <c r="P135" s="139"/>
    </row>
    <row r="136" spans="1:16" s="115" customFormat="1" ht="20.100000000000001" customHeight="1">
      <c r="A136" s="118">
        <f t="shared" si="11"/>
        <v>58</v>
      </c>
      <c r="B136" s="129" t="s">
        <v>508</v>
      </c>
      <c r="C136" s="118"/>
      <c r="D136" s="118" t="s">
        <v>422</v>
      </c>
      <c r="E136" s="130">
        <v>5200</v>
      </c>
      <c r="F136" s="131">
        <v>469</v>
      </c>
      <c r="G136" s="130"/>
      <c r="H136" s="131"/>
      <c r="I136" s="131"/>
      <c r="J136" s="131"/>
      <c r="K136" s="131"/>
      <c r="L136" s="137">
        <f t="shared" si="12"/>
        <v>5200</v>
      </c>
      <c r="M136" s="3" t="str">
        <f t="shared" si="17"/>
        <v>물자 P469</v>
      </c>
      <c r="N136" s="113"/>
      <c r="O136" s="113"/>
      <c r="P136" s="139"/>
    </row>
    <row r="137" spans="1:16" s="115" customFormat="1" ht="20.100000000000001" customHeight="1">
      <c r="A137" s="118">
        <f t="shared" si="11"/>
        <v>59</v>
      </c>
      <c r="B137" s="129" t="s">
        <v>509</v>
      </c>
      <c r="C137" s="118"/>
      <c r="D137" s="119" t="s">
        <v>422</v>
      </c>
      <c r="E137" s="130">
        <v>3500</v>
      </c>
      <c r="F137" s="131">
        <v>469</v>
      </c>
      <c r="G137" s="130"/>
      <c r="H137" s="131"/>
      <c r="I137" s="131"/>
      <c r="J137" s="131"/>
      <c r="K137" s="131"/>
      <c r="L137" s="137">
        <f t="shared" si="12"/>
        <v>3500</v>
      </c>
      <c r="M137" s="3" t="str">
        <f t="shared" si="17"/>
        <v>물자 P469</v>
      </c>
      <c r="N137" s="113"/>
      <c r="O137" s="113"/>
      <c r="P137" s="139"/>
    </row>
    <row r="138" spans="1:16" s="115" customFormat="1" ht="20.100000000000001" customHeight="1">
      <c r="A138" s="118">
        <f t="shared" si="11"/>
        <v>60</v>
      </c>
      <c r="B138" s="129" t="s">
        <v>510</v>
      </c>
      <c r="C138" s="118"/>
      <c r="D138" s="118" t="s">
        <v>422</v>
      </c>
      <c r="E138" s="130">
        <v>4700</v>
      </c>
      <c r="F138" s="131">
        <v>469</v>
      </c>
      <c r="G138" s="130"/>
      <c r="H138" s="131"/>
      <c r="I138" s="131"/>
      <c r="J138" s="131"/>
      <c r="K138" s="131"/>
      <c r="L138" s="137">
        <f t="shared" si="12"/>
        <v>4700</v>
      </c>
      <c r="M138" s="3" t="str">
        <f t="shared" si="17"/>
        <v>물자 P469</v>
      </c>
      <c r="N138" s="113"/>
      <c r="O138" s="113"/>
      <c r="P138" s="139"/>
    </row>
    <row r="139" spans="1:16" ht="20.100000000000001" customHeight="1">
      <c r="A139" s="118">
        <f>A138+1</f>
        <v>61</v>
      </c>
      <c r="B139" s="138" t="s">
        <v>511</v>
      </c>
      <c r="C139" s="118"/>
      <c r="D139" s="118" t="s">
        <v>422</v>
      </c>
      <c r="E139" s="130">
        <v>2300</v>
      </c>
      <c r="F139" s="131">
        <v>193</v>
      </c>
      <c r="G139" s="131"/>
      <c r="H139" s="131"/>
      <c r="I139" s="131"/>
      <c r="J139" s="131"/>
      <c r="K139" s="131"/>
      <c r="L139" s="137">
        <f t="shared" si="12"/>
        <v>2300</v>
      </c>
      <c r="M139" s="3" t="str">
        <f t="shared" si="17"/>
        <v>물자 P193</v>
      </c>
      <c r="P139" s="141"/>
    </row>
    <row r="140" spans="1:16" ht="20.100000000000001" customHeight="1">
      <c r="A140" s="118">
        <f t="shared" si="11"/>
        <v>62</v>
      </c>
      <c r="B140" s="138" t="s">
        <v>512</v>
      </c>
      <c r="C140" s="118"/>
      <c r="D140" s="118" t="s">
        <v>433</v>
      </c>
      <c r="E140" s="130">
        <v>2200</v>
      </c>
      <c r="F140" s="131">
        <v>193</v>
      </c>
      <c r="G140" s="131"/>
      <c r="H140" s="131"/>
      <c r="I140" s="131"/>
      <c r="J140" s="131"/>
      <c r="K140" s="131"/>
      <c r="L140" s="137">
        <f t="shared" si="12"/>
        <v>2200</v>
      </c>
      <c r="M140" s="3" t="str">
        <f t="shared" si="17"/>
        <v>물자 P193</v>
      </c>
      <c r="P140" s="141"/>
    </row>
    <row r="141" spans="1:16" ht="20.100000000000001" customHeight="1">
      <c r="A141" s="118">
        <f t="shared" si="11"/>
        <v>63</v>
      </c>
      <c r="B141" s="138" t="s">
        <v>513</v>
      </c>
      <c r="C141" s="118" t="s">
        <v>514</v>
      </c>
      <c r="D141" s="118" t="s">
        <v>351</v>
      </c>
      <c r="E141" s="130">
        <v>16</v>
      </c>
      <c r="F141" s="131">
        <v>616</v>
      </c>
      <c r="G141" s="131"/>
      <c r="H141" s="131"/>
      <c r="I141" s="131"/>
      <c r="J141" s="131"/>
      <c r="K141" s="131"/>
      <c r="L141" s="137">
        <f t="shared" si="12"/>
        <v>16</v>
      </c>
      <c r="M141" s="3" t="str">
        <f t="shared" si="17"/>
        <v>물자 P616</v>
      </c>
      <c r="P141" s="141"/>
    </row>
    <row r="142" spans="1:16" ht="20.100000000000001" customHeight="1">
      <c r="A142" s="118">
        <f t="shared" si="11"/>
        <v>64</v>
      </c>
      <c r="B142" s="138" t="s">
        <v>515</v>
      </c>
      <c r="C142" s="118" t="s">
        <v>516</v>
      </c>
      <c r="D142" s="118" t="s">
        <v>433</v>
      </c>
      <c r="E142" s="130">
        <f>TRUNC(99450/8,0)</f>
        <v>12431</v>
      </c>
      <c r="F142" s="131">
        <v>486</v>
      </c>
      <c r="G142" s="130">
        <f>TRUNC(99500/8,0)</f>
        <v>12437</v>
      </c>
      <c r="H142" s="131">
        <v>218</v>
      </c>
      <c r="I142" s="131"/>
      <c r="J142" s="131"/>
      <c r="K142" s="131"/>
      <c r="L142" s="137">
        <f t="shared" si="12"/>
        <v>12431</v>
      </c>
      <c r="M142" s="3" t="str">
        <f>IF(L142=E142,"물자 P"&amp;F142,IF(L142=G142,"물정(II) P"&amp;H142,IF(L142=K142,"견적가격")))</f>
        <v>물자 P486</v>
      </c>
      <c r="O142" s="140" t="s">
        <v>375</v>
      </c>
      <c r="P142" s="154" t="s">
        <v>517</v>
      </c>
    </row>
    <row r="143" spans="1:16" ht="20.100000000000001" customHeight="1">
      <c r="A143" s="118">
        <f t="shared" si="11"/>
        <v>65</v>
      </c>
      <c r="B143" s="138" t="s">
        <v>518</v>
      </c>
      <c r="C143" s="118" t="s">
        <v>519</v>
      </c>
      <c r="D143" s="118" t="s">
        <v>379</v>
      </c>
      <c r="E143" s="130">
        <f>TRUNC((3.85*990*0.8)+(3410*0.1),0)</f>
        <v>3390</v>
      </c>
      <c r="F143" s="131">
        <v>43</v>
      </c>
      <c r="G143" s="130">
        <f>TRUNC((3.85*1045*0.8)+(4130*0.1),0)</f>
        <v>3631</v>
      </c>
      <c r="H143" s="131"/>
      <c r="I143" s="131"/>
      <c r="J143" s="131"/>
      <c r="K143" s="131"/>
      <c r="L143" s="137">
        <f t="shared" si="12"/>
        <v>3390</v>
      </c>
      <c r="M143" s="3" t="str">
        <f t="shared" si="17"/>
        <v>물자 P43</v>
      </c>
      <c r="P143" s="136" t="s">
        <v>520</v>
      </c>
    </row>
    <row r="144" spans="1:16" ht="20.100000000000001" customHeight="1">
      <c r="A144" s="118">
        <f t="shared" si="11"/>
        <v>66</v>
      </c>
      <c r="B144" s="138" t="s">
        <v>521</v>
      </c>
      <c r="C144" s="118" t="s">
        <v>522</v>
      </c>
      <c r="D144" s="118" t="s">
        <v>351</v>
      </c>
      <c r="E144" s="130">
        <f>TRUNC((815000/1000)*0.995,0)</f>
        <v>810</v>
      </c>
      <c r="F144" s="131">
        <v>42</v>
      </c>
      <c r="G144" s="130">
        <f>TRUNC((815000/1000)*0.995,0)</f>
        <v>810</v>
      </c>
      <c r="H144" s="131">
        <v>62</v>
      </c>
      <c r="I144" s="131"/>
      <c r="J144" s="131"/>
      <c r="K144" s="131"/>
      <c r="L144" s="137">
        <f t="shared" si="12"/>
        <v>810</v>
      </c>
      <c r="M144" s="3" t="str">
        <f t="shared" si="17"/>
        <v>물자 P42</v>
      </c>
      <c r="N144" s="113"/>
      <c r="O144" s="113"/>
      <c r="P144" s="136" t="s">
        <v>318</v>
      </c>
    </row>
    <row r="145" spans="1:16" s="150" customFormat="1" ht="20.100000000000001" customHeight="1">
      <c r="A145" s="118">
        <f t="shared" ref="A145:A208" si="19">A144+1</f>
        <v>67</v>
      </c>
      <c r="B145" s="138" t="s">
        <v>523</v>
      </c>
      <c r="C145" s="118" t="s">
        <v>354</v>
      </c>
      <c r="D145" s="118" t="s">
        <v>379</v>
      </c>
      <c r="E145" s="130">
        <f>3610*4</f>
        <v>14440</v>
      </c>
      <c r="F145" s="131">
        <v>292</v>
      </c>
      <c r="G145" s="130">
        <f>3610*4</f>
        <v>14440</v>
      </c>
      <c r="H145" s="131">
        <v>200</v>
      </c>
      <c r="I145" s="131"/>
      <c r="J145" s="131"/>
      <c r="K145" s="131"/>
      <c r="L145" s="137">
        <f t="shared" ref="L145:L146" si="20">MIN(E145,G145,I145)</f>
        <v>14440</v>
      </c>
      <c r="M145" s="3" t="str">
        <f>IF(L145=E145,"물자 P"&amp;F145,IF(L145=G145,"물정(I) P"&amp;H145,IF(L145=I145,"조달청"&amp;J145," ")))</f>
        <v>물자 P292</v>
      </c>
      <c r="N145" s="113"/>
      <c r="O145" s="113"/>
      <c r="P145" s="139" t="s">
        <v>524</v>
      </c>
    </row>
    <row r="146" spans="1:16" s="150" customFormat="1" ht="20.100000000000001" customHeight="1">
      <c r="A146" s="118">
        <f t="shared" si="19"/>
        <v>68</v>
      </c>
      <c r="B146" s="138" t="s">
        <v>523</v>
      </c>
      <c r="C146" s="118" t="s">
        <v>355</v>
      </c>
      <c r="D146" s="118" t="s">
        <v>379</v>
      </c>
      <c r="E146" s="130">
        <f>7480*4</f>
        <v>29920</v>
      </c>
      <c r="F146" s="131">
        <v>292</v>
      </c>
      <c r="G146" s="130">
        <f>7480*4</f>
        <v>29920</v>
      </c>
      <c r="H146" s="131">
        <v>200</v>
      </c>
      <c r="I146" s="131"/>
      <c r="J146" s="131"/>
      <c r="K146" s="131"/>
      <c r="L146" s="137">
        <f t="shared" si="20"/>
        <v>29920</v>
      </c>
      <c r="M146" s="3" t="str">
        <f>IF(L146=E146,"물자 P"&amp;F146,IF(L146=G146,"물정(I) P"&amp;H146,IF(L146=I146,"조달청"&amp;J146," ")))</f>
        <v>물자 P292</v>
      </c>
      <c r="N146" s="113"/>
      <c r="O146" s="113"/>
      <c r="P146" s="139" t="s">
        <v>524</v>
      </c>
    </row>
    <row r="147" spans="1:16" s="115" customFormat="1" ht="20.100000000000001" customHeight="1">
      <c r="A147" s="118">
        <f t="shared" si="19"/>
        <v>69</v>
      </c>
      <c r="B147" s="138" t="s">
        <v>525</v>
      </c>
      <c r="C147" s="118" t="s">
        <v>526</v>
      </c>
      <c r="D147" s="118" t="s">
        <v>351</v>
      </c>
      <c r="E147" s="130">
        <f>TRUNC(3410/4,0)</f>
        <v>852</v>
      </c>
      <c r="F147" s="131">
        <v>690</v>
      </c>
      <c r="G147" s="130">
        <f>TRUNC(4130/4,0)</f>
        <v>1032</v>
      </c>
      <c r="H147" s="131">
        <v>504</v>
      </c>
      <c r="I147" s="131"/>
      <c r="J147" s="131"/>
      <c r="K147" s="131"/>
      <c r="L147" s="137">
        <f>MIN(E147,G147,I147)</f>
        <v>852</v>
      </c>
      <c r="M147" s="3" t="str">
        <f>IF(L147=E147,"물자 P"&amp;F147,IF(L147=G147,"물정(II) P"&amp;H147,IF(L147=I147,"조달청"&amp;J147," ")))</f>
        <v>물자 P690</v>
      </c>
      <c r="N147" s="113"/>
      <c r="O147" s="113" t="s">
        <v>375</v>
      </c>
      <c r="P147" s="139" t="s">
        <v>527</v>
      </c>
    </row>
    <row r="148" spans="1:16" s="115" customFormat="1" ht="20.100000000000001" customHeight="1">
      <c r="A148" s="118">
        <f t="shared" si="19"/>
        <v>70</v>
      </c>
      <c r="B148" s="138" t="s">
        <v>525</v>
      </c>
      <c r="C148" s="118" t="s">
        <v>354</v>
      </c>
      <c r="D148" s="118" t="s">
        <v>351</v>
      </c>
      <c r="E148" s="130">
        <f>TRUNC(15740/4,0)</f>
        <v>3935</v>
      </c>
      <c r="F148" s="131">
        <v>690</v>
      </c>
      <c r="G148" s="130">
        <f>TRUNC(18070/4,0)</f>
        <v>4517</v>
      </c>
      <c r="H148" s="131">
        <v>504</v>
      </c>
      <c r="I148" s="131"/>
      <c r="J148" s="131"/>
      <c r="K148" s="131"/>
      <c r="L148" s="137">
        <f>MIN(E148,G148,I148)</f>
        <v>3935</v>
      </c>
      <c r="M148" s="3" t="str">
        <f>IF(L148=E148,"물자 P"&amp;F148,IF(L148=G148,"물정(II) P"&amp;H148,IF(L148=I148,"조달청"&amp;J148," ")))</f>
        <v>물자 P690</v>
      </c>
      <c r="N148" s="113"/>
      <c r="O148" s="113" t="s">
        <v>375</v>
      </c>
      <c r="P148" s="139" t="s">
        <v>527</v>
      </c>
    </row>
    <row r="149" spans="1:16" s="115" customFormat="1" ht="20.100000000000001" customHeight="1">
      <c r="A149" s="118">
        <f t="shared" si="19"/>
        <v>71</v>
      </c>
      <c r="B149" s="138" t="s">
        <v>525</v>
      </c>
      <c r="C149" s="118" t="s">
        <v>356</v>
      </c>
      <c r="D149" s="118" t="s">
        <v>351</v>
      </c>
      <c r="E149" s="130">
        <f>TRUNC(61800/4,0)</f>
        <v>15450</v>
      </c>
      <c r="F149" s="131">
        <v>690</v>
      </c>
      <c r="G149" s="130">
        <f>TRUNC(70460/4,0)</f>
        <v>17615</v>
      </c>
      <c r="H149" s="131">
        <v>504</v>
      </c>
      <c r="I149" s="131"/>
      <c r="J149" s="131"/>
      <c r="K149" s="131"/>
      <c r="L149" s="137">
        <f>MIN(E149,G149,I149)</f>
        <v>15450</v>
      </c>
      <c r="M149" s="3" t="str">
        <f>IF(L149=E149,"물자 P"&amp;F149,IF(L149=G149,"물정(II) P"&amp;H149,IF(L149=I149,"조달청"&amp;J149," ")))</f>
        <v>물자 P690</v>
      </c>
      <c r="N149" s="113"/>
      <c r="O149" s="113" t="s">
        <v>375</v>
      </c>
      <c r="P149" s="139" t="s">
        <v>528</v>
      </c>
    </row>
    <row r="150" spans="1:16" s="150" customFormat="1" ht="20.100000000000001" customHeight="1">
      <c r="A150" s="118">
        <f t="shared" si="19"/>
        <v>72</v>
      </c>
      <c r="B150" s="138" t="s">
        <v>529</v>
      </c>
      <c r="C150" s="118" t="s">
        <v>350</v>
      </c>
      <c r="D150" s="118" t="s">
        <v>351</v>
      </c>
      <c r="E150" s="159">
        <v>3940</v>
      </c>
      <c r="F150" s="131">
        <v>740</v>
      </c>
      <c r="G150" s="131">
        <v>3760</v>
      </c>
      <c r="H150" s="131">
        <v>532</v>
      </c>
      <c r="I150" s="131"/>
      <c r="J150" s="131"/>
      <c r="K150" s="131"/>
      <c r="L150" s="137">
        <f t="shared" ref="L150:L213" si="21">MIN(E150,G150,K150)</f>
        <v>3760</v>
      </c>
      <c r="M150" s="3" t="str">
        <f t="shared" ref="M150:M180" si="22">IF(L150=E150,"물자 P"&amp;F150,IF(L150=G150,"물정(II) P"&amp;H150,IF(L150=K150,"견적가격")))</f>
        <v>물정(II) P532</v>
      </c>
      <c r="N150" s="157"/>
      <c r="O150" s="113"/>
      <c r="P150" s="154" t="s">
        <v>530</v>
      </c>
    </row>
    <row r="151" spans="1:16" s="150" customFormat="1" ht="20.100000000000001" customHeight="1">
      <c r="A151" s="118">
        <f t="shared" si="19"/>
        <v>73</v>
      </c>
      <c r="B151" s="138" t="s">
        <v>529</v>
      </c>
      <c r="C151" s="118" t="s">
        <v>531</v>
      </c>
      <c r="D151" s="118" t="s">
        <v>351</v>
      </c>
      <c r="E151" s="159">
        <v>5930</v>
      </c>
      <c r="F151" s="131">
        <v>740</v>
      </c>
      <c r="G151" s="131">
        <v>5670</v>
      </c>
      <c r="H151" s="131">
        <v>532</v>
      </c>
      <c r="I151" s="131"/>
      <c r="J151" s="131"/>
      <c r="K151" s="131"/>
      <c r="L151" s="137">
        <f t="shared" si="21"/>
        <v>5670</v>
      </c>
      <c r="M151" s="3" t="str">
        <f t="shared" si="22"/>
        <v>물정(II) P532</v>
      </c>
      <c r="N151" s="157"/>
      <c r="O151" s="113"/>
      <c r="P151" s="154" t="s">
        <v>68</v>
      </c>
    </row>
    <row r="152" spans="1:16" s="150" customFormat="1" ht="20.100000000000001" customHeight="1">
      <c r="A152" s="118">
        <f t="shared" si="19"/>
        <v>74</v>
      </c>
      <c r="B152" s="138" t="s">
        <v>529</v>
      </c>
      <c r="C152" s="118" t="s">
        <v>353</v>
      </c>
      <c r="D152" s="118" t="s">
        <v>351</v>
      </c>
      <c r="E152" s="159">
        <v>8370</v>
      </c>
      <c r="F152" s="131">
        <v>740</v>
      </c>
      <c r="G152" s="131">
        <v>8000</v>
      </c>
      <c r="H152" s="131">
        <v>532</v>
      </c>
      <c r="I152" s="131"/>
      <c r="J152" s="131"/>
      <c r="K152" s="131"/>
      <c r="L152" s="137">
        <f t="shared" si="21"/>
        <v>8000</v>
      </c>
      <c r="M152" s="3" t="str">
        <f t="shared" si="22"/>
        <v>물정(II) P532</v>
      </c>
      <c r="N152" s="157"/>
      <c r="O152" s="113"/>
      <c r="P152" s="154" t="s">
        <v>69</v>
      </c>
    </row>
    <row r="153" spans="1:16" s="150" customFormat="1" ht="20.100000000000001" customHeight="1">
      <c r="A153" s="118">
        <f t="shared" si="19"/>
        <v>75</v>
      </c>
      <c r="B153" s="138" t="s">
        <v>529</v>
      </c>
      <c r="C153" s="118" t="s">
        <v>354</v>
      </c>
      <c r="D153" s="118" t="s">
        <v>351</v>
      </c>
      <c r="E153" s="159">
        <v>13570</v>
      </c>
      <c r="F153" s="131">
        <v>740</v>
      </c>
      <c r="G153" s="131">
        <v>12980</v>
      </c>
      <c r="H153" s="131">
        <v>532</v>
      </c>
      <c r="I153" s="131"/>
      <c r="J153" s="131"/>
      <c r="K153" s="131"/>
      <c r="L153" s="137">
        <f t="shared" si="21"/>
        <v>12980</v>
      </c>
      <c r="M153" s="3" t="str">
        <f t="shared" si="22"/>
        <v>물정(II) P532</v>
      </c>
      <c r="N153" s="157"/>
      <c r="O153" s="113"/>
      <c r="P153" s="154" t="s">
        <v>70</v>
      </c>
    </row>
    <row r="154" spans="1:16" s="150" customFormat="1" ht="20.100000000000001" customHeight="1">
      <c r="A154" s="118">
        <f t="shared" si="19"/>
        <v>76</v>
      </c>
      <c r="B154" s="138" t="s">
        <v>529</v>
      </c>
      <c r="C154" s="118" t="s">
        <v>532</v>
      </c>
      <c r="D154" s="118" t="s">
        <v>351</v>
      </c>
      <c r="E154" s="159">
        <v>20080</v>
      </c>
      <c r="F154" s="131">
        <v>740</v>
      </c>
      <c r="G154" s="131">
        <v>19210</v>
      </c>
      <c r="H154" s="131">
        <v>532</v>
      </c>
      <c r="I154" s="131"/>
      <c r="J154" s="131"/>
      <c r="K154" s="131"/>
      <c r="L154" s="137">
        <f t="shared" si="21"/>
        <v>19210</v>
      </c>
      <c r="M154" s="3" t="str">
        <f t="shared" si="22"/>
        <v>물정(II) P532</v>
      </c>
      <c r="N154" s="157"/>
      <c r="O154" s="113"/>
      <c r="P154" s="154" t="s">
        <v>71</v>
      </c>
    </row>
    <row r="155" spans="1:16" s="150" customFormat="1" ht="20.100000000000001" customHeight="1">
      <c r="A155" s="118">
        <f t="shared" si="19"/>
        <v>77</v>
      </c>
      <c r="B155" s="138" t="s">
        <v>529</v>
      </c>
      <c r="C155" s="118" t="s">
        <v>355</v>
      </c>
      <c r="D155" s="118" t="s">
        <v>351</v>
      </c>
      <c r="E155" s="159">
        <v>28290</v>
      </c>
      <c r="F155" s="131">
        <v>740</v>
      </c>
      <c r="G155" s="131">
        <v>27100</v>
      </c>
      <c r="H155" s="131">
        <v>532</v>
      </c>
      <c r="I155" s="131"/>
      <c r="J155" s="131"/>
      <c r="K155" s="131"/>
      <c r="L155" s="137">
        <f t="shared" si="21"/>
        <v>27100</v>
      </c>
      <c r="M155" s="3" t="str">
        <f t="shared" si="22"/>
        <v>물정(II) P532</v>
      </c>
      <c r="N155" s="157"/>
      <c r="O155" s="113"/>
      <c r="P155" s="154" t="s">
        <v>72</v>
      </c>
    </row>
    <row r="156" spans="1:16" s="150" customFormat="1" ht="20.100000000000001" customHeight="1">
      <c r="A156" s="118">
        <f t="shared" si="19"/>
        <v>78</v>
      </c>
      <c r="B156" s="138" t="s">
        <v>529</v>
      </c>
      <c r="C156" s="118" t="s">
        <v>356</v>
      </c>
      <c r="D156" s="118" t="s">
        <v>351</v>
      </c>
      <c r="E156" s="159">
        <v>47070</v>
      </c>
      <c r="F156" s="131">
        <v>740</v>
      </c>
      <c r="G156" s="131">
        <v>45020</v>
      </c>
      <c r="H156" s="131">
        <v>532</v>
      </c>
      <c r="I156" s="131"/>
      <c r="J156" s="131"/>
      <c r="K156" s="131"/>
      <c r="L156" s="137">
        <f t="shared" si="21"/>
        <v>45020</v>
      </c>
      <c r="M156" s="3" t="str">
        <f t="shared" si="22"/>
        <v>물정(II) P532</v>
      </c>
      <c r="N156" s="157"/>
      <c r="O156" s="113"/>
      <c r="P156" s="154" t="s">
        <v>73</v>
      </c>
    </row>
    <row r="157" spans="1:16" s="150" customFormat="1" ht="20.100000000000001" customHeight="1">
      <c r="A157" s="118">
        <f t="shared" si="19"/>
        <v>79</v>
      </c>
      <c r="B157" s="138" t="s">
        <v>529</v>
      </c>
      <c r="C157" s="118" t="s">
        <v>372</v>
      </c>
      <c r="D157" s="118" t="s">
        <v>351</v>
      </c>
      <c r="E157" s="159">
        <v>72040</v>
      </c>
      <c r="F157" s="131">
        <v>740</v>
      </c>
      <c r="G157" s="131">
        <v>68900</v>
      </c>
      <c r="H157" s="131">
        <v>532</v>
      </c>
      <c r="I157" s="131"/>
      <c r="J157" s="131"/>
      <c r="K157" s="131"/>
      <c r="L157" s="137">
        <f t="shared" si="21"/>
        <v>68900</v>
      </c>
      <c r="M157" s="3" t="str">
        <f t="shared" si="22"/>
        <v>물정(II) P532</v>
      </c>
      <c r="N157" s="157"/>
      <c r="O157" s="113"/>
      <c r="P157" s="154" t="s">
        <v>74</v>
      </c>
    </row>
    <row r="158" spans="1:16" s="150" customFormat="1" ht="20.100000000000001" customHeight="1">
      <c r="A158" s="118">
        <f t="shared" si="19"/>
        <v>80</v>
      </c>
      <c r="B158" s="138" t="s">
        <v>529</v>
      </c>
      <c r="C158" s="118" t="s">
        <v>357</v>
      </c>
      <c r="D158" s="118" t="s">
        <v>351</v>
      </c>
      <c r="E158" s="159">
        <v>101470</v>
      </c>
      <c r="F158" s="131">
        <v>740</v>
      </c>
      <c r="G158" s="131">
        <v>97050</v>
      </c>
      <c r="H158" s="131">
        <v>532</v>
      </c>
      <c r="I158" s="131"/>
      <c r="J158" s="131"/>
      <c r="K158" s="131"/>
      <c r="L158" s="137">
        <f t="shared" si="21"/>
        <v>97050</v>
      </c>
      <c r="M158" s="3" t="str">
        <f t="shared" si="22"/>
        <v>물정(II) P532</v>
      </c>
      <c r="N158" s="157"/>
      <c r="O158" s="113"/>
      <c r="P158" s="154" t="s">
        <v>75</v>
      </c>
    </row>
    <row r="159" spans="1:16" s="150" customFormat="1" ht="20.100000000000001" customHeight="1">
      <c r="A159" s="118">
        <f t="shared" si="19"/>
        <v>81</v>
      </c>
      <c r="B159" s="138" t="s">
        <v>529</v>
      </c>
      <c r="C159" s="118" t="s">
        <v>359</v>
      </c>
      <c r="D159" s="118" t="s">
        <v>351</v>
      </c>
      <c r="E159" s="159">
        <v>176130</v>
      </c>
      <c r="F159" s="131">
        <v>740</v>
      </c>
      <c r="G159" s="131">
        <v>168470</v>
      </c>
      <c r="H159" s="131">
        <v>532</v>
      </c>
      <c r="I159" s="131"/>
      <c r="J159" s="131"/>
      <c r="K159" s="131"/>
      <c r="L159" s="137">
        <f t="shared" si="21"/>
        <v>168470</v>
      </c>
      <c r="M159" s="3" t="str">
        <f t="shared" si="22"/>
        <v>물정(II) P532</v>
      </c>
      <c r="N159" s="157"/>
      <c r="O159" s="113"/>
      <c r="P159" s="154" t="s">
        <v>75</v>
      </c>
    </row>
    <row r="160" spans="1:16" s="150" customFormat="1" ht="20.100000000000001" customHeight="1">
      <c r="A160" s="118">
        <f t="shared" si="19"/>
        <v>82</v>
      </c>
      <c r="B160" s="138" t="s">
        <v>529</v>
      </c>
      <c r="C160" s="118" t="s">
        <v>360</v>
      </c>
      <c r="D160" s="118" t="s">
        <v>351</v>
      </c>
      <c r="E160" s="159">
        <v>257650</v>
      </c>
      <c r="F160" s="131">
        <v>740</v>
      </c>
      <c r="G160" s="131">
        <v>246440</v>
      </c>
      <c r="H160" s="131">
        <v>532</v>
      </c>
      <c r="I160" s="131"/>
      <c r="J160" s="131"/>
      <c r="K160" s="131"/>
      <c r="L160" s="137">
        <f t="shared" si="21"/>
        <v>246440</v>
      </c>
      <c r="M160" s="3" t="str">
        <f t="shared" si="22"/>
        <v>물정(II) P532</v>
      </c>
      <c r="N160" s="157"/>
      <c r="O160" s="113"/>
      <c r="P160" s="154" t="s">
        <v>75</v>
      </c>
    </row>
    <row r="161" spans="1:16" s="150" customFormat="1" ht="20.100000000000001" customHeight="1">
      <c r="A161" s="118">
        <f t="shared" si="19"/>
        <v>83</v>
      </c>
      <c r="B161" s="138" t="s">
        <v>529</v>
      </c>
      <c r="C161" s="118" t="s">
        <v>377</v>
      </c>
      <c r="D161" s="118" t="s">
        <v>351</v>
      </c>
      <c r="E161" s="159">
        <v>370880</v>
      </c>
      <c r="F161" s="131">
        <v>740</v>
      </c>
      <c r="G161" s="131">
        <v>354750</v>
      </c>
      <c r="H161" s="131">
        <v>532</v>
      </c>
      <c r="I161" s="131"/>
      <c r="J161" s="131"/>
      <c r="K161" s="131"/>
      <c r="L161" s="137">
        <f t="shared" si="21"/>
        <v>354750</v>
      </c>
      <c r="M161" s="163" t="str">
        <f t="shared" si="22"/>
        <v>물정(II) P532</v>
      </c>
      <c r="N161" s="157"/>
      <c r="O161" s="113"/>
      <c r="P161" s="154" t="s">
        <v>75</v>
      </c>
    </row>
    <row r="162" spans="1:16" s="115" customFormat="1" ht="20.100000000000001" customHeight="1">
      <c r="A162" s="118">
        <f t="shared" si="19"/>
        <v>84</v>
      </c>
      <c r="B162" s="138" t="s">
        <v>533</v>
      </c>
      <c r="C162" s="118" t="s">
        <v>353</v>
      </c>
      <c r="D162" s="118" t="s">
        <v>351</v>
      </c>
      <c r="E162" s="130">
        <f>119350/6</f>
        <v>19891.666666666668</v>
      </c>
      <c r="F162" s="131">
        <v>675</v>
      </c>
      <c r="G162" s="130">
        <f>119350/6</f>
        <v>19891.666666666668</v>
      </c>
      <c r="H162" s="131">
        <v>485</v>
      </c>
      <c r="I162" s="131"/>
      <c r="J162" s="131"/>
      <c r="K162" s="131"/>
      <c r="L162" s="137">
        <f t="shared" si="21"/>
        <v>19891.666666666668</v>
      </c>
      <c r="M162" s="3" t="str">
        <f t="shared" si="22"/>
        <v>물자 P675</v>
      </c>
      <c r="N162" s="157"/>
      <c r="O162" s="113"/>
      <c r="P162" s="154" t="s">
        <v>534</v>
      </c>
    </row>
    <row r="163" spans="1:16" s="115" customFormat="1" ht="20.100000000000001" customHeight="1">
      <c r="A163" s="118">
        <f t="shared" si="19"/>
        <v>85</v>
      </c>
      <c r="B163" s="138" t="s">
        <v>533</v>
      </c>
      <c r="C163" s="118" t="s">
        <v>354</v>
      </c>
      <c r="D163" s="118" t="s">
        <v>351</v>
      </c>
      <c r="E163" s="130">
        <f>144530/6</f>
        <v>24088.333333333332</v>
      </c>
      <c r="F163" s="131">
        <v>675</v>
      </c>
      <c r="G163" s="130">
        <f>144530/6</f>
        <v>24088.333333333332</v>
      </c>
      <c r="H163" s="131">
        <v>485</v>
      </c>
      <c r="I163" s="131"/>
      <c r="J163" s="131"/>
      <c r="K163" s="131"/>
      <c r="L163" s="137">
        <f t="shared" si="21"/>
        <v>24088.333333333332</v>
      </c>
      <c r="M163" s="3" t="str">
        <f t="shared" si="22"/>
        <v>물자 P675</v>
      </c>
      <c r="N163" s="113"/>
      <c r="O163" s="113"/>
      <c r="P163" s="154" t="s">
        <v>534</v>
      </c>
    </row>
    <row r="164" spans="1:16" s="115" customFormat="1" ht="20.100000000000001" customHeight="1">
      <c r="A164" s="118">
        <f t="shared" si="19"/>
        <v>86</v>
      </c>
      <c r="B164" s="138" t="s">
        <v>533</v>
      </c>
      <c r="C164" s="118" t="s">
        <v>355</v>
      </c>
      <c r="D164" s="118" t="s">
        <v>351</v>
      </c>
      <c r="E164" s="130">
        <f>222810/6</f>
        <v>37135</v>
      </c>
      <c r="F164" s="131">
        <v>675</v>
      </c>
      <c r="G164" s="130">
        <f>222810/6</f>
        <v>37135</v>
      </c>
      <c r="H164" s="131">
        <v>485</v>
      </c>
      <c r="I164" s="131"/>
      <c r="J164" s="131"/>
      <c r="K164" s="131"/>
      <c r="L164" s="137">
        <f t="shared" si="21"/>
        <v>37135</v>
      </c>
      <c r="M164" s="3" t="str">
        <f t="shared" si="22"/>
        <v>물자 P675</v>
      </c>
      <c r="N164" s="113"/>
      <c r="O164" s="113"/>
      <c r="P164" s="154" t="s">
        <v>534</v>
      </c>
    </row>
    <row r="165" spans="1:16" s="115" customFormat="1" ht="20.100000000000001" customHeight="1">
      <c r="A165" s="118">
        <f t="shared" si="19"/>
        <v>87</v>
      </c>
      <c r="B165" s="138" t="s">
        <v>533</v>
      </c>
      <c r="C165" s="118" t="s">
        <v>356</v>
      </c>
      <c r="D165" s="118" t="s">
        <v>351</v>
      </c>
      <c r="E165" s="130">
        <f>298270/6</f>
        <v>49711.666666666664</v>
      </c>
      <c r="F165" s="131">
        <v>675</v>
      </c>
      <c r="G165" s="130">
        <f>298270/6</f>
        <v>49711.666666666664</v>
      </c>
      <c r="H165" s="131">
        <v>485</v>
      </c>
      <c r="I165" s="131"/>
      <c r="J165" s="131"/>
      <c r="K165" s="131"/>
      <c r="L165" s="137">
        <f t="shared" si="21"/>
        <v>49711.666666666664</v>
      </c>
      <c r="M165" s="3" t="str">
        <f t="shared" si="22"/>
        <v>물자 P675</v>
      </c>
      <c r="N165" s="113"/>
      <c r="O165" s="113"/>
      <c r="P165" s="154" t="s">
        <v>534</v>
      </c>
    </row>
    <row r="166" spans="1:16" s="115" customFormat="1" ht="20.100000000000001" customHeight="1">
      <c r="A166" s="118">
        <f t="shared" si="19"/>
        <v>88</v>
      </c>
      <c r="B166" s="138" t="s">
        <v>533</v>
      </c>
      <c r="C166" s="118" t="s">
        <v>357</v>
      </c>
      <c r="D166" s="118" t="s">
        <v>351</v>
      </c>
      <c r="E166" s="130">
        <f>496110/6</f>
        <v>82685</v>
      </c>
      <c r="F166" s="131">
        <v>675</v>
      </c>
      <c r="G166" s="130">
        <f>496110/6</f>
        <v>82685</v>
      </c>
      <c r="H166" s="131">
        <v>485</v>
      </c>
      <c r="I166" s="131"/>
      <c r="J166" s="131"/>
      <c r="K166" s="131"/>
      <c r="L166" s="137">
        <f t="shared" si="21"/>
        <v>82685</v>
      </c>
      <c r="M166" s="3" t="str">
        <f t="shared" si="22"/>
        <v>물자 P675</v>
      </c>
      <c r="N166" s="113"/>
      <c r="O166" s="113"/>
      <c r="P166" s="154" t="s">
        <v>534</v>
      </c>
    </row>
    <row r="167" spans="1:16" s="115" customFormat="1" ht="20.100000000000001" customHeight="1">
      <c r="A167" s="118">
        <f t="shared" si="19"/>
        <v>89</v>
      </c>
      <c r="B167" s="138" t="s">
        <v>535</v>
      </c>
      <c r="C167" s="118" t="s">
        <v>353</v>
      </c>
      <c r="D167" s="118" t="s">
        <v>536</v>
      </c>
      <c r="E167" s="130">
        <v>12990</v>
      </c>
      <c r="F167" s="131">
        <v>677</v>
      </c>
      <c r="G167" s="130">
        <v>12990</v>
      </c>
      <c r="H167" s="131">
        <v>486</v>
      </c>
      <c r="I167" s="131"/>
      <c r="J167" s="131"/>
      <c r="K167" s="131"/>
      <c r="L167" s="137">
        <f t="shared" si="21"/>
        <v>12990</v>
      </c>
      <c r="M167" s="3" t="str">
        <f t="shared" si="22"/>
        <v>물자 P677</v>
      </c>
      <c r="N167" s="113"/>
      <c r="O167" s="113"/>
      <c r="P167" s="139" t="s">
        <v>537</v>
      </c>
    </row>
    <row r="168" spans="1:16" s="115" customFormat="1" ht="20.100000000000001" customHeight="1">
      <c r="A168" s="118">
        <f t="shared" si="19"/>
        <v>90</v>
      </c>
      <c r="B168" s="138" t="s">
        <v>535</v>
      </c>
      <c r="C168" s="118" t="s">
        <v>354</v>
      </c>
      <c r="D168" s="118" t="s">
        <v>536</v>
      </c>
      <c r="E168" s="130">
        <v>14430</v>
      </c>
      <c r="F168" s="131">
        <v>677</v>
      </c>
      <c r="G168" s="130">
        <v>14430</v>
      </c>
      <c r="H168" s="131">
        <v>486</v>
      </c>
      <c r="I168" s="131"/>
      <c r="J168" s="131"/>
      <c r="K168" s="131"/>
      <c r="L168" s="137">
        <f t="shared" si="21"/>
        <v>14430</v>
      </c>
      <c r="M168" s="3" t="str">
        <f t="shared" si="22"/>
        <v>물자 P677</v>
      </c>
      <c r="N168" s="113"/>
      <c r="O168" s="113"/>
      <c r="P168" s="139" t="s">
        <v>538</v>
      </c>
    </row>
    <row r="169" spans="1:16" s="115" customFormat="1" ht="20.100000000000001" customHeight="1">
      <c r="A169" s="118">
        <f t="shared" si="19"/>
        <v>91</v>
      </c>
      <c r="B169" s="138" t="s">
        <v>535</v>
      </c>
      <c r="C169" s="118" t="s">
        <v>356</v>
      </c>
      <c r="D169" s="118" t="s">
        <v>536</v>
      </c>
      <c r="E169" s="130">
        <v>25660</v>
      </c>
      <c r="F169" s="131">
        <v>677</v>
      </c>
      <c r="G169" s="130">
        <v>25660</v>
      </c>
      <c r="H169" s="131">
        <v>486</v>
      </c>
      <c r="I169" s="131"/>
      <c r="J169" s="131"/>
      <c r="K169" s="131"/>
      <c r="L169" s="137">
        <f t="shared" si="21"/>
        <v>25660</v>
      </c>
      <c r="M169" s="3" t="str">
        <f t="shared" si="22"/>
        <v>물자 P677</v>
      </c>
      <c r="N169" s="113"/>
      <c r="O169" s="113"/>
      <c r="P169" s="139" t="s">
        <v>538</v>
      </c>
    </row>
    <row r="170" spans="1:16" s="115" customFormat="1" ht="20.100000000000001" customHeight="1">
      <c r="A170" s="118">
        <f t="shared" si="19"/>
        <v>92</v>
      </c>
      <c r="B170" s="138" t="s">
        <v>535</v>
      </c>
      <c r="C170" s="118" t="s">
        <v>357</v>
      </c>
      <c r="D170" s="118" t="s">
        <v>536</v>
      </c>
      <c r="E170" s="130">
        <v>38680</v>
      </c>
      <c r="F170" s="131">
        <v>677</v>
      </c>
      <c r="G170" s="121">
        <v>38630</v>
      </c>
      <c r="H170" s="131">
        <v>486</v>
      </c>
      <c r="I170" s="131"/>
      <c r="J170" s="131"/>
      <c r="K170" s="131"/>
      <c r="L170" s="123">
        <f t="shared" si="21"/>
        <v>38630</v>
      </c>
      <c r="M170" s="124" t="str">
        <f t="shared" si="22"/>
        <v>물정(II) P486</v>
      </c>
      <c r="N170" s="113"/>
      <c r="O170" s="113"/>
      <c r="P170" s="139" t="s">
        <v>538</v>
      </c>
    </row>
    <row r="171" spans="1:16" s="115" customFormat="1" ht="20.100000000000001" customHeight="1">
      <c r="A171" s="118">
        <f t="shared" si="19"/>
        <v>93</v>
      </c>
      <c r="B171" s="138" t="s">
        <v>539</v>
      </c>
      <c r="C171" s="118"/>
      <c r="D171" s="118" t="s">
        <v>422</v>
      </c>
      <c r="E171" s="130">
        <f>TRUNC(311200/15,0)</f>
        <v>20746</v>
      </c>
      <c r="F171" s="131">
        <v>673</v>
      </c>
      <c r="G171" s="130"/>
      <c r="H171" s="131"/>
      <c r="I171" s="131"/>
      <c r="J171" s="131"/>
      <c r="K171" s="131"/>
      <c r="L171" s="137">
        <f t="shared" si="21"/>
        <v>20746</v>
      </c>
      <c r="M171" s="3" t="str">
        <f t="shared" si="22"/>
        <v>물자 P673</v>
      </c>
      <c r="N171" s="113"/>
      <c r="O171" s="113"/>
      <c r="P171" s="139" t="s">
        <v>540</v>
      </c>
    </row>
    <row r="172" spans="1:16" s="115" customFormat="1" ht="20.100000000000001" customHeight="1">
      <c r="A172" s="118">
        <f t="shared" si="19"/>
        <v>94</v>
      </c>
      <c r="B172" s="129" t="s">
        <v>541</v>
      </c>
      <c r="C172" s="118"/>
      <c r="D172" s="118" t="s">
        <v>351</v>
      </c>
      <c r="E172" s="130">
        <f>TRUNC(12600/6,0)</f>
        <v>2100</v>
      </c>
      <c r="F172" s="131">
        <v>673</v>
      </c>
      <c r="G172" s="130"/>
      <c r="H172" s="131"/>
      <c r="I172" s="131"/>
      <c r="J172" s="131"/>
      <c r="K172" s="131"/>
      <c r="L172" s="137">
        <f t="shared" si="21"/>
        <v>2100</v>
      </c>
      <c r="M172" s="3" t="str">
        <f t="shared" ref="M172" si="23">IF(L172=E172,"물자 P"&amp;F172,IF(L172=G172,"물정(I) P"&amp;H172,IF(L172=K172,"견적가격")))</f>
        <v>물자 P673</v>
      </c>
      <c r="N172" s="113"/>
      <c r="O172" s="113"/>
      <c r="P172" s="139"/>
    </row>
    <row r="173" spans="1:16" s="115" customFormat="1" ht="20.100000000000001" customHeight="1">
      <c r="A173" s="118">
        <f t="shared" si="19"/>
        <v>95</v>
      </c>
      <c r="B173" s="138" t="s">
        <v>542</v>
      </c>
      <c r="C173" s="118"/>
      <c r="D173" s="118" t="s">
        <v>363</v>
      </c>
      <c r="E173" s="130">
        <f>TRUNC(23200/(0.1*30),0)</f>
        <v>7733</v>
      </c>
      <c r="F173" s="131">
        <v>673</v>
      </c>
      <c r="G173" s="130"/>
      <c r="H173" s="131"/>
      <c r="I173" s="131"/>
      <c r="J173" s="131"/>
      <c r="K173" s="131"/>
      <c r="L173" s="137">
        <f t="shared" si="21"/>
        <v>7733</v>
      </c>
      <c r="M173" s="3" t="str">
        <f t="shared" si="22"/>
        <v>물자 P673</v>
      </c>
      <c r="N173" s="113"/>
      <c r="O173" s="113"/>
      <c r="P173" s="139"/>
    </row>
    <row r="174" spans="1:16" s="115" customFormat="1" ht="20.100000000000001" customHeight="1">
      <c r="A174" s="118">
        <f t="shared" si="19"/>
        <v>96</v>
      </c>
      <c r="B174" s="138" t="s">
        <v>543</v>
      </c>
      <c r="C174" s="118"/>
      <c r="D174" s="118" t="s">
        <v>363</v>
      </c>
      <c r="E174" s="130">
        <f>TRUNC(22200/(0.1*30),0)</f>
        <v>7400</v>
      </c>
      <c r="F174" s="131">
        <v>673</v>
      </c>
      <c r="G174" s="130"/>
      <c r="H174" s="131"/>
      <c r="I174" s="131"/>
      <c r="J174" s="131"/>
      <c r="K174" s="131"/>
      <c r="L174" s="137">
        <f t="shared" si="21"/>
        <v>7400</v>
      </c>
      <c r="M174" s="3" t="str">
        <f t="shared" si="22"/>
        <v>물자 P673</v>
      </c>
      <c r="N174" s="113"/>
      <c r="O174" s="113"/>
      <c r="P174" s="139"/>
    </row>
    <row r="175" spans="1:16" s="115" customFormat="1" ht="20.100000000000001" customHeight="1">
      <c r="A175" s="118">
        <f t="shared" si="19"/>
        <v>97</v>
      </c>
      <c r="B175" s="138" t="s">
        <v>544</v>
      </c>
      <c r="C175" s="118" t="s">
        <v>545</v>
      </c>
      <c r="D175" s="118" t="s">
        <v>351</v>
      </c>
      <c r="E175" s="130"/>
      <c r="F175" s="131"/>
      <c r="G175" s="130">
        <v>305</v>
      </c>
      <c r="H175" s="131">
        <v>677</v>
      </c>
      <c r="I175" s="131"/>
      <c r="J175" s="131"/>
      <c r="K175" s="131"/>
      <c r="L175" s="137">
        <f t="shared" si="21"/>
        <v>305</v>
      </c>
      <c r="M175" s="3" t="str">
        <f t="shared" ref="M175" si="24">IF(L175=E175,"물자 P"&amp;F175,IF(L175=G175,"물정(I) P"&amp;H175,IF(L175=K175,"견적가격")))</f>
        <v>물정(I) P677</v>
      </c>
      <c r="N175" s="113"/>
      <c r="O175" s="113"/>
      <c r="P175" s="139" t="s">
        <v>546</v>
      </c>
    </row>
    <row r="176" spans="1:16" s="115" customFormat="1" ht="20.100000000000001" customHeight="1">
      <c r="A176" s="118">
        <f t="shared" si="19"/>
        <v>98</v>
      </c>
      <c r="B176" s="138" t="s">
        <v>547</v>
      </c>
      <c r="C176" s="119" t="s">
        <v>548</v>
      </c>
      <c r="D176" s="118" t="s">
        <v>351</v>
      </c>
      <c r="E176" s="130">
        <v>5530</v>
      </c>
      <c r="F176" s="131">
        <v>682</v>
      </c>
      <c r="G176" s="130">
        <v>5701</v>
      </c>
      <c r="H176" s="131">
        <v>496</v>
      </c>
      <c r="I176" s="131"/>
      <c r="J176" s="131"/>
      <c r="K176" s="131"/>
      <c r="L176" s="137">
        <f t="shared" si="21"/>
        <v>5530</v>
      </c>
      <c r="M176" s="3" t="str">
        <f t="shared" si="22"/>
        <v>물자 P682</v>
      </c>
      <c r="N176" s="113"/>
      <c r="O176" s="113"/>
      <c r="P176" s="139" t="s">
        <v>549</v>
      </c>
    </row>
    <row r="177" spans="1:16" s="115" customFormat="1" ht="20.100000000000001" customHeight="1">
      <c r="A177" s="118">
        <f t="shared" si="19"/>
        <v>99</v>
      </c>
      <c r="B177" s="138" t="s">
        <v>547</v>
      </c>
      <c r="C177" s="119" t="s">
        <v>550</v>
      </c>
      <c r="D177" s="118" t="s">
        <v>351</v>
      </c>
      <c r="E177" s="130">
        <v>8590</v>
      </c>
      <c r="F177" s="131">
        <v>682</v>
      </c>
      <c r="G177" s="130">
        <v>8875</v>
      </c>
      <c r="H177" s="131">
        <v>496</v>
      </c>
      <c r="I177" s="131"/>
      <c r="J177" s="131"/>
      <c r="K177" s="131"/>
      <c r="L177" s="137">
        <f t="shared" si="21"/>
        <v>8590</v>
      </c>
      <c r="M177" s="3" t="str">
        <f t="shared" si="22"/>
        <v>물자 P682</v>
      </c>
      <c r="N177" s="113"/>
      <c r="O177" s="113"/>
      <c r="P177" s="139" t="s">
        <v>549</v>
      </c>
    </row>
    <row r="178" spans="1:16" s="115" customFormat="1" ht="20.100000000000001" customHeight="1">
      <c r="A178" s="118">
        <f t="shared" si="19"/>
        <v>100</v>
      </c>
      <c r="B178" s="138" t="s">
        <v>547</v>
      </c>
      <c r="C178" s="119" t="s">
        <v>551</v>
      </c>
      <c r="D178" s="118" t="s">
        <v>351</v>
      </c>
      <c r="E178" s="130">
        <v>12540</v>
      </c>
      <c r="F178" s="131">
        <v>682</v>
      </c>
      <c r="G178" s="130">
        <v>12924</v>
      </c>
      <c r="H178" s="131">
        <v>496</v>
      </c>
      <c r="I178" s="131"/>
      <c r="J178" s="131"/>
      <c r="K178" s="131"/>
      <c r="L178" s="137">
        <f t="shared" si="21"/>
        <v>12540</v>
      </c>
      <c r="M178" s="3" t="str">
        <f t="shared" si="22"/>
        <v>물자 P682</v>
      </c>
      <c r="N178" s="113"/>
      <c r="O178" s="113"/>
      <c r="P178" s="139" t="s">
        <v>549</v>
      </c>
    </row>
    <row r="179" spans="1:16" s="115" customFormat="1" ht="20.100000000000001" customHeight="1">
      <c r="A179" s="118">
        <f t="shared" si="19"/>
        <v>101</v>
      </c>
      <c r="B179" s="138" t="s">
        <v>547</v>
      </c>
      <c r="C179" s="119" t="s">
        <v>552</v>
      </c>
      <c r="D179" s="118" t="s">
        <v>351</v>
      </c>
      <c r="E179" s="130">
        <v>23460</v>
      </c>
      <c r="F179" s="131">
        <v>682</v>
      </c>
      <c r="G179" s="130">
        <v>24157</v>
      </c>
      <c r="H179" s="131">
        <v>496</v>
      </c>
      <c r="I179" s="131"/>
      <c r="J179" s="131"/>
      <c r="K179" s="131"/>
      <c r="L179" s="137">
        <f t="shared" si="21"/>
        <v>23460</v>
      </c>
      <c r="M179" s="3" t="str">
        <f t="shared" si="22"/>
        <v>물자 P682</v>
      </c>
      <c r="N179" s="113"/>
      <c r="O179" s="113"/>
      <c r="P179" s="139" t="s">
        <v>549</v>
      </c>
    </row>
    <row r="180" spans="1:16" s="115" customFormat="1" ht="20.100000000000001" customHeight="1">
      <c r="A180" s="118">
        <f t="shared" si="19"/>
        <v>102</v>
      </c>
      <c r="B180" s="138" t="s">
        <v>547</v>
      </c>
      <c r="C180" s="119" t="s">
        <v>553</v>
      </c>
      <c r="D180" s="118" t="s">
        <v>351</v>
      </c>
      <c r="E180" s="130">
        <v>78470</v>
      </c>
      <c r="F180" s="131">
        <v>682</v>
      </c>
      <c r="G180" s="130">
        <v>81023</v>
      </c>
      <c r="H180" s="131">
        <v>496</v>
      </c>
      <c r="I180" s="131"/>
      <c r="J180" s="131"/>
      <c r="K180" s="131"/>
      <c r="L180" s="137">
        <f t="shared" si="21"/>
        <v>78470</v>
      </c>
      <c r="M180" s="3" t="str">
        <f t="shared" si="22"/>
        <v>물자 P682</v>
      </c>
      <c r="N180" s="113"/>
      <c r="O180" s="113"/>
      <c r="P180" s="139" t="s">
        <v>554</v>
      </c>
    </row>
    <row r="181" spans="1:16" s="115" customFormat="1" ht="20.100000000000001" customHeight="1">
      <c r="A181" s="118">
        <f t="shared" si="19"/>
        <v>103</v>
      </c>
      <c r="B181" s="138" t="s">
        <v>555</v>
      </c>
      <c r="C181" s="118" t="s">
        <v>556</v>
      </c>
      <c r="D181" s="118" t="s">
        <v>422</v>
      </c>
      <c r="E181" s="130">
        <v>8338</v>
      </c>
      <c r="F181" s="131">
        <v>1279</v>
      </c>
      <c r="G181" s="131"/>
      <c r="H181" s="131"/>
      <c r="I181" s="131"/>
      <c r="J181" s="131"/>
      <c r="K181" s="131"/>
      <c r="L181" s="137">
        <f t="shared" si="21"/>
        <v>8338</v>
      </c>
      <c r="M181" s="3" t="str">
        <f t="shared" ref="M181:M182" si="25">IF(L181=E181,"물자 P"&amp;F181,IF(L181=G181,"물정(I) P"&amp;H181,IF(L181=K181,"견적가격")))</f>
        <v>물자 P1279</v>
      </c>
      <c r="N181" s="157"/>
      <c r="O181" s="113"/>
      <c r="P181" s="139" t="s">
        <v>557</v>
      </c>
    </row>
    <row r="182" spans="1:16" s="115" customFormat="1" ht="20.100000000000001" customHeight="1">
      <c r="A182" s="118">
        <f t="shared" si="19"/>
        <v>104</v>
      </c>
      <c r="B182" s="138" t="s">
        <v>558</v>
      </c>
      <c r="C182" s="118" t="s">
        <v>559</v>
      </c>
      <c r="D182" s="118" t="s">
        <v>351</v>
      </c>
      <c r="E182" s="130">
        <v>150</v>
      </c>
      <c r="F182" s="131">
        <v>673</v>
      </c>
      <c r="G182" s="130"/>
      <c r="H182" s="131"/>
      <c r="I182" s="131"/>
      <c r="J182" s="131"/>
      <c r="K182" s="131"/>
      <c r="L182" s="137">
        <f t="shared" si="21"/>
        <v>150</v>
      </c>
      <c r="M182" s="3" t="str">
        <f t="shared" si="25"/>
        <v>물자 P673</v>
      </c>
      <c r="N182" s="113"/>
      <c r="O182" s="113"/>
      <c r="P182" s="139" t="s">
        <v>560</v>
      </c>
    </row>
    <row r="183" spans="1:16" s="115" customFormat="1" ht="20.100000000000001" customHeight="1">
      <c r="A183" s="118">
        <f t="shared" si="19"/>
        <v>105</v>
      </c>
      <c r="B183" s="138" t="s">
        <v>561</v>
      </c>
      <c r="C183" s="118" t="s">
        <v>350</v>
      </c>
      <c r="D183" s="118" t="s">
        <v>368</v>
      </c>
      <c r="E183" s="130">
        <v>6850</v>
      </c>
      <c r="F183" s="131">
        <v>657</v>
      </c>
      <c r="G183" s="130">
        <v>6078</v>
      </c>
      <c r="H183" s="131">
        <v>460</v>
      </c>
      <c r="I183" s="131"/>
      <c r="J183" s="131"/>
      <c r="K183" s="131"/>
      <c r="L183" s="137">
        <f t="shared" si="21"/>
        <v>6078</v>
      </c>
      <c r="M183" s="3" t="str">
        <f t="shared" ref="M183:M221" si="26">IF(L183=E183,"물자 P"&amp;F183,IF(L183=G183,"물정(II) P"&amp;H183,IF(L183=K183,"견적가격")))</f>
        <v>물정(II) P460</v>
      </c>
      <c r="N183" s="113"/>
      <c r="O183" s="113"/>
      <c r="P183" s="139" t="s">
        <v>562</v>
      </c>
    </row>
    <row r="184" spans="1:16" s="115" customFormat="1" ht="20.100000000000001" customHeight="1">
      <c r="A184" s="118">
        <f t="shared" si="19"/>
        <v>106</v>
      </c>
      <c r="B184" s="138" t="s">
        <v>561</v>
      </c>
      <c r="C184" s="118" t="s">
        <v>531</v>
      </c>
      <c r="D184" s="118" t="s">
        <v>368</v>
      </c>
      <c r="E184" s="130">
        <v>9950</v>
      </c>
      <c r="F184" s="131">
        <v>657</v>
      </c>
      <c r="G184" s="130">
        <v>9294</v>
      </c>
      <c r="H184" s="131">
        <v>460</v>
      </c>
      <c r="I184" s="131"/>
      <c r="J184" s="131"/>
      <c r="K184" s="131"/>
      <c r="L184" s="137">
        <f t="shared" si="21"/>
        <v>9294</v>
      </c>
      <c r="M184" s="3" t="str">
        <f t="shared" si="26"/>
        <v>물정(II) P460</v>
      </c>
      <c r="N184" s="113"/>
      <c r="O184" s="113"/>
      <c r="P184" s="139" t="s">
        <v>562</v>
      </c>
    </row>
    <row r="185" spans="1:16" s="115" customFormat="1" ht="20.100000000000001" customHeight="1">
      <c r="A185" s="118">
        <f t="shared" si="19"/>
        <v>107</v>
      </c>
      <c r="B185" s="138" t="s">
        <v>561</v>
      </c>
      <c r="C185" s="118" t="s">
        <v>353</v>
      </c>
      <c r="D185" s="118" t="s">
        <v>368</v>
      </c>
      <c r="E185" s="130">
        <v>10530</v>
      </c>
      <c r="F185" s="131">
        <v>657</v>
      </c>
      <c r="G185" s="130">
        <v>10068</v>
      </c>
      <c r="H185" s="131">
        <v>460</v>
      </c>
      <c r="I185" s="131"/>
      <c r="J185" s="131"/>
      <c r="K185" s="131"/>
      <c r="L185" s="137">
        <f t="shared" si="21"/>
        <v>10068</v>
      </c>
      <c r="M185" s="3" t="str">
        <f t="shared" si="26"/>
        <v>물정(II) P460</v>
      </c>
      <c r="N185" s="113"/>
      <c r="O185" s="113"/>
      <c r="P185" s="139" t="s">
        <v>562</v>
      </c>
    </row>
    <row r="186" spans="1:16" s="115" customFormat="1" ht="20.100000000000001" customHeight="1">
      <c r="A186" s="118">
        <f t="shared" si="19"/>
        <v>108</v>
      </c>
      <c r="B186" s="138" t="s">
        <v>561</v>
      </c>
      <c r="C186" s="118" t="s">
        <v>354</v>
      </c>
      <c r="D186" s="118" t="s">
        <v>368</v>
      </c>
      <c r="E186" s="130">
        <v>13830</v>
      </c>
      <c r="F186" s="131">
        <v>657</v>
      </c>
      <c r="G186" s="130">
        <v>13212</v>
      </c>
      <c r="H186" s="131">
        <v>460</v>
      </c>
      <c r="I186" s="131"/>
      <c r="J186" s="131"/>
      <c r="K186" s="131"/>
      <c r="L186" s="137">
        <f t="shared" si="21"/>
        <v>13212</v>
      </c>
      <c r="M186" s="3" t="str">
        <f t="shared" si="26"/>
        <v>물정(II) P460</v>
      </c>
      <c r="N186" s="113"/>
      <c r="O186" s="113"/>
      <c r="P186" s="139" t="s">
        <v>562</v>
      </c>
    </row>
    <row r="187" spans="1:16" s="115" customFormat="1" ht="20.100000000000001" customHeight="1">
      <c r="A187" s="118">
        <f t="shared" si="19"/>
        <v>109</v>
      </c>
      <c r="B187" s="138" t="s">
        <v>561</v>
      </c>
      <c r="C187" s="118" t="s">
        <v>532</v>
      </c>
      <c r="D187" s="118" t="s">
        <v>368</v>
      </c>
      <c r="E187" s="130">
        <v>21740</v>
      </c>
      <c r="F187" s="131">
        <v>657</v>
      </c>
      <c r="G187" s="130">
        <v>20736</v>
      </c>
      <c r="H187" s="131">
        <v>460</v>
      </c>
      <c r="I187" s="131"/>
      <c r="J187" s="131"/>
      <c r="K187" s="131"/>
      <c r="L187" s="137">
        <f t="shared" si="21"/>
        <v>20736</v>
      </c>
      <c r="M187" s="3" t="str">
        <f t="shared" si="26"/>
        <v>물정(II) P460</v>
      </c>
      <c r="N187" s="113"/>
      <c r="O187" s="113"/>
      <c r="P187" s="139" t="s">
        <v>562</v>
      </c>
    </row>
    <row r="188" spans="1:16" s="115" customFormat="1" ht="20.100000000000001" customHeight="1">
      <c r="A188" s="118">
        <f t="shared" si="19"/>
        <v>110</v>
      </c>
      <c r="B188" s="138" t="s">
        <v>561</v>
      </c>
      <c r="C188" s="118" t="s">
        <v>355</v>
      </c>
      <c r="D188" s="118" t="s">
        <v>368</v>
      </c>
      <c r="E188" s="130">
        <v>30570</v>
      </c>
      <c r="F188" s="131">
        <v>657</v>
      </c>
      <c r="G188" s="130">
        <v>29148</v>
      </c>
      <c r="H188" s="131">
        <v>460</v>
      </c>
      <c r="I188" s="131"/>
      <c r="J188" s="131"/>
      <c r="K188" s="131"/>
      <c r="L188" s="137">
        <f t="shared" si="21"/>
        <v>29148</v>
      </c>
      <c r="M188" s="3" t="str">
        <f t="shared" si="26"/>
        <v>물정(II) P460</v>
      </c>
      <c r="N188" s="113"/>
      <c r="O188" s="113"/>
      <c r="P188" s="139" t="s">
        <v>562</v>
      </c>
    </row>
    <row r="189" spans="1:16" s="115" customFormat="1" ht="20.100000000000001" customHeight="1">
      <c r="A189" s="118">
        <f t="shared" si="19"/>
        <v>111</v>
      </c>
      <c r="B189" s="138" t="s">
        <v>561</v>
      </c>
      <c r="C189" s="118" t="s">
        <v>356</v>
      </c>
      <c r="D189" s="118" t="s">
        <v>368</v>
      </c>
      <c r="E189" s="130">
        <v>42050</v>
      </c>
      <c r="F189" s="131">
        <v>657</v>
      </c>
      <c r="G189" s="130">
        <v>40122</v>
      </c>
      <c r="H189" s="131">
        <v>460</v>
      </c>
      <c r="I189" s="131"/>
      <c r="J189" s="131"/>
      <c r="K189" s="131"/>
      <c r="L189" s="137">
        <f t="shared" si="21"/>
        <v>40122</v>
      </c>
      <c r="M189" s="3" t="str">
        <f t="shared" si="26"/>
        <v>물정(II) P460</v>
      </c>
      <c r="N189" s="113"/>
      <c r="O189" s="113"/>
      <c r="P189" s="139" t="s">
        <v>562</v>
      </c>
    </row>
    <row r="190" spans="1:16" s="115" customFormat="1" ht="20.100000000000001" customHeight="1">
      <c r="A190" s="118">
        <f t="shared" si="19"/>
        <v>112</v>
      </c>
      <c r="B190" s="138" t="s">
        <v>561</v>
      </c>
      <c r="C190" s="118" t="s">
        <v>372</v>
      </c>
      <c r="D190" s="118" t="s">
        <v>368</v>
      </c>
      <c r="E190" s="130">
        <v>68370</v>
      </c>
      <c r="F190" s="131">
        <v>657</v>
      </c>
      <c r="G190" s="130">
        <v>65202</v>
      </c>
      <c r="H190" s="131">
        <v>460</v>
      </c>
      <c r="I190" s="131"/>
      <c r="J190" s="131"/>
      <c r="K190" s="131"/>
      <c r="L190" s="137">
        <f t="shared" si="21"/>
        <v>65202</v>
      </c>
      <c r="M190" s="3" t="str">
        <f t="shared" si="26"/>
        <v>물정(II) P460</v>
      </c>
      <c r="N190" s="113"/>
      <c r="O190" s="113"/>
      <c r="P190" s="139" t="s">
        <v>562</v>
      </c>
    </row>
    <row r="191" spans="1:16" s="115" customFormat="1" ht="20.100000000000001" customHeight="1">
      <c r="A191" s="118">
        <f t="shared" si="19"/>
        <v>113</v>
      </c>
      <c r="B191" s="138" t="s">
        <v>561</v>
      </c>
      <c r="C191" s="118" t="s">
        <v>357</v>
      </c>
      <c r="D191" s="118" t="s">
        <v>368</v>
      </c>
      <c r="E191" s="130">
        <v>84100</v>
      </c>
      <c r="F191" s="131">
        <v>657</v>
      </c>
      <c r="G191" s="130">
        <v>80226</v>
      </c>
      <c r="H191" s="131">
        <v>460</v>
      </c>
      <c r="I191" s="131"/>
      <c r="J191" s="131"/>
      <c r="K191" s="131"/>
      <c r="L191" s="137">
        <f t="shared" si="21"/>
        <v>80226</v>
      </c>
      <c r="M191" s="3" t="str">
        <f t="shared" si="26"/>
        <v>물정(II) P460</v>
      </c>
      <c r="N191" s="113"/>
      <c r="O191" s="113"/>
      <c r="P191" s="139" t="s">
        <v>562</v>
      </c>
    </row>
    <row r="192" spans="1:16" s="115" customFormat="1" ht="20.100000000000001" customHeight="1">
      <c r="A192" s="118">
        <f t="shared" si="19"/>
        <v>114</v>
      </c>
      <c r="B192" s="138" t="s">
        <v>561</v>
      </c>
      <c r="C192" s="118" t="s">
        <v>359</v>
      </c>
      <c r="D192" s="118" t="s">
        <v>368</v>
      </c>
      <c r="E192" s="130">
        <v>160000</v>
      </c>
      <c r="F192" s="131">
        <v>657</v>
      </c>
      <c r="G192" s="130">
        <v>150348</v>
      </c>
      <c r="H192" s="131">
        <v>460</v>
      </c>
      <c r="I192" s="131"/>
      <c r="J192" s="131"/>
      <c r="K192" s="131"/>
      <c r="L192" s="137">
        <f t="shared" si="21"/>
        <v>150348</v>
      </c>
      <c r="M192" s="3" t="str">
        <f t="shared" si="26"/>
        <v>물정(II) P460</v>
      </c>
      <c r="N192" s="113"/>
      <c r="O192" s="113"/>
      <c r="P192" s="139" t="s">
        <v>562</v>
      </c>
    </row>
    <row r="193" spans="1:16" s="115" customFormat="1" ht="20.100000000000001" customHeight="1">
      <c r="A193" s="118">
        <f t="shared" si="19"/>
        <v>115</v>
      </c>
      <c r="B193" s="138" t="s">
        <v>563</v>
      </c>
      <c r="C193" s="118" t="s">
        <v>350</v>
      </c>
      <c r="D193" s="118" t="s">
        <v>368</v>
      </c>
      <c r="E193" s="130">
        <f>TRUNC(1030/80*50,0)</f>
        <v>643</v>
      </c>
      <c r="F193" s="131">
        <v>677</v>
      </c>
      <c r="G193" s="130">
        <f>TRUNC(1030/80*50,0)</f>
        <v>643</v>
      </c>
      <c r="H193" s="131">
        <v>486</v>
      </c>
      <c r="I193" s="131"/>
      <c r="J193" s="131"/>
      <c r="K193" s="131"/>
      <c r="L193" s="137">
        <f t="shared" si="21"/>
        <v>643</v>
      </c>
      <c r="M193" s="3" t="str">
        <f t="shared" si="26"/>
        <v>물자 P677</v>
      </c>
      <c r="N193" s="113"/>
      <c r="O193" s="113"/>
      <c r="P193" s="139" t="s">
        <v>564</v>
      </c>
    </row>
    <row r="194" spans="1:16" s="115" customFormat="1" ht="20.100000000000001" customHeight="1">
      <c r="A194" s="118">
        <f t="shared" si="19"/>
        <v>116</v>
      </c>
      <c r="B194" s="138" t="s">
        <v>563</v>
      </c>
      <c r="C194" s="118" t="s">
        <v>531</v>
      </c>
      <c r="D194" s="118" t="s">
        <v>368</v>
      </c>
      <c r="E194" s="130">
        <f>TRUNC(1030/80*65,0)</f>
        <v>836</v>
      </c>
      <c r="F194" s="131">
        <v>677</v>
      </c>
      <c r="G194" s="130">
        <f>TRUNC(1030/80*65,0)</f>
        <v>836</v>
      </c>
      <c r="H194" s="131">
        <v>486</v>
      </c>
      <c r="I194" s="131"/>
      <c r="J194" s="131"/>
      <c r="K194" s="131"/>
      <c r="L194" s="137">
        <f t="shared" si="21"/>
        <v>836</v>
      </c>
      <c r="M194" s="3" t="str">
        <f t="shared" si="26"/>
        <v>물자 P677</v>
      </c>
      <c r="N194" s="113"/>
      <c r="O194" s="113"/>
      <c r="P194" s="139" t="s">
        <v>564</v>
      </c>
    </row>
    <row r="195" spans="1:16" s="115" customFormat="1" ht="20.100000000000001" customHeight="1">
      <c r="A195" s="118">
        <f t="shared" si="19"/>
        <v>117</v>
      </c>
      <c r="B195" s="138" t="s">
        <v>563</v>
      </c>
      <c r="C195" s="118" t="s">
        <v>353</v>
      </c>
      <c r="D195" s="118" t="s">
        <v>368</v>
      </c>
      <c r="E195" s="130">
        <v>1030</v>
      </c>
      <c r="F195" s="131">
        <v>677</v>
      </c>
      <c r="G195" s="130">
        <v>1030</v>
      </c>
      <c r="H195" s="131">
        <v>486</v>
      </c>
      <c r="I195" s="131"/>
      <c r="J195" s="131"/>
      <c r="K195" s="131"/>
      <c r="L195" s="137">
        <f t="shared" si="21"/>
        <v>1030</v>
      </c>
      <c r="M195" s="3" t="str">
        <f t="shared" si="26"/>
        <v>물자 P677</v>
      </c>
      <c r="N195" s="113"/>
      <c r="O195" s="113"/>
      <c r="P195" s="139" t="s">
        <v>564</v>
      </c>
    </row>
    <row r="196" spans="1:16" s="115" customFormat="1" ht="20.100000000000001" customHeight="1">
      <c r="A196" s="118">
        <f t="shared" si="19"/>
        <v>118</v>
      </c>
      <c r="B196" s="138" t="s">
        <v>563</v>
      </c>
      <c r="C196" s="118" t="s">
        <v>354</v>
      </c>
      <c r="D196" s="118" t="s">
        <v>368</v>
      </c>
      <c r="E196" s="130">
        <v>1150</v>
      </c>
      <c r="F196" s="131">
        <v>677</v>
      </c>
      <c r="G196" s="130">
        <v>1150</v>
      </c>
      <c r="H196" s="131">
        <v>486</v>
      </c>
      <c r="I196" s="131"/>
      <c r="J196" s="131"/>
      <c r="K196" s="131"/>
      <c r="L196" s="137">
        <f t="shared" si="21"/>
        <v>1150</v>
      </c>
      <c r="M196" s="3" t="str">
        <f t="shared" si="26"/>
        <v>물자 P677</v>
      </c>
      <c r="N196" s="113"/>
      <c r="O196" s="113"/>
      <c r="P196" s="139" t="s">
        <v>564</v>
      </c>
    </row>
    <row r="197" spans="1:16" s="115" customFormat="1" ht="20.100000000000001" customHeight="1">
      <c r="A197" s="118">
        <f t="shared" si="19"/>
        <v>119</v>
      </c>
      <c r="B197" s="138" t="s">
        <v>563</v>
      </c>
      <c r="C197" s="118" t="s">
        <v>532</v>
      </c>
      <c r="D197" s="118" t="s">
        <v>368</v>
      </c>
      <c r="E197" s="130">
        <f>TRUNC((E196+E198)/2,0)</f>
        <v>1395</v>
      </c>
      <c r="F197" s="131">
        <v>677</v>
      </c>
      <c r="G197" s="130">
        <f>TRUNC((G196+G198)/2,0)</f>
        <v>1395</v>
      </c>
      <c r="H197" s="131">
        <v>486</v>
      </c>
      <c r="I197" s="131"/>
      <c r="J197" s="131"/>
      <c r="K197" s="131"/>
      <c r="L197" s="137">
        <f t="shared" si="21"/>
        <v>1395</v>
      </c>
      <c r="M197" s="3" t="str">
        <f t="shared" si="26"/>
        <v>물자 P677</v>
      </c>
      <c r="N197" s="113"/>
      <c r="O197" s="113"/>
      <c r="P197" s="139" t="s">
        <v>564</v>
      </c>
    </row>
    <row r="198" spans="1:16" s="115" customFormat="1" ht="20.100000000000001" customHeight="1">
      <c r="A198" s="118">
        <f t="shared" si="19"/>
        <v>120</v>
      </c>
      <c r="B198" s="138" t="s">
        <v>563</v>
      </c>
      <c r="C198" s="118" t="s">
        <v>355</v>
      </c>
      <c r="D198" s="118" t="s">
        <v>368</v>
      </c>
      <c r="E198" s="130">
        <v>1640</v>
      </c>
      <c r="F198" s="131">
        <v>677</v>
      </c>
      <c r="G198" s="130">
        <v>1640</v>
      </c>
      <c r="H198" s="131">
        <v>486</v>
      </c>
      <c r="I198" s="131"/>
      <c r="J198" s="131"/>
      <c r="K198" s="131"/>
      <c r="L198" s="137">
        <f t="shared" si="21"/>
        <v>1640</v>
      </c>
      <c r="M198" s="3" t="str">
        <f t="shared" si="26"/>
        <v>물자 P677</v>
      </c>
      <c r="N198" s="113"/>
      <c r="O198" s="113"/>
      <c r="P198" s="139" t="s">
        <v>564</v>
      </c>
    </row>
    <row r="199" spans="1:16" s="115" customFormat="1" ht="20.100000000000001" customHeight="1">
      <c r="A199" s="118">
        <f t="shared" si="19"/>
        <v>121</v>
      </c>
      <c r="B199" s="138" t="s">
        <v>563</v>
      </c>
      <c r="C199" s="118" t="s">
        <v>356</v>
      </c>
      <c r="D199" s="118" t="s">
        <v>368</v>
      </c>
      <c r="E199" s="130">
        <v>2530</v>
      </c>
      <c r="F199" s="131">
        <v>677</v>
      </c>
      <c r="G199" s="130">
        <v>2530</v>
      </c>
      <c r="H199" s="131">
        <v>486</v>
      </c>
      <c r="I199" s="131"/>
      <c r="J199" s="131"/>
      <c r="K199" s="131"/>
      <c r="L199" s="137">
        <f t="shared" si="21"/>
        <v>2530</v>
      </c>
      <c r="M199" s="3" t="str">
        <f t="shared" si="26"/>
        <v>물자 P677</v>
      </c>
      <c r="N199" s="113"/>
      <c r="O199" s="113"/>
      <c r="P199" s="139" t="s">
        <v>564</v>
      </c>
    </row>
    <row r="200" spans="1:16" s="115" customFormat="1" ht="20.100000000000001" customHeight="1">
      <c r="A200" s="118">
        <f t="shared" si="19"/>
        <v>122</v>
      </c>
      <c r="B200" s="138" t="s">
        <v>563</v>
      </c>
      <c r="C200" s="118" t="s">
        <v>372</v>
      </c>
      <c r="D200" s="118" t="s">
        <v>368</v>
      </c>
      <c r="E200" s="130">
        <v>3480</v>
      </c>
      <c r="F200" s="131">
        <v>677</v>
      </c>
      <c r="G200" s="130">
        <v>3480</v>
      </c>
      <c r="H200" s="131">
        <v>486</v>
      </c>
      <c r="I200" s="131"/>
      <c r="J200" s="131"/>
      <c r="K200" s="131"/>
      <c r="L200" s="137">
        <f t="shared" si="21"/>
        <v>3480</v>
      </c>
      <c r="M200" s="3" t="str">
        <f t="shared" si="26"/>
        <v>물자 P677</v>
      </c>
      <c r="N200" s="113"/>
      <c r="O200" s="113"/>
      <c r="P200" s="139" t="s">
        <v>564</v>
      </c>
    </row>
    <row r="201" spans="1:16" s="115" customFormat="1" ht="20.100000000000001" customHeight="1">
      <c r="A201" s="118">
        <f t="shared" si="19"/>
        <v>123</v>
      </c>
      <c r="B201" s="138" t="s">
        <v>563</v>
      </c>
      <c r="C201" s="118" t="s">
        <v>357</v>
      </c>
      <c r="D201" s="118" t="s">
        <v>368</v>
      </c>
      <c r="E201" s="130">
        <v>4650</v>
      </c>
      <c r="F201" s="131">
        <v>677</v>
      </c>
      <c r="G201" s="130">
        <v>4650</v>
      </c>
      <c r="H201" s="131">
        <v>486</v>
      </c>
      <c r="I201" s="131"/>
      <c r="J201" s="131"/>
      <c r="K201" s="131"/>
      <c r="L201" s="137">
        <f t="shared" si="21"/>
        <v>4650</v>
      </c>
      <c r="M201" s="3" t="str">
        <f t="shared" si="26"/>
        <v>물자 P677</v>
      </c>
      <c r="N201" s="113"/>
      <c r="O201" s="113"/>
      <c r="P201" s="139" t="s">
        <v>564</v>
      </c>
    </row>
    <row r="202" spans="1:16" s="115" customFormat="1" ht="20.100000000000001" customHeight="1">
      <c r="A202" s="118">
        <f t="shared" si="19"/>
        <v>124</v>
      </c>
      <c r="B202" s="138" t="s">
        <v>563</v>
      </c>
      <c r="C202" s="118" t="s">
        <v>359</v>
      </c>
      <c r="D202" s="118" t="s">
        <v>368</v>
      </c>
      <c r="E202" s="130">
        <v>7460</v>
      </c>
      <c r="F202" s="131">
        <v>677</v>
      </c>
      <c r="G202" s="130">
        <v>7460</v>
      </c>
      <c r="H202" s="131">
        <v>486</v>
      </c>
      <c r="I202" s="131"/>
      <c r="J202" s="131"/>
      <c r="K202" s="131"/>
      <c r="L202" s="137">
        <f t="shared" si="21"/>
        <v>7460</v>
      </c>
      <c r="M202" s="3" t="str">
        <f t="shared" si="26"/>
        <v>물자 P677</v>
      </c>
      <c r="N202" s="113"/>
      <c r="O202" s="113"/>
      <c r="P202" s="139" t="s">
        <v>564</v>
      </c>
    </row>
    <row r="203" spans="1:16" s="150" customFormat="1" ht="20.100000000000001" customHeight="1">
      <c r="A203" s="118">
        <f t="shared" si="19"/>
        <v>125</v>
      </c>
      <c r="B203" s="138" t="s">
        <v>565</v>
      </c>
      <c r="C203" s="119" t="s">
        <v>566</v>
      </c>
      <c r="D203" s="118" t="s">
        <v>368</v>
      </c>
      <c r="E203" s="130">
        <v>310</v>
      </c>
      <c r="F203" s="131">
        <v>89</v>
      </c>
      <c r="G203" s="130">
        <v>454</v>
      </c>
      <c r="H203" s="131">
        <v>111</v>
      </c>
      <c r="I203" s="131"/>
      <c r="J203" s="131"/>
      <c r="K203" s="131"/>
      <c r="L203" s="137">
        <f t="shared" si="21"/>
        <v>310</v>
      </c>
      <c r="M203" s="3" t="str">
        <f t="shared" ref="M203" si="27">IF(L203=E203,"물자 P"&amp;F203,IF(L203=G203,"물정(I) P"&amp;H203,IF(L203=K203,"견적가격")))</f>
        <v>물자 P89</v>
      </c>
      <c r="N203" s="113"/>
      <c r="O203" s="113"/>
      <c r="P203" s="139"/>
    </row>
    <row r="204" spans="1:16" s="115" customFormat="1" ht="20.100000000000001" customHeight="1">
      <c r="A204" s="118">
        <f t="shared" si="19"/>
        <v>126</v>
      </c>
      <c r="B204" s="138" t="s">
        <v>567</v>
      </c>
      <c r="C204" s="118"/>
      <c r="D204" s="118" t="s">
        <v>422</v>
      </c>
      <c r="E204" s="130">
        <f>TRUNC(13700/25,0)</f>
        <v>548</v>
      </c>
      <c r="F204" s="131">
        <v>573</v>
      </c>
      <c r="G204" s="130">
        <f>TRUNC(13700/25,0)</f>
        <v>548</v>
      </c>
      <c r="H204" s="131">
        <v>239</v>
      </c>
      <c r="I204" s="131"/>
      <c r="J204" s="131"/>
      <c r="K204" s="131"/>
      <c r="L204" s="137">
        <f t="shared" si="21"/>
        <v>548</v>
      </c>
      <c r="M204" s="3" t="str">
        <f t="shared" si="26"/>
        <v>물자 P573</v>
      </c>
      <c r="N204" s="113"/>
      <c r="O204" s="113"/>
      <c r="P204" s="139"/>
    </row>
    <row r="205" spans="1:16" s="115" customFormat="1" ht="20.100000000000001" customHeight="1">
      <c r="A205" s="118">
        <f t="shared" si="19"/>
        <v>127</v>
      </c>
      <c r="B205" s="138" t="s">
        <v>568</v>
      </c>
      <c r="C205" s="118" t="s">
        <v>569</v>
      </c>
      <c r="D205" s="118" t="s">
        <v>570</v>
      </c>
      <c r="E205" s="130">
        <v>160</v>
      </c>
      <c r="F205" s="131">
        <v>348</v>
      </c>
      <c r="G205" s="121">
        <v>130</v>
      </c>
      <c r="H205" s="131">
        <v>382</v>
      </c>
      <c r="I205" s="131"/>
      <c r="J205" s="131"/>
      <c r="K205" s="131"/>
      <c r="L205" s="137">
        <f t="shared" si="21"/>
        <v>130</v>
      </c>
      <c r="M205" s="3" t="str">
        <f t="shared" ref="M205" si="28">IF(L205=E205,"물자 P"&amp;F205,IF(L205=G205,"물정(I) P"&amp;H205,IF(L205=K205,"견적가격")))</f>
        <v>물정(I) P382</v>
      </c>
      <c r="N205" s="113"/>
      <c r="O205" s="113"/>
      <c r="P205" s="139"/>
    </row>
    <row r="206" spans="1:16" s="115" customFormat="1" ht="20.100000000000001" customHeight="1">
      <c r="A206" s="118">
        <f t="shared" si="19"/>
        <v>128</v>
      </c>
      <c r="B206" s="138" t="s">
        <v>571</v>
      </c>
      <c r="C206" s="118" t="s">
        <v>572</v>
      </c>
      <c r="D206" s="118" t="s">
        <v>536</v>
      </c>
      <c r="E206" s="130">
        <f>TRUNC((3150/80)*50,0)</f>
        <v>1968</v>
      </c>
      <c r="F206" s="131">
        <v>677</v>
      </c>
      <c r="G206" s="130">
        <f>TRUNC((3150/80)*50,0)</f>
        <v>1968</v>
      </c>
      <c r="H206" s="131">
        <v>486</v>
      </c>
      <c r="I206" s="131"/>
      <c r="J206" s="131"/>
      <c r="K206" s="131"/>
      <c r="L206" s="137">
        <f t="shared" si="21"/>
        <v>1968</v>
      </c>
      <c r="M206" s="3" t="str">
        <f t="shared" si="26"/>
        <v>물자 P677</v>
      </c>
      <c r="N206" s="113"/>
      <c r="O206" s="113"/>
      <c r="P206" s="139"/>
    </row>
    <row r="207" spans="1:16" s="115" customFormat="1" ht="20.100000000000001" customHeight="1">
      <c r="A207" s="118">
        <f t="shared" si="19"/>
        <v>129</v>
      </c>
      <c r="B207" s="138" t="s">
        <v>571</v>
      </c>
      <c r="C207" s="118" t="s">
        <v>531</v>
      </c>
      <c r="D207" s="118" t="s">
        <v>536</v>
      </c>
      <c r="E207" s="130">
        <f>TRUNC((3150/80)*65,0)</f>
        <v>2559</v>
      </c>
      <c r="F207" s="131">
        <v>677</v>
      </c>
      <c r="G207" s="130">
        <f>TRUNC((3150/80)*65,0)</f>
        <v>2559</v>
      </c>
      <c r="H207" s="131">
        <v>486</v>
      </c>
      <c r="I207" s="131"/>
      <c r="J207" s="131"/>
      <c r="K207" s="131"/>
      <c r="L207" s="137">
        <f t="shared" si="21"/>
        <v>2559</v>
      </c>
      <c r="M207" s="3" t="str">
        <f t="shared" si="26"/>
        <v>물자 P677</v>
      </c>
      <c r="N207" s="113"/>
      <c r="O207" s="113"/>
      <c r="P207" s="139"/>
    </row>
    <row r="208" spans="1:16" s="115" customFormat="1" ht="20.100000000000001" customHeight="1">
      <c r="A208" s="118">
        <f t="shared" si="19"/>
        <v>130</v>
      </c>
      <c r="B208" s="138" t="s">
        <v>571</v>
      </c>
      <c r="C208" s="118" t="s">
        <v>573</v>
      </c>
      <c r="D208" s="118" t="s">
        <v>536</v>
      </c>
      <c r="E208" s="130">
        <v>3150</v>
      </c>
      <c r="F208" s="131">
        <v>677</v>
      </c>
      <c r="G208" s="130">
        <v>3150</v>
      </c>
      <c r="H208" s="131">
        <v>486</v>
      </c>
      <c r="I208" s="131"/>
      <c r="J208" s="131"/>
      <c r="K208" s="131"/>
      <c r="L208" s="137">
        <f t="shared" si="21"/>
        <v>3150</v>
      </c>
      <c r="M208" s="3" t="str">
        <f t="shared" si="26"/>
        <v>물자 P677</v>
      </c>
      <c r="N208" s="113"/>
      <c r="O208" s="113"/>
      <c r="P208" s="139"/>
    </row>
    <row r="209" spans="1:16" s="115" customFormat="1" ht="20.100000000000001" customHeight="1">
      <c r="A209" s="118">
        <f t="shared" ref="A209:A272" si="29">A208+1</f>
        <v>131</v>
      </c>
      <c r="B209" s="138" t="s">
        <v>571</v>
      </c>
      <c r="C209" s="118" t="s">
        <v>354</v>
      </c>
      <c r="D209" s="118" t="s">
        <v>536</v>
      </c>
      <c r="E209" s="130">
        <v>5910</v>
      </c>
      <c r="F209" s="131">
        <v>677</v>
      </c>
      <c r="G209" s="130">
        <v>5910</v>
      </c>
      <c r="H209" s="131">
        <v>486</v>
      </c>
      <c r="I209" s="131"/>
      <c r="J209" s="131"/>
      <c r="K209" s="131"/>
      <c r="L209" s="137">
        <f t="shared" si="21"/>
        <v>5910</v>
      </c>
      <c r="M209" s="3" t="str">
        <f t="shared" si="26"/>
        <v>물자 P677</v>
      </c>
      <c r="N209" s="113"/>
      <c r="O209" s="113"/>
      <c r="P209" s="139"/>
    </row>
    <row r="210" spans="1:16" s="115" customFormat="1" ht="20.100000000000001" customHeight="1">
      <c r="A210" s="118">
        <f t="shared" si="29"/>
        <v>132</v>
      </c>
      <c r="B210" s="138" t="s">
        <v>571</v>
      </c>
      <c r="C210" s="118" t="s">
        <v>532</v>
      </c>
      <c r="D210" s="118" t="s">
        <v>536</v>
      </c>
      <c r="E210" s="130">
        <f>TRUNC((E209+E211)/2,0)</f>
        <v>7715</v>
      </c>
      <c r="F210" s="131">
        <v>677</v>
      </c>
      <c r="G210" s="130">
        <f>TRUNC((G209+G211)/2,0)</f>
        <v>7715</v>
      </c>
      <c r="H210" s="131">
        <v>486</v>
      </c>
      <c r="I210" s="131"/>
      <c r="J210" s="131"/>
      <c r="K210" s="131"/>
      <c r="L210" s="137">
        <f t="shared" si="21"/>
        <v>7715</v>
      </c>
      <c r="M210" s="3" t="str">
        <f t="shared" si="26"/>
        <v>물자 P677</v>
      </c>
      <c r="N210" s="113"/>
      <c r="O210" s="113"/>
      <c r="P210" s="139"/>
    </row>
    <row r="211" spans="1:16" s="115" customFormat="1" ht="20.100000000000001" customHeight="1">
      <c r="A211" s="118">
        <f t="shared" si="29"/>
        <v>133</v>
      </c>
      <c r="B211" s="138" t="s">
        <v>571</v>
      </c>
      <c r="C211" s="118" t="s">
        <v>355</v>
      </c>
      <c r="D211" s="118" t="s">
        <v>536</v>
      </c>
      <c r="E211" s="130">
        <v>9520</v>
      </c>
      <c r="F211" s="131">
        <v>677</v>
      </c>
      <c r="G211" s="130">
        <v>9520</v>
      </c>
      <c r="H211" s="131">
        <v>486</v>
      </c>
      <c r="I211" s="131"/>
      <c r="J211" s="131"/>
      <c r="K211" s="131"/>
      <c r="L211" s="137">
        <f t="shared" si="21"/>
        <v>9520</v>
      </c>
      <c r="M211" s="3" t="str">
        <f t="shared" si="26"/>
        <v>물자 P677</v>
      </c>
      <c r="N211" s="113"/>
      <c r="O211" s="113"/>
      <c r="P211" s="139"/>
    </row>
    <row r="212" spans="1:16" s="115" customFormat="1" ht="20.100000000000001" customHeight="1">
      <c r="A212" s="118">
        <f t="shared" si="29"/>
        <v>134</v>
      </c>
      <c r="B212" s="138" t="s">
        <v>571</v>
      </c>
      <c r="C212" s="118" t="s">
        <v>574</v>
      </c>
      <c r="D212" s="118" t="s">
        <v>536</v>
      </c>
      <c r="E212" s="130">
        <v>10290</v>
      </c>
      <c r="F212" s="131">
        <v>677</v>
      </c>
      <c r="G212" s="130">
        <v>10290</v>
      </c>
      <c r="H212" s="131">
        <v>486</v>
      </c>
      <c r="I212" s="131"/>
      <c r="J212" s="131"/>
      <c r="K212" s="131"/>
      <c r="L212" s="137">
        <f t="shared" si="21"/>
        <v>10290</v>
      </c>
      <c r="M212" s="3" t="str">
        <f t="shared" si="26"/>
        <v>물자 P677</v>
      </c>
      <c r="N212" s="113"/>
      <c r="O212" s="113"/>
      <c r="P212" s="139"/>
    </row>
    <row r="213" spans="1:16" s="115" customFormat="1" ht="20.100000000000001" customHeight="1">
      <c r="A213" s="118">
        <f t="shared" si="29"/>
        <v>135</v>
      </c>
      <c r="B213" s="138" t="s">
        <v>571</v>
      </c>
      <c r="C213" s="118" t="s">
        <v>372</v>
      </c>
      <c r="D213" s="118" t="s">
        <v>536</v>
      </c>
      <c r="E213" s="130">
        <v>16080</v>
      </c>
      <c r="F213" s="131">
        <v>677</v>
      </c>
      <c r="G213" s="130">
        <v>16080</v>
      </c>
      <c r="H213" s="131">
        <v>486</v>
      </c>
      <c r="I213" s="131"/>
      <c r="J213" s="131"/>
      <c r="K213" s="131"/>
      <c r="L213" s="137">
        <f t="shared" si="21"/>
        <v>16080</v>
      </c>
      <c r="M213" s="3" t="str">
        <f t="shared" si="26"/>
        <v>물자 P677</v>
      </c>
      <c r="N213" s="113"/>
      <c r="O213" s="113"/>
      <c r="P213" s="139"/>
    </row>
    <row r="214" spans="1:16" s="115" customFormat="1" ht="20.100000000000001" customHeight="1">
      <c r="A214" s="118">
        <f t="shared" si="29"/>
        <v>136</v>
      </c>
      <c r="B214" s="138" t="s">
        <v>571</v>
      </c>
      <c r="C214" s="118" t="s">
        <v>357</v>
      </c>
      <c r="D214" s="118" t="s">
        <v>536</v>
      </c>
      <c r="E214" s="130">
        <v>16640</v>
      </c>
      <c r="F214" s="131">
        <v>677</v>
      </c>
      <c r="G214" s="130">
        <v>16640</v>
      </c>
      <c r="H214" s="131">
        <v>486</v>
      </c>
      <c r="I214" s="131"/>
      <c r="J214" s="131"/>
      <c r="K214" s="131"/>
      <c r="L214" s="137">
        <f t="shared" ref="L214:L277" si="30">MIN(E214,G214,K214)</f>
        <v>16640</v>
      </c>
      <c r="M214" s="3" t="str">
        <f t="shared" si="26"/>
        <v>물자 P677</v>
      </c>
      <c r="N214" s="113"/>
      <c r="O214" s="113"/>
      <c r="P214" s="139"/>
    </row>
    <row r="215" spans="1:16" s="150" customFormat="1" ht="20.100000000000001" customHeight="1">
      <c r="A215" s="118">
        <f t="shared" si="29"/>
        <v>137</v>
      </c>
      <c r="B215" s="138" t="s">
        <v>571</v>
      </c>
      <c r="C215" s="118" t="s">
        <v>359</v>
      </c>
      <c r="D215" s="118" t="s">
        <v>536</v>
      </c>
      <c r="E215" s="130">
        <v>31510</v>
      </c>
      <c r="F215" s="131">
        <v>677</v>
      </c>
      <c r="G215" s="130">
        <v>31510</v>
      </c>
      <c r="H215" s="131">
        <v>486</v>
      </c>
      <c r="I215" s="131"/>
      <c r="J215" s="131"/>
      <c r="K215" s="131"/>
      <c r="L215" s="137">
        <f t="shared" si="30"/>
        <v>31510</v>
      </c>
      <c r="M215" s="3" t="str">
        <f t="shared" si="26"/>
        <v>물자 P677</v>
      </c>
      <c r="N215" s="113"/>
      <c r="O215" s="113"/>
      <c r="P215" s="139"/>
    </row>
    <row r="216" spans="1:16" s="115" customFormat="1" ht="20.100000000000001" customHeight="1">
      <c r="A216" s="118">
        <f t="shared" si="29"/>
        <v>138</v>
      </c>
      <c r="B216" s="138" t="s">
        <v>575</v>
      </c>
      <c r="C216" s="118" t="s">
        <v>576</v>
      </c>
      <c r="D216" s="118" t="s">
        <v>570</v>
      </c>
      <c r="E216" s="130">
        <v>26900</v>
      </c>
      <c r="F216" s="131">
        <v>146</v>
      </c>
      <c r="G216" s="130">
        <v>28800</v>
      </c>
      <c r="H216" s="131">
        <v>149</v>
      </c>
      <c r="I216" s="131"/>
      <c r="J216" s="131"/>
      <c r="K216" s="131"/>
      <c r="L216" s="137">
        <f t="shared" si="30"/>
        <v>26900</v>
      </c>
      <c r="M216" s="3" t="str">
        <f t="shared" si="26"/>
        <v>물자 P146</v>
      </c>
      <c r="N216" s="113"/>
      <c r="O216" s="113"/>
      <c r="P216" s="139"/>
    </row>
    <row r="217" spans="1:16" s="115" customFormat="1" ht="20.100000000000001" customHeight="1">
      <c r="A217" s="118">
        <f t="shared" si="29"/>
        <v>139</v>
      </c>
      <c r="B217" s="138" t="s">
        <v>577</v>
      </c>
      <c r="C217" s="118" t="s">
        <v>578</v>
      </c>
      <c r="D217" s="118" t="s">
        <v>570</v>
      </c>
      <c r="E217" s="130">
        <f>(16500/0.15/0.15)*0.2*0.2</f>
        <v>29333.333333333339</v>
      </c>
      <c r="F217" s="131">
        <v>146</v>
      </c>
      <c r="G217" s="121">
        <f>TRUNC(20400/(0.1*0.2)*0.2*0.2,0)</f>
        <v>40800</v>
      </c>
      <c r="H217" s="131">
        <v>149</v>
      </c>
      <c r="I217" s="131"/>
      <c r="J217" s="131"/>
      <c r="K217" s="131"/>
      <c r="L217" s="137">
        <f t="shared" si="30"/>
        <v>29333.333333333339</v>
      </c>
      <c r="M217" s="3" t="str">
        <f t="shared" si="26"/>
        <v>물자 P146</v>
      </c>
      <c r="N217" s="113"/>
      <c r="O217" s="113"/>
      <c r="P217" s="139"/>
    </row>
    <row r="218" spans="1:16" s="115" customFormat="1" ht="20.100000000000001" customHeight="1">
      <c r="A218" s="118">
        <f t="shared" si="29"/>
        <v>140</v>
      </c>
      <c r="B218" s="138" t="s">
        <v>579</v>
      </c>
      <c r="C218" s="118"/>
      <c r="D218" s="118" t="s">
        <v>368</v>
      </c>
      <c r="E218" s="130">
        <v>57</v>
      </c>
      <c r="F218" s="131">
        <v>147</v>
      </c>
      <c r="G218" s="130">
        <v>60</v>
      </c>
      <c r="H218" s="131">
        <v>153</v>
      </c>
      <c r="I218" s="131"/>
      <c r="J218" s="131"/>
      <c r="K218" s="131"/>
      <c r="L218" s="137">
        <f t="shared" si="30"/>
        <v>57</v>
      </c>
      <c r="M218" s="3" t="str">
        <f t="shared" si="26"/>
        <v>물자 P147</v>
      </c>
      <c r="N218" s="113"/>
      <c r="O218" s="113"/>
      <c r="P218" s="139" t="s">
        <v>580</v>
      </c>
    </row>
    <row r="219" spans="1:16" s="115" customFormat="1" ht="20.100000000000001" customHeight="1">
      <c r="A219" s="118">
        <f t="shared" si="29"/>
        <v>141</v>
      </c>
      <c r="B219" s="138" t="s">
        <v>581</v>
      </c>
      <c r="C219" s="118"/>
      <c r="D219" s="118" t="s">
        <v>368</v>
      </c>
      <c r="E219" s="130">
        <v>190</v>
      </c>
      <c r="F219" s="131">
        <v>147</v>
      </c>
      <c r="G219" s="130">
        <v>135</v>
      </c>
      <c r="H219" s="131">
        <v>153</v>
      </c>
      <c r="I219" s="131"/>
      <c r="J219" s="131"/>
      <c r="K219" s="131"/>
      <c r="L219" s="137">
        <f t="shared" si="30"/>
        <v>135</v>
      </c>
      <c r="M219" s="3" t="str">
        <f t="shared" si="26"/>
        <v>물정(II) P153</v>
      </c>
      <c r="N219" s="113"/>
      <c r="O219" s="113"/>
      <c r="P219" s="139" t="s">
        <v>582</v>
      </c>
    </row>
    <row r="220" spans="1:16" s="127" customFormat="1" ht="20.100000000000001" customHeight="1">
      <c r="A220" s="119">
        <f t="shared" si="29"/>
        <v>142</v>
      </c>
      <c r="B220" s="142" t="s">
        <v>583</v>
      </c>
      <c r="C220" s="119" t="s">
        <v>584</v>
      </c>
      <c r="D220" s="119" t="s">
        <v>368</v>
      </c>
      <c r="E220" s="121">
        <v>140</v>
      </c>
      <c r="F220" s="122">
        <v>147</v>
      </c>
      <c r="G220" s="121">
        <v>210</v>
      </c>
      <c r="H220" s="122">
        <v>153</v>
      </c>
      <c r="I220" s="122"/>
      <c r="J220" s="122"/>
      <c r="K220" s="122"/>
      <c r="L220" s="123">
        <f t="shared" si="30"/>
        <v>140</v>
      </c>
      <c r="M220" s="124" t="str">
        <f t="shared" si="26"/>
        <v>물자 P147</v>
      </c>
      <c r="N220" s="125"/>
      <c r="O220" s="125"/>
      <c r="P220" s="146"/>
    </row>
    <row r="221" spans="1:16" s="115" customFormat="1" ht="20.100000000000001" customHeight="1">
      <c r="A221" s="118">
        <f t="shared" si="29"/>
        <v>143</v>
      </c>
      <c r="B221" s="138" t="s">
        <v>585</v>
      </c>
      <c r="C221" s="118"/>
      <c r="D221" s="118" t="s">
        <v>570</v>
      </c>
      <c r="E221" s="130">
        <v>3800</v>
      </c>
      <c r="F221" s="131">
        <v>1368</v>
      </c>
      <c r="G221" s="130">
        <v>4000</v>
      </c>
      <c r="H221" s="131">
        <v>982</v>
      </c>
      <c r="I221" s="131"/>
      <c r="J221" s="131"/>
      <c r="K221" s="131"/>
      <c r="L221" s="137">
        <f t="shared" si="30"/>
        <v>3800</v>
      </c>
      <c r="M221" s="3" t="str">
        <f t="shared" si="26"/>
        <v>물자 P1368</v>
      </c>
      <c r="N221" s="113"/>
      <c r="O221" s="113"/>
      <c r="P221" s="139" t="s">
        <v>586</v>
      </c>
    </row>
    <row r="222" spans="1:16" s="115" customFormat="1" ht="20.100000000000001" customHeight="1">
      <c r="A222" s="118">
        <f t="shared" si="29"/>
        <v>144</v>
      </c>
      <c r="B222" s="129" t="s">
        <v>587</v>
      </c>
      <c r="C222" s="118" t="s">
        <v>588</v>
      </c>
      <c r="D222" s="118" t="s">
        <v>570</v>
      </c>
      <c r="E222" s="130">
        <v>220</v>
      </c>
      <c r="F222" s="131">
        <v>1307</v>
      </c>
      <c r="G222" s="130">
        <v>255</v>
      </c>
      <c r="H222" s="122">
        <v>594</v>
      </c>
      <c r="I222" s="131"/>
      <c r="J222" s="131"/>
      <c r="K222" s="131"/>
      <c r="L222" s="137">
        <f t="shared" si="30"/>
        <v>220</v>
      </c>
      <c r="M222" s="3" t="str">
        <f t="shared" ref="M222:M225" si="31">IF(L222=E222,"물자 P"&amp;F222,IF(L222=G222,"물정(I) P"&amp;H222,IF(L222=K222,"견적가격")))</f>
        <v>물자 P1307</v>
      </c>
      <c r="N222" s="113"/>
      <c r="O222" s="113"/>
      <c r="P222" s="139"/>
    </row>
    <row r="223" spans="1:16" s="115" customFormat="1" ht="20.100000000000001" customHeight="1">
      <c r="A223" s="118">
        <f t="shared" si="29"/>
        <v>145</v>
      </c>
      <c r="B223" s="138" t="s">
        <v>589</v>
      </c>
      <c r="C223" s="118" t="s">
        <v>590</v>
      </c>
      <c r="D223" s="118" t="s">
        <v>368</v>
      </c>
      <c r="E223" s="130">
        <v>15410</v>
      </c>
      <c r="F223" s="131">
        <v>1307</v>
      </c>
      <c r="G223" s="130">
        <v>17200</v>
      </c>
      <c r="H223" s="131">
        <v>594</v>
      </c>
      <c r="I223" s="131"/>
      <c r="J223" s="131"/>
      <c r="K223" s="131"/>
      <c r="L223" s="137">
        <f t="shared" si="30"/>
        <v>15410</v>
      </c>
      <c r="M223" s="3" t="str">
        <f t="shared" si="31"/>
        <v>물자 P1307</v>
      </c>
      <c r="N223" s="113"/>
      <c r="O223" s="113"/>
      <c r="P223" s="139"/>
    </row>
    <row r="224" spans="1:16" s="115" customFormat="1" ht="20.100000000000001" customHeight="1">
      <c r="A224" s="118">
        <f t="shared" si="29"/>
        <v>146</v>
      </c>
      <c r="B224" s="138" t="s">
        <v>589</v>
      </c>
      <c r="C224" s="118" t="s">
        <v>591</v>
      </c>
      <c r="D224" s="118" t="s">
        <v>368</v>
      </c>
      <c r="E224" s="130">
        <v>1200</v>
      </c>
      <c r="F224" s="131">
        <v>1307</v>
      </c>
      <c r="G224" s="130">
        <v>1380</v>
      </c>
      <c r="H224" s="131">
        <v>594</v>
      </c>
      <c r="I224" s="131"/>
      <c r="J224" s="131"/>
      <c r="K224" s="131"/>
      <c r="L224" s="137">
        <f t="shared" si="30"/>
        <v>1200</v>
      </c>
      <c r="M224" s="3" t="str">
        <f t="shared" si="31"/>
        <v>물자 P1307</v>
      </c>
      <c r="N224" s="113"/>
      <c r="O224" s="113"/>
      <c r="P224" s="139"/>
    </row>
    <row r="225" spans="1:16" s="115" customFormat="1" ht="20.100000000000001" customHeight="1">
      <c r="A225" s="118">
        <f t="shared" si="29"/>
        <v>147</v>
      </c>
      <c r="B225" s="138" t="s">
        <v>592</v>
      </c>
      <c r="C225" s="118"/>
      <c r="D225" s="118" t="s">
        <v>593</v>
      </c>
      <c r="E225" s="164">
        <f>600/1000</f>
        <v>0.6</v>
      </c>
      <c r="F225" s="131">
        <v>115</v>
      </c>
      <c r="G225" s="164">
        <f>850/1000</f>
        <v>0.85</v>
      </c>
      <c r="H225" s="131">
        <v>130</v>
      </c>
      <c r="I225" s="131"/>
      <c r="J225" s="131"/>
      <c r="K225" s="131"/>
      <c r="L225" s="137">
        <f t="shared" si="30"/>
        <v>0.6</v>
      </c>
      <c r="M225" s="3" t="str">
        <f t="shared" si="31"/>
        <v>물자 P115</v>
      </c>
      <c r="N225" s="113"/>
      <c r="O225" s="113"/>
      <c r="P225" s="139" t="s">
        <v>594</v>
      </c>
    </row>
    <row r="226" spans="1:16" s="115" customFormat="1" ht="20.100000000000001" customHeight="1">
      <c r="A226" s="118">
        <f t="shared" si="29"/>
        <v>148</v>
      </c>
      <c r="B226" s="129" t="s">
        <v>595</v>
      </c>
      <c r="C226" s="118"/>
      <c r="D226" s="118" t="s">
        <v>422</v>
      </c>
      <c r="E226" s="130"/>
      <c r="F226" s="131"/>
      <c r="G226" s="130">
        <f>TRUNC(35000/40,0)</f>
        <v>875</v>
      </c>
      <c r="H226" s="122">
        <v>884</v>
      </c>
      <c r="I226" s="131"/>
      <c r="J226" s="131"/>
      <c r="K226" s="131"/>
      <c r="L226" s="137">
        <f t="shared" si="30"/>
        <v>875</v>
      </c>
      <c r="M226" s="3" t="str">
        <f t="shared" ref="M226:M232" si="32">IF(L226=E226,"물자 P"&amp;F226,IF(L226=G226,"물정(II) P"&amp;H226,IF(L226=K226,"견적가격")))</f>
        <v>물정(II) P884</v>
      </c>
      <c r="N226" s="113"/>
      <c r="O226" s="113"/>
      <c r="P226" s="139" t="s">
        <v>596</v>
      </c>
    </row>
    <row r="227" spans="1:16" s="115" customFormat="1" ht="20.100000000000001" customHeight="1">
      <c r="A227" s="118">
        <f t="shared" si="29"/>
        <v>149</v>
      </c>
      <c r="B227" s="129" t="s">
        <v>597</v>
      </c>
      <c r="C227" s="118" t="s">
        <v>598</v>
      </c>
      <c r="D227" s="118" t="s">
        <v>599</v>
      </c>
      <c r="E227" s="130"/>
      <c r="F227" s="131"/>
      <c r="G227" s="130">
        <f>5000*(1000/300)</f>
        <v>16666.666666666668</v>
      </c>
      <c r="H227" s="131">
        <v>218</v>
      </c>
      <c r="I227" s="131"/>
      <c r="J227" s="131"/>
      <c r="K227" s="131"/>
      <c r="L227" s="137">
        <f t="shared" si="30"/>
        <v>16666.666666666668</v>
      </c>
      <c r="M227" s="3" t="str">
        <f t="shared" si="32"/>
        <v>물정(II) P218</v>
      </c>
      <c r="N227" s="113"/>
      <c r="O227" s="113"/>
      <c r="P227" s="139" t="s">
        <v>600</v>
      </c>
    </row>
    <row r="228" spans="1:16" s="115" customFormat="1" ht="20.100000000000001" customHeight="1">
      <c r="A228" s="118">
        <f t="shared" si="29"/>
        <v>150</v>
      </c>
      <c r="B228" s="138" t="s">
        <v>601</v>
      </c>
      <c r="C228" s="118" t="s">
        <v>602</v>
      </c>
      <c r="D228" s="118" t="s">
        <v>599</v>
      </c>
      <c r="E228" s="130">
        <f>TRUNC(90000/8,0)</f>
        <v>11250</v>
      </c>
      <c r="F228" s="131">
        <v>486</v>
      </c>
      <c r="G228" s="130">
        <f>TRUNC(90000/8,0)</f>
        <v>11250</v>
      </c>
      <c r="H228" s="131">
        <v>218</v>
      </c>
      <c r="I228" s="131"/>
      <c r="J228" s="131"/>
      <c r="K228" s="131"/>
      <c r="L228" s="137">
        <f t="shared" si="30"/>
        <v>11250</v>
      </c>
      <c r="M228" s="3" t="str">
        <f t="shared" ref="M228" si="33">IF(L228=E228,"물자 P"&amp;F228,IF(L228=G228,"물정(I) P"&amp;H228,IF(L228=K228,"견적가격")))</f>
        <v>물자 P486</v>
      </c>
      <c r="N228" s="113"/>
      <c r="O228" s="113"/>
      <c r="P228" s="139"/>
    </row>
    <row r="229" spans="1:16" s="115" customFormat="1" ht="20.100000000000001" customHeight="1">
      <c r="A229" s="118">
        <f t="shared" si="29"/>
        <v>151</v>
      </c>
      <c r="B229" s="129" t="s">
        <v>603</v>
      </c>
      <c r="C229" s="118" t="s">
        <v>604</v>
      </c>
      <c r="D229" s="118" t="s">
        <v>605</v>
      </c>
      <c r="E229" s="130">
        <f>182600/30</f>
        <v>6086.666666666667</v>
      </c>
      <c r="F229" s="131">
        <v>1317</v>
      </c>
      <c r="G229" s="130">
        <f>363200/100</f>
        <v>3632</v>
      </c>
      <c r="H229" s="131">
        <v>876</v>
      </c>
      <c r="I229" s="131"/>
      <c r="J229" s="131"/>
      <c r="K229" s="131"/>
      <c r="L229" s="137">
        <f t="shared" si="30"/>
        <v>3632</v>
      </c>
      <c r="M229" s="3" t="str">
        <f t="shared" si="32"/>
        <v>물정(II) P876</v>
      </c>
      <c r="N229" s="113"/>
      <c r="O229" s="113"/>
      <c r="P229" s="139" t="s">
        <v>606</v>
      </c>
    </row>
    <row r="230" spans="1:16" s="127" customFormat="1" ht="20.100000000000001" customHeight="1">
      <c r="A230" s="119">
        <f t="shared" si="29"/>
        <v>152</v>
      </c>
      <c r="B230" s="120" t="s">
        <v>607</v>
      </c>
      <c r="C230" s="119"/>
      <c r="D230" s="119" t="s">
        <v>608</v>
      </c>
      <c r="E230" s="121">
        <v>420</v>
      </c>
      <c r="F230" s="122">
        <v>114</v>
      </c>
      <c r="G230" s="121">
        <v>300</v>
      </c>
      <c r="H230" s="122">
        <v>133</v>
      </c>
      <c r="I230" s="122"/>
      <c r="J230" s="122"/>
      <c r="K230" s="122"/>
      <c r="L230" s="123">
        <f t="shared" si="30"/>
        <v>300</v>
      </c>
      <c r="M230" s="124" t="str">
        <f t="shared" si="32"/>
        <v>물정(II) P133</v>
      </c>
      <c r="N230" s="125"/>
      <c r="O230" s="125"/>
      <c r="P230" s="146"/>
    </row>
    <row r="231" spans="1:16" s="115" customFormat="1" ht="20.100000000000001" customHeight="1">
      <c r="A231" s="118">
        <f t="shared" si="29"/>
        <v>153</v>
      </c>
      <c r="B231" s="129" t="s">
        <v>609</v>
      </c>
      <c r="C231" s="118"/>
      <c r="D231" s="118" t="s">
        <v>608</v>
      </c>
      <c r="E231" s="130">
        <v>600</v>
      </c>
      <c r="F231" s="131">
        <v>115</v>
      </c>
      <c r="G231" s="130">
        <v>400</v>
      </c>
      <c r="H231" s="131">
        <v>131</v>
      </c>
      <c r="I231" s="131"/>
      <c r="J231" s="131"/>
      <c r="K231" s="131"/>
      <c r="L231" s="137">
        <f t="shared" si="30"/>
        <v>400</v>
      </c>
      <c r="M231" s="3" t="str">
        <f t="shared" si="32"/>
        <v>물정(II) P131</v>
      </c>
      <c r="N231" s="113"/>
      <c r="O231" s="113"/>
      <c r="P231" s="139"/>
    </row>
    <row r="232" spans="1:16" s="115" customFormat="1" ht="20.100000000000001" customHeight="1">
      <c r="A232" s="118">
        <f t="shared" si="29"/>
        <v>154</v>
      </c>
      <c r="B232" s="138" t="s">
        <v>610</v>
      </c>
      <c r="C232" s="118"/>
      <c r="D232" s="118" t="s">
        <v>611</v>
      </c>
      <c r="E232" s="130">
        <v>450000</v>
      </c>
      <c r="F232" s="131">
        <v>1367</v>
      </c>
      <c r="G232" s="130">
        <v>460000</v>
      </c>
      <c r="H232" s="131">
        <v>982</v>
      </c>
      <c r="I232" s="131"/>
      <c r="J232" s="131"/>
      <c r="K232" s="131"/>
      <c r="L232" s="137">
        <f t="shared" si="30"/>
        <v>450000</v>
      </c>
      <c r="M232" s="3" t="str">
        <f t="shared" si="32"/>
        <v>물자 P1367</v>
      </c>
      <c r="N232" s="113"/>
      <c r="O232" s="113"/>
      <c r="P232" s="139" t="s">
        <v>612</v>
      </c>
    </row>
    <row r="233" spans="1:16" s="115" customFormat="1" ht="20.100000000000001" customHeight="1">
      <c r="A233" s="118">
        <f t="shared" si="29"/>
        <v>155</v>
      </c>
      <c r="B233" s="138" t="s">
        <v>613</v>
      </c>
      <c r="C233" s="118"/>
      <c r="D233" s="118" t="s">
        <v>614</v>
      </c>
      <c r="E233" s="130">
        <v>73</v>
      </c>
      <c r="F233" s="131">
        <v>147</v>
      </c>
      <c r="G233" s="130">
        <v>61</v>
      </c>
      <c r="H233" s="131">
        <v>153</v>
      </c>
      <c r="I233" s="131"/>
      <c r="J233" s="131"/>
      <c r="K233" s="131"/>
      <c r="L233" s="137">
        <f t="shared" si="30"/>
        <v>61</v>
      </c>
      <c r="M233" s="3" t="str">
        <f t="shared" ref="M233:M277" si="34">IF(L233=E233,"물자 P"&amp;F233,IF(L233=G233,"물정(I) P"&amp;H233,IF(L233=K233,"견적가격")))</f>
        <v>물정(I) P153</v>
      </c>
      <c r="N233" s="113"/>
      <c r="O233" s="113"/>
      <c r="P233" s="139"/>
    </row>
    <row r="234" spans="1:16" s="115" customFormat="1" ht="20.100000000000001" customHeight="1">
      <c r="A234" s="118">
        <f t="shared" si="29"/>
        <v>156</v>
      </c>
      <c r="B234" s="138" t="s">
        <v>615</v>
      </c>
      <c r="C234" s="118" t="s">
        <v>616</v>
      </c>
      <c r="D234" s="118" t="s">
        <v>614</v>
      </c>
      <c r="E234" s="130"/>
      <c r="F234" s="131"/>
      <c r="G234" s="130">
        <v>66000</v>
      </c>
      <c r="H234" s="131">
        <v>593</v>
      </c>
      <c r="I234" s="131"/>
      <c r="J234" s="131"/>
      <c r="K234" s="131"/>
      <c r="L234" s="137">
        <f t="shared" si="30"/>
        <v>66000</v>
      </c>
      <c r="M234" s="3" t="str">
        <f t="shared" si="34"/>
        <v>물정(I) P593</v>
      </c>
      <c r="N234" s="113"/>
      <c r="O234" s="113"/>
      <c r="P234" s="139"/>
    </row>
    <row r="235" spans="1:16" s="115" customFormat="1" ht="20.100000000000001" customHeight="1">
      <c r="A235" s="118">
        <f t="shared" si="29"/>
        <v>157</v>
      </c>
      <c r="B235" s="138" t="s">
        <v>617</v>
      </c>
      <c r="C235" s="118" t="s">
        <v>616</v>
      </c>
      <c r="D235" s="118" t="s">
        <v>614</v>
      </c>
      <c r="E235" s="130"/>
      <c r="F235" s="131"/>
      <c r="G235" s="130">
        <v>306020</v>
      </c>
      <c r="H235" s="131">
        <v>591</v>
      </c>
      <c r="I235" s="131"/>
      <c r="J235" s="131"/>
      <c r="K235" s="131"/>
      <c r="L235" s="137">
        <f t="shared" si="30"/>
        <v>306020</v>
      </c>
      <c r="M235" s="3" t="str">
        <f t="shared" si="34"/>
        <v>물정(I) P591</v>
      </c>
      <c r="N235" s="113"/>
      <c r="O235" s="113"/>
      <c r="P235" s="139"/>
    </row>
    <row r="236" spans="1:16" s="115" customFormat="1" ht="20.100000000000001" customHeight="1">
      <c r="A236" s="118">
        <f t="shared" si="29"/>
        <v>158</v>
      </c>
      <c r="B236" s="138" t="s">
        <v>618</v>
      </c>
      <c r="C236" s="118" t="s">
        <v>616</v>
      </c>
      <c r="D236" s="118" t="s">
        <v>614</v>
      </c>
      <c r="E236" s="130"/>
      <c r="F236" s="131"/>
      <c r="G236" s="130">
        <v>210000</v>
      </c>
      <c r="H236" s="131">
        <v>591</v>
      </c>
      <c r="I236" s="131"/>
      <c r="J236" s="131"/>
      <c r="K236" s="131"/>
      <c r="L236" s="137">
        <f t="shared" si="30"/>
        <v>210000</v>
      </c>
      <c r="M236" s="3" t="str">
        <f t="shared" si="34"/>
        <v>물정(I) P591</v>
      </c>
      <c r="N236" s="113"/>
      <c r="O236" s="113"/>
      <c r="P236" s="139"/>
    </row>
    <row r="237" spans="1:16" s="115" customFormat="1" ht="20.100000000000001" customHeight="1">
      <c r="A237" s="118">
        <f t="shared" si="29"/>
        <v>159</v>
      </c>
      <c r="B237" s="138" t="s">
        <v>619</v>
      </c>
      <c r="C237" s="118" t="s">
        <v>616</v>
      </c>
      <c r="D237" s="118" t="s">
        <v>614</v>
      </c>
      <c r="E237" s="130"/>
      <c r="F237" s="131"/>
      <c r="G237" s="130">
        <v>16500</v>
      </c>
      <c r="H237" s="131">
        <v>593</v>
      </c>
      <c r="I237" s="131"/>
      <c r="J237" s="131"/>
      <c r="K237" s="131"/>
      <c r="L237" s="137">
        <f t="shared" si="30"/>
        <v>16500</v>
      </c>
      <c r="M237" s="3" t="str">
        <f t="shared" si="34"/>
        <v>물정(I) P593</v>
      </c>
      <c r="N237" s="113"/>
      <c r="O237" s="113"/>
      <c r="P237" s="139"/>
    </row>
    <row r="238" spans="1:16" s="115" customFormat="1" ht="20.100000000000001" customHeight="1">
      <c r="A238" s="118">
        <f t="shared" si="29"/>
        <v>160</v>
      </c>
      <c r="B238" s="138" t="s">
        <v>76</v>
      </c>
      <c r="C238" s="118" t="s">
        <v>77</v>
      </c>
      <c r="D238" s="118" t="s">
        <v>45</v>
      </c>
      <c r="E238" s="130"/>
      <c r="F238" s="131"/>
      <c r="G238" s="130">
        <v>162640</v>
      </c>
      <c r="H238" s="131">
        <v>591</v>
      </c>
      <c r="I238" s="131"/>
      <c r="J238" s="131"/>
      <c r="K238" s="131"/>
      <c r="L238" s="137">
        <f t="shared" si="30"/>
        <v>162640</v>
      </c>
      <c r="M238" s="3" t="str">
        <f t="shared" si="34"/>
        <v>물정(I) P591</v>
      </c>
      <c r="N238" s="113"/>
      <c r="O238" s="113"/>
      <c r="P238" s="139"/>
    </row>
    <row r="239" spans="1:16" s="115" customFormat="1" ht="20.100000000000001" customHeight="1">
      <c r="A239" s="118">
        <f t="shared" si="29"/>
        <v>161</v>
      </c>
      <c r="B239" s="138" t="s">
        <v>78</v>
      </c>
      <c r="C239" s="118" t="s">
        <v>77</v>
      </c>
      <c r="D239" s="118" t="s">
        <v>45</v>
      </c>
      <c r="E239" s="130"/>
      <c r="F239" s="131"/>
      <c r="G239" s="130">
        <v>306020</v>
      </c>
      <c r="H239" s="131">
        <v>591</v>
      </c>
      <c r="I239" s="131"/>
      <c r="J239" s="131"/>
      <c r="K239" s="131"/>
      <c r="L239" s="137">
        <f t="shared" si="30"/>
        <v>306020</v>
      </c>
      <c r="M239" s="3" t="str">
        <f t="shared" si="34"/>
        <v>물정(I) P591</v>
      </c>
      <c r="N239" s="113"/>
      <c r="O239" s="113"/>
      <c r="P239" s="139"/>
    </row>
    <row r="240" spans="1:16" s="115" customFormat="1" ht="20.100000000000001" customHeight="1">
      <c r="A240" s="118">
        <f t="shared" si="29"/>
        <v>162</v>
      </c>
      <c r="B240" s="138" t="s">
        <v>79</v>
      </c>
      <c r="C240" s="118" t="s">
        <v>77</v>
      </c>
      <c r="D240" s="118" t="s">
        <v>45</v>
      </c>
      <c r="E240" s="130"/>
      <c r="F240" s="131"/>
      <c r="G240" s="130">
        <v>103950</v>
      </c>
      <c r="H240" s="131">
        <v>591</v>
      </c>
      <c r="I240" s="131"/>
      <c r="J240" s="131"/>
      <c r="K240" s="131"/>
      <c r="L240" s="137">
        <f t="shared" si="30"/>
        <v>103950</v>
      </c>
      <c r="M240" s="3" t="str">
        <f t="shared" si="34"/>
        <v>물정(I) P591</v>
      </c>
      <c r="N240" s="113"/>
      <c r="O240" s="113"/>
      <c r="P240" s="139"/>
    </row>
    <row r="241" spans="1:16" s="127" customFormat="1" ht="20.100000000000001" customHeight="1">
      <c r="A241" s="119">
        <f t="shared" si="29"/>
        <v>163</v>
      </c>
      <c r="B241" s="142" t="s">
        <v>80</v>
      </c>
      <c r="C241" s="119" t="s">
        <v>77</v>
      </c>
      <c r="D241" s="119" t="s">
        <v>45</v>
      </c>
      <c r="E241" s="121"/>
      <c r="F241" s="122"/>
      <c r="G241" s="121">
        <v>57750</v>
      </c>
      <c r="H241" s="122">
        <v>591</v>
      </c>
      <c r="I241" s="122"/>
      <c r="J241" s="122"/>
      <c r="K241" s="122"/>
      <c r="L241" s="123">
        <f t="shared" si="30"/>
        <v>57750</v>
      </c>
      <c r="M241" s="124" t="str">
        <f t="shared" si="34"/>
        <v>물정(I) P591</v>
      </c>
      <c r="N241" s="125"/>
      <c r="O241" s="125"/>
      <c r="P241" s="146"/>
    </row>
    <row r="242" spans="1:16" s="115" customFormat="1" ht="20.100000000000001" customHeight="1">
      <c r="A242" s="118">
        <f t="shared" si="29"/>
        <v>164</v>
      </c>
      <c r="B242" s="138" t="s">
        <v>620</v>
      </c>
      <c r="C242" s="118" t="s">
        <v>621</v>
      </c>
      <c r="D242" s="118" t="s">
        <v>611</v>
      </c>
      <c r="E242" s="130">
        <v>960000</v>
      </c>
      <c r="F242" s="131">
        <v>44</v>
      </c>
      <c r="G242" s="130">
        <v>990000</v>
      </c>
      <c r="H242" s="131">
        <v>69</v>
      </c>
      <c r="I242" s="131"/>
      <c r="J242" s="131"/>
      <c r="K242" s="131"/>
      <c r="L242" s="137">
        <f t="shared" si="30"/>
        <v>960000</v>
      </c>
      <c r="M242" s="3" t="str">
        <f t="shared" si="34"/>
        <v>물자 P44</v>
      </c>
      <c r="N242" s="113"/>
      <c r="O242" s="113"/>
      <c r="P242" s="136" t="s">
        <v>622</v>
      </c>
    </row>
    <row r="243" spans="1:16" s="115" customFormat="1" ht="20.100000000000001" customHeight="1">
      <c r="A243" s="118">
        <f t="shared" si="29"/>
        <v>165</v>
      </c>
      <c r="B243" s="138" t="s">
        <v>620</v>
      </c>
      <c r="C243" s="118" t="s">
        <v>623</v>
      </c>
      <c r="D243" s="118" t="s">
        <v>611</v>
      </c>
      <c r="E243" s="130">
        <v>960000</v>
      </c>
      <c r="F243" s="131">
        <v>44</v>
      </c>
      <c r="G243" s="130">
        <v>990000</v>
      </c>
      <c r="H243" s="131">
        <v>69</v>
      </c>
      <c r="I243" s="131"/>
      <c r="J243" s="131"/>
      <c r="K243" s="131"/>
      <c r="L243" s="137">
        <f t="shared" si="30"/>
        <v>960000</v>
      </c>
      <c r="M243" s="3" t="str">
        <f t="shared" si="34"/>
        <v>물자 P44</v>
      </c>
      <c r="N243" s="113"/>
      <c r="O243" s="113"/>
      <c r="P243" s="136" t="s">
        <v>622</v>
      </c>
    </row>
    <row r="244" spans="1:16" s="115" customFormat="1" ht="20.100000000000001" customHeight="1">
      <c r="A244" s="118">
        <f t="shared" si="29"/>
        <v>166</v>
      </c>
      <c r="B244" s="138" t="s">
        <v>620</v>
      </c>
      <c r="C244" s="118" t="s">
        <v>624</v>
      </c>
      <c r="D244" s="118" t="s">
        <v>611</v>
      </c>
      <c r="E244" s="130">
        <v>960000</v>
      </c>
      <c r="F244" s="131">
        <v>44</v>
      </c>
      <c r="G244" s="130">
        <v>990000</v>
      </c>
      <c r="H244" s="131">
        <v>69</v>
      </c>
      <c r="I244" s="131"/>
      <c r="J244" s="131"/>
      <c r="K244" s="131"/>
      <c r="L244" s="137">
        <f t="shared" si="30"/>
        <v>960000</v>
      </c>
      <c r="M244" s="3" t="str">
        <f t="shared" si="34"/>
        <v>물자 P44</v>
      </c>
      <c r="N244" s="113"/>
      <c r="O244" s="113"/>
      <c r="P244" s="136" t="s">
        <v>622</v>
      </c>
    </row>
    <row r="245" spans="1:16" s="115" customFormat="1" ht="20.100000000000001" customHeight="1">
      <c r="A245" s="118">
        <f t="shared" si="29"/>
        <v>167</v>
      </c>
      <c r="B245" s="138" t="s">
        <v>620</v>
      </c>
      <c r="C245" s="118" t="s">
        <v>625</v>
      </c>
      <c r="D245" s="118" t="s">
        <v>611</v>
      </c>
      <c r="E245" s="130">
        <v>960000</v>
      </c>
      <c r="F245" s="131">
        <v>44</v>
      </c>
      <c r="G245" s="130">
        <v>990000</v>
      </c>
      <c r="H245" s="131">
        <v>69</v>
      </c>
      <c r="I245" s="131"/>
      <c r="J245" s="131"/>
      <c r="K245" s="131"/>
      <c r="L245" s="137">
        <f t="shared" si="30"/>
        <v>960000</v>
      </c>
      <c r="M245" s="3" t="str">
        <f t="shared" si="34"/>
        <v>물자 P44</v>
      </c>
      <c r="N245" s="113"/>
      <c r="O245" s="113"/>
      <c r="P245" s="136" t="s">
        <v>622</v>
      </c>
    </row>
    <row r="246" spans="1:16" s="115" customFormat="1" ht="20.100000000000001" customHeight="1">
      <c r="A246" s="118">
        <f t="shared" si="29"/>
        <v>168</v>
      </c>
      <c r="B246" s="138" t="s">
        <v>620</v>
      </c>
      <c r="C246" s="118" t="s">
        <v>626</v>
      </c>
      <c r="D246" s="118" t="s">
        <v>611</v>
      </c>
      <c r="E246" s="130">
        <v>960000</v>
      </c>
      <c r="F246" s="131">
        <v>44</v>
      </c>
      <c r="G246" s="130">
        <v>990000</v>
      </c>
      <c r="H246" s="131">
        <v>69</v>
      </c>
      <c r="I246" s="131"/>
      <c r="J246" s="131"/>
      <c r="K246" s="131"/>
      <c r="L246" s="137">
        <f t="shared" si="30"/>
        <v>960000</v>
      </c>
      <c r="M246" s="3" t="str">
        <f t="shared" si="34"/>
        <v>물자 P44</v>
      </c>
      <c r="N246" s="113"/>
      <c r="O246" s="113"/>
      <c r="P246" s="136" t="s">
        <v>622</v>
      </c>
    </row>
    <row r="247" spans="1:16" s="115" customFormat="1" ht="20.100000000000001" customHeight="1">
      <c r="A247" s="118">
        <f t="shared" si="29"/>
        <v>169</v>
      </c>
      <c r="B247" s="129" t="s">
        <v>627</v>
      </c>
      <c r="C247" s="118" t="s">
        <v>628</v>
      </c>
      <c r="D247" s="118" t="s">
        <v>611</v>
      </c>
      <c r="E247" s="130">
        <v>960000</v>
      </c>
      <c r="F247" s="131">
        <v>45</v>
      </c>
      <c r="G247" s="130">
        <v>1070000</v>
      </c>
      <c r="H247" s="131">
        <v>68</v>
      </c>
      <c r="I247" s="131"/>
      <c r="J247" s="131"/>
      <c r="K247" s="131"/>
      <c r="L247" s="137">
        <f t="shared" si="30"/>
        <v>960000</v>
      </c>
      <c r="M247" s="3" t="str">
        <f t="shared" si="34"/>
        <v>물자 P45</v>
      </c>
      <c r="N247" s="113"/>
      <c r="O247" s="113"/>
      <c r="P247" s="136" t="s">
        <v>622</v>
      </c>
    </row>
    <row r="248" spans="1:16" s="115" customFormat="1" ht="20.100000000000001" customHeight="1">
      <c r="A248" s="118">
        <f t="shared" si="29"/>
        <v>170</v>
      </c>
      <c r="B248" s="129" t="s">
        <v>627</v>
      </c>
      <c r="C248" s="119" t="s">
        <v>629</v>
      </c>
      <c r="D248" s="118" t="s">
        <v>611</v>
      </c>
      <c r="E248" s="130">
        <v>960000</v>
      </c>
      <c r="F248" s="131">
        <v>45</v>
      </c>
      <c r="G248" s="130">
        <v>1070000</v>
      </c>
      <c r="H248" s="131">
        <v>68</v>
      </c>
      <c r="I248" s="131"/>
      <c r="J248" s="131"/>
      <c r="K248" s="131"/>
      <c r="L248" s="137">
        <f t="shared" si="30"/>
        <v>960000</v>
      </c>
      <c r="M248" s="3" t="str">
        <f t="shared" si="34"/>
        <v>물자 P45</v>
      </c>
      <c r="N248" s="113"/>
      <c r="O248" s="113"/>
      <c r="P248" s="136" t="s">
        <v>622</v>
      </c>
    </row>
    <row r="249" spans="1:16" s="115" customFormat="1" ht="20.100000000000001" customHeight="1">
      <c r="A249" s="118">
        <f t="shared" si="29"/>
        <v>171</v>
      </c>
      <c r="B249" s="129" t="s">
        <v>627</v>
      </c>
      <c r="C249" s="118" t="s">
        <v>630</v>
      </c>
      <c r="D249" s="118" t="s">
        <v>611</v>
      </c>
      <c r="E249" s="130">
        <v>960000</v>
      </c>
      <c r="F249" s="131">
        <v>45</v>
      </c>
      <c r="G249" s="130">
        <v>990000</v>
      </c>
      <c r="H249" s="131">
        <v>68</v>
      </c>
      <c r="I249" s="131"/>
      <c r="J249" s="131"/>
      <c r="K249" s="131"/>
      <c r="L249" s="137">
        <f t="shared" si="30"/>
        <v>960000</v>
      </c>
      <c r="M249" s="3" t="str">
        <f t="shared" si="34"/>
        <v>물자 P45</v>
      </c>
      <c r="N249" s="113"/>
      <c r="O249" s="113"/>
      <c r="P249" s="136" t="s">
        <v>622</v>
      </c>
    </row>
    <row r="250" spans="1:16" s="115" customFormat="1" ht="20.100000000000001" customHeight="1">
      <c r="A250" s="118">
        <f t="shared" si="29"/>
        <v>172</v>
      </c>
      <c r="B250" s="129" t="s">
        <v>627</v>
      </c>
      <c r="C250" s="118" t="s">
        <v>631</v>
      </c>
      <c r="D250" s="118" t="s">
        <v>611</v>
      </c>
      <c r="E250" s="130">
        <v>960000</v>
      </c>
      <c r="F250" s="131">
        <v>45</v>
      </c>
      <c r="G250" s="130">
        <v>990000</v>
      </c>
      <c r="H250" s="131">
        <v>68</v>
      </c>
      <c r="I250" s="131"/>
      <c r="J250" s="131"/>
      <c r="K250" s="131"/>
      <c r="L250" s="137">
        <f t="shared" si="30"/>
        <v>960000</v>
      </c>
      <c r="M250" s="3" t="str">
        <f t="shared" si="34"/>
        <v>물자 P45</v>
      </c>
      <c r="N250" s="113"/>
      <c r="O250" s="113"/>
      <c r="P250" s="136" t="s">
        <v>622</v>
      </c>
    </row>
    <row r="251" spans="1:16" s="115" customFormat="1" ht="20.100000000000001" customHeight="1">
      <c r="A251" s="118">
        <f t="shared" si="29"/>
        <v>173</v>
      </c>
      <c r="B251" s="129" t="s">
        <v>627</v>
      </c>
      <c r="C251" s="118" t="s">
        <v>632</v>
      </c>
      <c r="D251" s="118" t="s">
        <v>611</v>
      </c>
      <c r="E251" s="130">
        <v>960000</v>
      </c>
      <c r="F251" s="131">
        <v>45</v>
      </c>
      <c r="G251" s="130">
        <v>990000</v>
      </c>
      <c r="H251" s="131">
        <v>68</v>
      </c>
      <c r="I251" s="131"/>
      <c r="J251" s="131"/>
      <c r="K251" s="131"/>
      <c r="L251" s="137">
        <f t="shared" si="30"/>
        <v>960000</v>
      </c>
      <c r="M251" s="3" t="str">
        <f t="shared" si="34"/>
        <v>물자 P45</v>
      </c>
      <c r="N251" s="113"/>
      <c r="O251" s="113"/>
      <c r="P251" s="136" t="s">
        <v>622</v>
      </c>
    </row>
    <row r="252" spans="1:16" s="115" customFormat="1" ht="20.100000000000001" customHeight="1">
      <c r="A252" s="118">
        <f t="shared" si="29"/>
        <v>174</v>
      </c>
      <c r="B252" s="129" t="s">
        <v>627</v>
      </c>
      <c r="C252" s="118" t="s">
        <v>633</v>
      </c>
      <c r="D252" s="118" t="s">
        <v>611</v>
      </c>
      <c r="E252" s="130">
        <v>960000</v>
      </c>
      <c r="F252" s="131">
        <v>45</v>
      </c>
      <c r="G252" s="130">
        <v>990000</v>
      </c>
      <c r="H252" s="131">
        <v>68</v>
      </c>
      <c r="I252" s="131"/>
      <c r="J252" s="131"/>
      <c r="K252" s="131"/>
      <c r="L252" s="137">
        <f t="shared" si="30"/>
        <v>960000</v>
      </c>
      <c r="M252" s="3" t="str">
        <f t="shared" si="34"/>
        <v>물자 P45</v>
      </c>
      <c r="N252" s="113"/>
      <c r="O252" s="113"/>
      <c r="P252" s="136" t="s">
        <v>622</v>
      </c>
    </row>
    <row r="253" spans="1:16" s="115" customFormat="1" ht="20.100000000000001" customHeight="1">
      <c r="A253" s="118">
        <f t="shared" si="29"/>
        <v>175</v>
      </c>
      <c r="B253" s="129" t="s">
        <v>627</v>
      </c>
      <c r="C253" s="118" t="s">
        <v>634</v>
      </c>
      <c r="D253" s="118" t="s">
        <v>611</v>
      </c>
      <c r="E253" s="130">
        <v>960000</v>
      </c>
      <c r="F253" s="131">
        <v>45</v>
      </c>
      <c r="G253" s="130">
        <v>990000</v>
      </c>
      <c r="H253" s="131">
        <v>68</v>
      </c>
      <c r="I253" s="131"/>
      <c r="J253" s="131"/>
      <c r="K253" s="131"/>
      <c r="L253" s="137">
        <f t="shared" si="30"/>
        <v>960000</v>
      </c>
      <c r="M253" s="3" t="str">
        <f t="shared" si="34"/>
        <v>물자 P45</v>
      </c>
      <c r="N253" s="113"/>
      <c r="O253" s="113"/>
      <c r="P253" s="136" t="s">
        <v>622</v>
      </c>
    </row>
    <row r="254" spans="1:16" s="127" customFormat="1" ht="20.100000000000001" customHeight="1">
      <c r="A254" s="119">
        <f t="shared" si="29"/>
        <v>176</v>
      </c>
      <c r="B254" s="120" t="s">
        <v>635</v>
      </c>
      <c r="C254" s="119" t="s">
        <v>636</v>
      </c>
      <c r="D254" s="119" t="s">
        <v>611</v>
      </c>
      <c r="E254" s="121">
        <v>975000</v>
      </c>
      <c r="F254" s="122">
        <v>47</v>
      </c>
      <c r="G254" s="121">
        <v>1005000</v>
      </c>
      <c r="H254" s="122">
        <v>74</v>
      </c>
      <c r="I254" s="122"/>
      <c r="J254" s="122"/>
      <c r="K254" s="122"/>
      <c r="L254" s="123">
        <f t="shared" si="30"/>
        <v>975000</v>
      </c>
      <c r="M254" s="124" t="str">
        <f t="shared" si="34"/>
        <v>물자 P47</v>
      </c>
      <c r="N254" s="125"/>
      <c r="O254" s="125"/>
      <c r="P254" s="126" t="s">
        <v>637</v>
      </c>
    </row>
    <row r="255" spans="1:16" s="127" customFormat="1" ht="20.100000000000001" customHeight="1">
      <c r="A255" s="119">
        <f t="shared" si="29"/>
        <v>177</v>
      </c>
      <c r="B255" s="120" t="s">
        <v>635</v>
      </c>
      <c r="C255" s="119" t="s">
        <v>638</v>
      </c>
      <c r="D255" s="119" t="s">
        <v>611</v>
      </c>
      <c r="E255" s="121">
        <v>975000</v>
      </c>
      <c r="F255" s="122">
        <v>47</v>
      </c>
      <c r="G255" s="121">
        <v>1005000</v>
      </c>
      <c r="H255" s="122">
        <v>74</v>
      </c>
      <c r="I255" s="122"/>
      <c r="J255" s="122"/>
      <c r="K255" s="122"/>
      <c r="L255" s="123">
        <f t="shared" si="30"/>
        <v>975000</v>
      </c>
      <c r="M255" s="124" t="str">
        <f t="shared" si="34"/>
        <v>물자 P47</v>
      </c>
      <c r="N255" s="125"/>
      <c r="O255" s="125"/>
      <c r="P255" s="126" t="s">
        <v>637</v>
      </c>
    </row>
    <row r="256" spans="1:16" s="127" customFormat="1" ht="20.100000000000001" customHeight="1">
      <c r="A256" s="119">
        <f t="shared" si="29"/>
        <v>178</v>
      </c>
      <c r="B256" s="120" t="s">
        <v>635</v>
      </c>
      <c r="C256" s="119" t="s">
        <v>639</v>
      </c>
      <c r="D256" s="119" t="s">
        <v>611</v>
      </c>
      <c r="E256" s="121">
        <v>975000</v>
      </c>
      <c r="F256" s="122">
        <v>47</v>
      </c>
      <c r="G256" s="121">
        <v>1005000</v>
      </c>
      <c r="H256" s="122">
        <v>74</v>
      </c>
      <c r="I256" s="122"/>
      <c r="J256" s="122"/>
      <c r="K256" s="122"/>
      <c r="L256" s="123">
        <f t="shared" si="30"/>
        <v>975000</v>
      </c>
      <c r="M256" s="124" t="str">
        <f t="shared" si="34"/>
        <v>물자 P47</v>
      </c>
      <c r="N256" s="125"/>
      <c r="O256" s="125"/>
      <c r="P256" s="126" t="s">
        <v>637</v>
      </c>
    </row>
    <row r="257" spans="1:16" s="127" customFormat="1" ht="20.100000000000001" customHeight="1">
      <c r="A257" s="119">
        <f t="shared" si="29"/>
        <v>179</v>
      </c>
      <c r="B257" s="120" t="s">
        <v>635</v>
      </c>
      <c r="C257" s="119" t="s">
        <v>640</v>
      </c>
      <c r="D257" s="119" t="s">
        <v>611</v>
      </c>
      <c r="E257" s="121">
        <v>975000</v>
      </c>
      <c r="F257" s="122">
        <v>47</v>
      </c>
      <c r="G257" s="121">
        <v>1005000</v>
      </c>
      <c r="H257" s="122">
        <v>74</v>
      </c>
      <c r="I257" s="122"/>
      <c r="J257" s="122"/>
      <c r="K257" s="122"/>
      <c r="L257" s="123">
        <f t="shared" si="30"/>
        <v>975000</v>
      </c>
      <c r="M257" s="124" t="str">
        <f t="shared" si="34"/>
        <v>물자 P47</v>
      </c>
      <c r="N257" s="125"/>
      <c r="O257" s="125"/>
      <c r="P257" s="126" t="s">
        <v>637</v>
      </c>
    </row>
    <row r="258" spans="1:16" s="115" customFormat="1" ht="20.100000000000001" customHeight="1">
      <c r="A258" s="118">
        <f t="shared" si="29"/>
        <v>180</v>
      </c>
      <c r="B258" s="138" t="s">
        <v>641</v>
      </c>
      <c r="C258" s="118" t="s">
        <v>642</v>
      </c>
      <c r="D258" s="118" t="s">
        <v>611</v>
      </c>
      <c r="E258" s="130">
        <v>1221600</v>
      </c>
      <c r="F258" s="131">
        <v>52</v>
      </c>
      <c r="G258" s="130">
        <v>1141300</v>
      </c>
      <c r="H258" s="131">
        <v>76</v>
      </c>
      <c r="I258" s="131"/>
      <c r="J258" s="131"/>
      <c r="K258" s="131"/>
      <c r="L258" s="137">
        <f t="shared" si="30"/>
        <v>1141300</v>
      </c>
      <c r="M258" s="3" t="str">
        <f t="shared" si="34"/>
        <v>물정(I) P76</v>
      </c>
      <c r="N258" s="113"/>
      <c r="O258" s="113"/>
      <c r="P258" s="136" t="s">
        <v>643</v>
      </c>
    </row>
    <row r="259" spans="1:16" s="115" customFormat="1" ht="20.100000000000001" customHeight="1">
      <c r="A259" s="118">
        <f t="shared" si="29"/>
        <v>181</v>
      </c>
      <c r="B259" s="138" t="s">
        <v>641</v>
      </c>
      <c r="C259" s="118" t="s">
        <v>644</v>
      </c>
      <c r="D259" s="118" t="s">
        <v>611</v>
      </c>
      <c r="E259" s="130">
        <v>1121600</v>
      </c>
      <c r="F259" s="131">
        <v>52</v>
      </c>
      <c r="G259" s="130">
        <v>1024400</v>
      </c>
      <c r="H259" s="131">
        <v>76</v>
      </c>
      <c r="I259" s="131"/>
      <c r="J259" s="131"/>
      <c r="K259" s="131"/>
      <c r="L259" s="137">
        <f t="shared" si="30"/>
        <v>1024400</v>
      </c>
      <c r="M259" s="3" t="str">
        <f t="shared" si="34"/>
        <v>물정(I) P76</v>
      </c>
      <c r="N259" s="113"/>
      <c r="O259" s="113"/>
      <c r="P259" s="136" t="s">
        <v>643</v>
      </c>
    </row>
    <row r="260" spans="1:16" s="115" customFormat="1" ht="20.100000000000001" customHeight="1">
      <c r="A260" s="118">
        <f t="shared" si="29"/>
        <v>182</v>
      </c>
      <c r="B260" s="138" t="s">
        <v>641</v>
      </c>
      <c r="C260" s="118" t="s">
        <v>645</v>
      </c>
      <c r="D260" s="118" t="s">
        <v>611</v>
      </c>
      <c r="E260" s="130">
        <v>1118100</v>
      </c>
      <c r="F260" s="131">
        <v>52</v>
      </c>
      <c r="G260" s="130">
        <v>1010000</v>
      </c>
      <c r="H260" s="131">
        <v>76</v>
      </c>
      <c r="I260" s="131"/>
      <c r="J260" s="131"/>
      <c r="K260" s="131"/>
      <c r="L260" s="137">
        <f t="shared" si="30"/>
        <v>1010000</v>
      </c>
      <c r="M260" s="3" t="str">
        <f t="shared" si="34"/>
        <v>물정(I) P76</v>
      </c>
      <c r="N260" s="113"/>
      <c r="O260" s="113"/>
      <c r="P260" s="136" t="s">
        <v>643</v>
      </c>
    </row>
    <row r="261" spans="1:16" s="115" customFormat="1" ht="20.100000000000001" customHeight="1">
      <c r="A261" s="118">
        <f t="shared" si="29"/>
        <v>183</v>
      </c>
      <c r="B261" s="138" t="s">
        <v>641</v>
      </c>
      <c r="C261" s="118" t="s">
        <v>646</v>
      </c>
      <c r="D261" s="118" t="s">
        <v>611</v>
      </c>
      <c r="E261" s="130">
        <v>1128800</v>
      </c>
      <c r="F261" s="131">
        <v>52</v>
      </c>
      <c r="G261" s="130">
        <v>1024200</v>
      </c>
      <c r="H261" s="131">
        <v>76</v>
      </c>
      <c r="I261" s="131"/>
      <c r="J261" s="131"/>
      <c r="K261" s="131"/>
      <c r="L261" s="137">
        <f t="shared" si="30"/>
        <v>1024200</v>
      </c>
      <c r="M261" s="3" t="str">
        <f t="shared" si="34"/>
        <v>물정(I) P76</v>
      </c>
      <c r="N261" s="113"/>
      <c r="O261" s="113"/>
      <c r="P261" s="136" t="s">
        <v>643</v>
      </c>
    </row>
    <row r="262" spans="1:16" s="115" customFormat="1" ht="20.100000000000001" customHeight="1">
      <c r="A262" s="118">
        <f t="shared" si="29"/>
        <v>184</v>
      </c>
      <c r="B262" s="138" t="s">
        <v>647</v>
      </c>
      <c r="C262" s="118" t="s">
        <v>648</v>
      </c>
      <c r="D262" s="118" t="s">
        <v>605</v>
      </c>
      <c r="E262" s="130">
        <v>7610</v>
      </c>
      <c r="F262" s="131">
        <v>62</v>
      </c>
      <c r="G262" s="130">
        <v>6440</v>
      </c>
      <c r="H262" s="131">
        <v>84</v>
      </c>
      <c r="I262" s="131"/>
      <c r="J262" s="131"/>
      <c r="K262" s="131"/>
      <c r="L262" s="137">
        <f t="shared" si="30"/>
        <v>6440</v>
      </c>
      <c r="M262" s="3" t="str">
        <f t="shared" si="34"/>
        <v>물정(I) P84</v>
      </c>
      <c r="N262" s="113"/>
      <c r="O262" s="113"/>
      <c r="P262" s="139" t="s">
        <v>649</v>
      </c>
    </row>
    <row r="263" spans="1:16" s="115" customFormat="1" ht="20.100000000000001" customHeight="1">
      <c r="A263" s="118">
        <f t="shared" si="29"/>
        <v>185</v>
      </c>
      <c r="B263" s="129" t="s">
        <v>81</v>
      </c>
      <c r="C263" s="165" t="s">
        <v>650</v>
      </c>
      <c r="D263" s="118" t="s">
        <v>8</v>
      </c>
      <c r="E263" s="130">
        <v>11510</v>
      </c>
      <c r="F263" s="131">
        <v>62</v>
      </c>
      <c r="G263" s="130">
        <v>11170</v>
      </c>
      <c r="H263" s="131">
        <v>84</v>
      </c>
      <c r="I263" s="131"/>
      <c r="J263" s="131"/>
      <c r="K263" s="131"/>
      <c r="L263" s="137">
        <f t="shared" si="30"/>
        <v>11170</v>
      </c>
      <c r="M263" s="3" t="str">
        <f t="shared" si="34"/>
        <v>물정(I) P84</v>
      </c>
      <c r="N263" s="113"/>
      <c r="O263" s="113"/>
      <c r="P263" s="139" t="s">
        <v>649</v>
      </c>
    </row>
    <row r="264" spans="1:16" s="115" customFormat="1" ht="20.100000000000001" customHeight="1">
      <c r="A264" s="118">
        <f t="shared" si="29"/>
        <v>186</v>
      </c>
      <c r="B264" s="138" t="s">
        <v>651</v>
      </c>
      <c r="C264" s="118" t="s">
        <v>652</v>
      </c>
      <c r="D264" s="118" t="s">
        <v>608</v>
      </c>
      <c r="E264" s="130">
        <v>870</v>
      </c>
      <c r="F264" s="131">
        <v>43</v>
      </c>
      <c r="G264" s="130">
        <v>950</v>
      </c>
      <c r="H264" s="131">
        <v>63</v>
      </c>
      <c r="I264" s="131"/>
      <c r="J264" s="131"/>
      <c r="K264" s="131"/>
      <c r="L264" s="137">
        <f t="shared" si="30"/>
        <v>870</v>
      </c>
      <c r="M264" s="3" t="str">
        <f t="shared" si="34"/>
        <v>물자 P43</v>
      </c>
      <c r="N264" s="113"/>
      <c r="O264" s="113"/>
      <c r="P264" s="139" t="s">
        <v>653</v>
      </c>
    </row>
    <row r="265" spans="1:16" s="115" customFormat="1" ht="20.100000000000001" customHeight="1">
      <c r="A265" s="118">
        <f t="shared" si="29"/>
        <v>187</v>
      </c>
      <c r="B265" s="138" t="s">
        <v>654</v>
      </c>
      <c r="C265" s="118" t="s">
        <v>655</v>
      </c>
      <c r="D265" s="118" t="s">
        <v>614</v>
      </c>
      <c r="E265" s="130">
        <v>626</v>
      </c>
      <c r="F265" s="131">
        <v>85</v>
      </c>
      <c r="G265" s="130">
        <v>456</v>
      </c>
      <c r="H265" s="131">
        <v>108</v>
      </c>
      <c r="I265" s="131"/>
      <c r="J265" s="131"/>
      <c r="K265" s="131"/>
      <c r="L265" s="137">
        <f t="shared" si="30"/>
        <v>456</v>
      </c>
      <c r="M265" s="3" t="str">
        <f t="shared" si="34"/>
        <v>물정(I) P108</v>
      </c>
      <c r="N265" s="113"/>
      <c r="O265" s="113"/>
      <c r="P265" s="139"/>
    </row>
    <row r="266" spans="1:16" s="115" customFormat="1" ht="20.100000000000001" customHeight="1">
      <c r="A266" s="118">
        <f t="shared" si="29"/>
        <v>188</v>
      </c>
      <c r="B266" s="138" t="s">
        <v>654</v>
      </c>
      <c r="C266" s="118" t="s">
        <v>656</v>
      </c>
      <c r="D266" s="118" t="s">
        <v>614</v>
      </c>
      <c r="E266" s="130">
        <v>479</v>
      </c>
      <c r="F266" s="131">
        <v>85</v>
      </c>
      <c r="G266" s="130"/>
      <c r="H266" s="131"/>
      <c r="I266" s="131"/>
      <c r="J266" s="131"/>
      <c r="K266" s="131"/>
      <c r="L266" s="137">
        <f t="shared" si="30"/>
        <v>479</v>
      </c>
      <c r="M266" s="3" t="str">
        <f t="shared" si="34"/>
        <v>물자 P85</v>
      </c>
      <c r="N266" s="113"/>
      <c r="O266" s="113"/>
      <c r="P266" s="139"/>
    </row>
    <row r="267" spans="1:16" s="115" customFormat="1" ht="20.100000000000001" customHeight="1">
      <c r="A267" s="118">
        <f t="shared" si="29"/>
        <v>189</v>
      </c>
      <c r="B267" s="138" t="s">
        <v>657</v>
      </c>
      <c r="C267" s="118" t="s">
        <v>658</v>
      </c>
      <c r="D267" s="118" t="s">
        <v>659</v>
      </c>
      <c r="E267" s="130">
        <v>6100</v>
      </c>
      <c r="F267" s="131">
        <v>90</v>
      </c>
      <c r="G267" s="130">
        <v>6200</v>
      </c>
      <c r="H267" s="131">
        <v>111</v>
      </c>
      <c r="I267" s="131"/>
      <c r="J267" s="131"/>
      <c r="K267" s="131"/>
      <c r="L267" s="137">
        <f t="shared" si="30"/>
        <v>6100</v>
      </c>
      <c r="M267" s="3" t="str">
        <f t="shared" si="34"/>
        <v>물자 P90</v>
      </c>
      <c r="N267" s="113"/>
      <c r="O267" s="113"/>
      <c r="P267" s="139"/>
    </row>
    <row r="268" spans="1:16" s="115" customFormat="1" ht="20.100000000000001" customHeight="1">
      <c r="A268" s="118">
        <f t="shared" si="29"/>
        <v>190</v>
      </c>
      <c r="B268" s="138" t="s">
        <v>660</v>
      </c>
      <c r="C268" s="118"/>
      <c r="D268" s="118" t="s">
        <v>608</v>
      </c>
      <c r="E268" s="130">
        <f>TRUNC(140000/225,0)</f>
        <v>622</v>
      </c>
      <c r="F268" s="131">
        <v>1352</v>
      </c>
      <c r="G268" s="130"/>
      <c r="H268" s="131"/>
      <c r="I268" s="131"/>
      <c r="J268" s="131"/>
      <c r="K268" s="131"/>
      <c r="L268" s="137">
        <f t="shared" si="30"/>
        <v>622</v>
      </c>
      <c r="M268" s="3" t="str">
        <f t="shared" si="34"/>
        <v>물자 P1352</v>
      </c>
      <c r="N268" s="113"/>
      <c r="O268" s="113"/>
      <c r="P268" s="139" t="s">
        <v>661</v>
      </c>
    </row>
    <row r="269" spans="1:16" s="115" customFormat="1" ht="20.100000000000001" customHeight="1">
      <c r="A269" s="118">
        <f t="shared" si="29"/>
        <v>191</v>
      </c>
      <c r="B269" s="138" t="s">
        <v>82</v>
      </c>
      <c r="C269" s="118" t="s">
        <v>662</v>
      </c>
      <c r="D269" s="118" t="s">
        <v>83</v>
      </c>
      <c r="E269" s="130">
        <f>55400/20</f>
        <v>2770</v>
      </c>
      <c r="F269" s="131">
        <v>307</v>
      </c>
      <c r="G269" s="130">
        <f>55400/20</f>
        <v>2770</v>
      </c>
      <c r="H269" s="131">
        <v>244</v>
      </c>
      <c r="I269" s="131"/>
      <c r="J269" s="131"/>
      <c r="K269" s="131"/>
      <c r="L269" s="137">
        <f t="shared" si="30"/>
        <v>2770</v>
      </c>
      <c r="M269" s="3" t="str">
        <f t="shared" si="34"/>
        <v>물자 P307</v>
      </c>
      <c r="N269" s="113"/>
      <c r="O269" s="113"/>
      <c r="P269" s="139" t="s">
        <v>663</v>
      </c>
    </row>
    <row r="270" spans="1:16" s="115" customFormat="1" ht="20.100000000000001" customHeight="1">
      <c r="A270" s="118">
        <f t="shared" si="29"/>
        <v>192</v>
      </c>
      <c r="B270" s="138" t="s">
        <v>84</v>
      </c>
      <c r="C270" s="118" t="s">
        <v>664</v>
      </c>
      <c r="D270" s="118" t="s">
        <v>45</v>
      </c>
      <c r="E270" s="130">
        <v>1590</v>
      </c>
      <c r="F270" s="131">
        <v>307</v>
      </c>
      <c r="G270" s="130">
        <v>1590</v>
      </c>
      <c r="H270" s="131">
        <v>244</v>
      </c>
      <c r="I270" s="131"/>
      <c r="J270" s="131"/>
      <c r="K270" s="131"/>
      <c r="L270" s="137">
        <f t="shared" si="30"/>
        <v>1590</v>
      </c>
      <c r="M270" s="3" t="str">
        <f t="shared" si="34"/>
        <v>물자 P307</v>
      </c>
      <c r="N270" s="113"/>
      <c r="O270" s="113"/>
      <c r="P270" s="139" t="s">
        <v>663</v>
      </c>
    </row>
    <row r="271" spans="1:16" s="115" customFormat="1" ht="20.100000000000001" customHeight="1">
      <c r="A271" s="118">
        <f t="shared" si="29"/>
        <v>193</v>
      </c>
      <c r="B271" s="138" t="s">
        <v>85</v>
      </c>
      <c r="C271" s="118" t="s">
        <v>86</v>
      </c>
      <c r="D271" s="118" t="s">
        <v>45</v>
      </c>
      <c r="E271" s="130">
        <v>12000</v>
      </c>
      <c r="F271" s="131">
        <v>1309</v>
      </c>
      <c r="G271" s="130">
        <v>13000</v>
      </c>
      <c r="H271" s="131">
        <v>593</v>
      </c>
      <c r="I271" s="131"/>
      <c r="J271" s="131"/>
      <c r="K271" s="131"/>
      <c r="L271" s="137">
        <f t="shared" si="30"/>
        <v>12000</v>
      </c>
      <c r="M271" s="3" t="str">
        <f t="shared" si="34"/>
        <v>물자 P1309</v>
      </c>
      <c r="N271" s="113"/>
      <c r="O271" s="113"/>
      <c r="P271" s="139"/>
    </row>
    <row r="272" spans="1:16" s="115" customFormat="1" ht="20.100000000000001" customHeight="1">
      <c r="A272" s="118">
        <f t="shared" si="29"/>
        <v>194</v>
      </c>
      <c r="B272" s="138" t="s">
        <v>87</v>
      </c>
      <c r="C272" s="118" t="s">
        <v>88</v>
      </c>
      <c r="D272" s="118" t="s">
        <v>89</v>
      </c>
      <c r="E272" s="130">
        <f>1000/450*3500</f>
        <v>7777.7777777777783</v>
      </c>
      <c r="F272" s="131">
        <v>1288</v>
      </c>
      <c r="G272" s="130"/>
      <c r="H272" s="131"/>
      <c r="I272" s="131"/>
      <c r="J272" s="131"/>
      <c r="K272" s="131"/>
      <c r="L272" s="137">
        <f t="shared" si="30"/>
        <v>7777.7777777777783</v>
      </c>
      <c r="M272" s="3" t="str">
        <f t="shared" si="34"/>
        <v>물자 P1288</v>
      </c>
      <c r="N272" s="113"/>
      <c r="O272" s="113"/>
      <c r="P272" s="139"/>
    </row>
    <row r="273" spans="1:16" s="115" customFormat="1" ht="20.100000000000001" customHeight="1">
      <c r="A273" s="118">
        <f t="shared" ref="A273:A336" si="35">A272+1</f>
        <v>195</v>
      </c>
      <c r="B273" s="138" t="s">
        <v>90</v>
      </c>
      <c r="C273" s="118" t="s">
        <v>91</v>
      </c>
      <c r="D273" s="118" t="s">
        <v>92</v>
      </c>
      <c r="E273" s="130">
        <f>50000/1000</f>
        <v>50</v>
      </c>
      <c r="F273" s="131">
        <v>1288</v>
      </c>
      <c r="G273" s="130"/>
      <c r="H273" s="131"/>
      <c r="I273" s="131"/>
      <c r="J273" s="131"/>
      <c r="K273" s="131"/>
      <c r="L273" s="137">
        <f t="shared" si="30"/>
        <v>50</v>
      </c>
      <c r="M273" s="3" t="str">
        <f t="shared" si="34"/>
        <v>물자 P1288</v>
      </c>
      <c r="N273" s="113"/>
      <c r="O273" s="113"/>
      <c r="P273" s="139"/>
    </row>
    <row r="274" spans="1:16" s="115" customFormat="1" ht="20.100000000000001" customHeight="1">
      <c r="A274" s="118">
        <f t="shared" si="35"/>
        <v>196</v>
      </c>
      <c r="B274" s="138" t="s">
        <v>93</v>
      </c>
      <c r="C274" s="118" t="s">
        <v>665</v>
      </c>
      <c r="D274" s="118" t="s">
        <v>614</v>
      </c>
      <c r="E274" s="130">
        <v>1000</v>
      </c>
      <c r="F274" s="131">
        <v>1370</v>
      </c>
      <c r="G274" s="130"/>
      <c r="H274" s="131"/>
      <c r="I274" s="131"/>
      <c r="J274" s="131"/>
      <c r="K274" s="131"/>
      <c r="L274" s="137">
        <f t="shared" si="30"/>
        <v>1000</v>
      </c>
      <c r="M274" s="3" t="str">
        <f t="shared" si="34"/>
        <v>물자 P1370</v>
      </c>
      <c r="N274" s="113"/>
      <c r="O274" s="113"/>
      <c r="P274" s="139"/>
    </row>
    <row r="275" spans="1:16" s="115" customFormat="1" ht="20.100000000000001" customHeight="1">
      <c r="A275" s="118">
        <f t="shared" si="35"/>
        <v>197</v>
      </c>
      <c r="B275" s="138" t="s">
        <v>94</v>
      </c>
      <c r="C275" s="118" t="s">
        <v>666</v>
      </c>
      <c r="D275" s="118" t="s">
        <v>8</v>
      </c>
      <c r="E275" s="130">
        <v>1580</v>
      </c>
      <c r="F275" s="131">
        <v>1362</v>
      </c>
      <c r="G275" s="130"/>
      <c r="H275" s="131"/>
      <c r="I275" s="131"/>
      <c r="J275" s="131"/>
      <c r="K275" s="131"/>
      <c r="L275" s="137">
        <f t="shared" si="30"/>
        <v>1580</v>
      </c>
      <c r="M275" s="3" t="str">
        <f t="shared" si="34"/>
        <v>물자 P1362</v>
      </c>
      <c r="N275" s="113"/>
      <c r="O275" s="113"/>
      <c r="P275" s="139"/>
    </row>
    <row r="276" spans="1:16" s="115" customFormat="1" ht="20.100000000000001" customHeight="1">
      <c r="A276" s="118">
        <f t="shared" si="35"/>
        <v>198</v>
      </c>
      <c r="B276" s="138" t="s">
        <v>95</v>
      </c>
      <c r="C276" s="118" t="s">
        <v>96</v>
      </c>
      <c r="D276" s="118" t="s">
        <v>45</v>
      </c>
      <c r="E276" s="130">
        <v>280</v>
      </c>
      <c r="F276" s="131">
        <v>1192</v>
      </c>
      <c r="G276" s="130"/>
      <c r="H276" s="131"/>
      <c r="I276" s="131"/>
      <c r="J276" s="131"/>
      <c r="K276" s="131"/>
      <c r="L276" s="137">
        <f t="shared" si="30"/>
        <v>280</v>
      </c>
      <c r="M276" s="3" t="str">
        <f t="shared" si="34"/>
        <v>물자 P1192</v>
      </c>
      <c r="N276" s="113"/>
      <c r="O276" s="113"/>
      <c r="P276" s="139"/>
    </row>
    <row r="277" spans="1:16" s="115" customFormat="1" ht="20.100000000000001" customHeight="1">
      <c r="A277" s="118">
        <f t="shared" si="35"/>
        <v>199</v>
      </c>
      <c r="B277" s="138" t="s">
        <v>97</v>
      </c>
      <c r="C277" s="118" t="s">
        <v>98</v>
      </c>
      <c r="D277" s="118" t="s">
        <v>45</v>
      </c>
      <c r="E277" s="130">
        <v>15000</v>
      </c>
      <c r="F277" s="131">
        <v>1288</v>
      </c>
      <c r="G277" s="130"/>
      <c r="H277" s="131"/>
      <c r="I277" s="131"/>
      <c r="J277" s="131"/>
      <c r="K277" s="131"/>
      <c r="L277" s="137">
        <f t="shared" si="30"/>
        <v>15000</v>
      </c>
      <c r="M277" s="3" t="str">
        <f t="shared" si="34"/>
        <v>물자 P1288</v>
      </c>
      <c r="N277" s="113"/>
      <c r="O277" s="113"/>
      <c r="P277" s="139"/>
    </row>
    <row r="278" spans="1:16" s="115" customFormat="1" ht="20.100000000000001" customHeight="1">
      <c r="A278" s="118">
        <f t="shared" si="35"/>
        <v>200</v>
      </c>
      <c r="B278" s="138" t="s">
        <v>99</v>
      </c>
      <c r="C278" s="118"/>
      <c r="D278" s="118" t="s">
        <v>45</v>
      </c>
      <c r="E278" s="130">
        <v>12000</v>
      </c>
      <c r="F278" s="131">
        <v>549</v>
      </c>
      <c r="G278" s="130">
        <v>12000</v>
      </c>
      <c r="H278" s="131">
        <v>297</v>
      </c>
      <c r="I278" s="131"/>
      <c r="J278" s="131"/>
      <c r="K278" s="131"/>
      <c r="L278" s="137">
        <f t="shared" ref="L278:L333" si="36">MIN(E278,G278,K278)</f>
        <v>12000</v>
      </c>
      <c r="M278" s="3" t="str">
        <f t="shared" ref="M278:M280" si="37">IF(L278=E278,"물자 P"&amp;F278,IF(L278=G278,"물정(II) P"&amp;H278,IF(L278=K278,"견적가격")))</f>
        <v>물자 P549</v>
      </c>
      <c r="N278" s="113"/>
      <c r="O278" s="113"/>
      <c r="P278" s="139"/>
    </row>
    <row r="279" spans="1:16" s="115" customFormat="1" ht="20.100000000000001" customHeight="1">
      <c r="A279" s="118">
        <f t="shared" si="35"/>
        <v>201</v>
      </c>
      <c r="B279" s="138" t="s">
        <v>100</v>
      </c>
      <c r="C279" s="118"/>
      <c r="D279" s="118" t="s">
        <v>45</v>
      </c>
      <c r="E279" s="130">
        <v>20000</v>
      </c>
      <c r="F279" s="131">
        <v>558</v>
      </c>
      <c r="G279" s="130">
        <v>6000</v>
      </c>
      <c r="H279" s="131">
        <v>300</v>
      </c>
      <c r="I279" s="131"/>
      <c r="J279" s="131"/>
      <c r="K279" s="131"/>
      <c r="L279" s="137">
        <f t="shared" si="36"/>
        <v>6000</v>
      </c>
      <c r="M279" s="3" t="str">
        <f t="shared" si="37"/>
        <v>물정(II) P300</v>
      </c>
      <c r="N279" s="113"/>
      <c r="O279" s="113"/>
      <c r="P279" s="139" t="s">
        <v>667</v>
      </c>
    </row>
    <row r="280" spans="1:16" s="115" customFormat="1" ht="20.100000000000001" customHeight="1">
      <c r="A280" s="118">
        <f t="shared" si="35"/>
        <v>202</v>
      </c>
      <c r="B280" s="138" t="s">
        <v>668</v>
      </c>
      <c r="C280" s="118"/>
      <c r="D280" s="118" t="s">
        <v>599</v>
      </c>
      <c r="E280" s="130">
        <f>83800/20</f>
        <v>4190</v>
      </c>
      <c r="F280" s="131">
        <v>1356</v>
      </c>
      <c r="G280" s="130">
        <f>83600/20</f>
        <v>4180</v>
      </c>
      <c r="H280" s="122">
        <v>888</v>
      </c>
      <c r="I280" s="131"/>
      <c r="J280" s="131"/>
      <c r="K280" s="131"/>
      <c r="L280" s="137">
        <f t="shared" si="36"/>
        <v>4180</v>
      </c>
      <c r="M280" s="3" t="str">
        <f t="shared" si="37"/>
        <v>물정(II) P888</v>
      </c>
      <c r="N280" s="113"/>
      <c r="O280" s="113"/>
      <c r="P280" s="139"/>
    </row>
    <row r="281" spans="1:16" s="115" customFormat="1" ht="20.100000000000001" customHeight="1">
      <c r="A281" s="118">
        <f t="shared" si="35"/>
        <v>203</v>
      </c>
      <c r="B281" s="138" t="s">
        <v>669</v>
      </c>
      <c r="C281" s="118" t="s">
        <v>670</v>
      </c>
      <c r="D281" s="118" t="s">
        <v>614</v>
      </c>
      <c r="E281" s="130"/>
      <c r="F281" s="131"/>
      <c r="G281" s="130"/>
      <c r="H281" s="131"/>
      <c r="I281" s="131"/>
      <c r="J281" s="131"/>
      <c r="K281" s="130">
        <v>120000</v>
      </c>
      <c r="L281" s="137">
        <f t="shared" si="36"/>
        <v>120000</v>
      </c>
      <c r="M281" s="3" t="str">
        <f t="shared" ref="M281:M303" si="38">IF(L281=E281,"물자 P"&amp;F281,IF(L281=G281,"물정(I) P"&amp;H281,IF(L281=K281,"견적가격")))</f>
        <v>견적가격</v>
      </c>
      <c r="N281" s="113"/>
      <c r="O281" s="113"/>
      <c r="P281" s="139"/>
    </row>
    <row r="282" spans="1:16" s="115" customFormat="1" ht="20.100000000000001" customHeight="1">
      <c r="A282" s="118">
        <f t="shared" si="35"/>
        <v>204</v>
      </c>
      <c r="B282" s="138" t="s">
        <v>669</v>
      </c>
      <c r="C282" s="118" t="s">
        <v>671</v>
      </c>
      <c r="D282" s="118" t="s">
        <v>614</v>
      </c>
      <c r="E282" s="130"/>
      <c r="F282" s="131"/>
      <c r="G282" s="130"/>
      <c r="H282" s="131"/>
      <c r="I282" s="131"/>
      <c r="J282" s="131"/>
      <c r="K282" s="130">
        <v>75000</v>
      </c>
      <c r="L282" s="137">
        <f t="shared" si="36"/>
        <v>75000</v>
      </c>
      <c r="M282" s="3" t="str">
        <f t="shared" si="38"/>
        <v>견적가격</v>
      </c>
      <c r="N282" s="113"/>
      <c r="O282" s="113"/>
      <c r="P282" s="139"/>
    </row>
    <row r="283" spans="1:16" s="115" customFormat="1" ht="20.100000000000001" customHeight="1">
      <c r="A283" s="118">
        <f t="shared" si="35"/>
        <v>205</v>
      </c>
      <c r="B283" s="138" t="s">
        <v>672</v>
      </c>
      <c r="C283" s="118" t="s">
        <v>673</v>
      </c>
      <c r="D283" s="118" t="s">
        <v>368</v>
      </c>
      <c r="E283" s="130"/>
      <c r="F283" s="131"/>
      <c r="G283" s="130"/>
      <c r="H283" s="131"/>
      <c r="I283" s="131"/>
      <c r="J283" s="131"/>
      <c r="K283" s="130">
        <v>74500</v>
      </c>
      <c r="L283" s="137">
        <f t="shared" si="36"/>
        <v>74500</v>
      </c>
      <c r="M283" s="3" t="str">
        <f t="shared" si="38"/>
        <v>견적가격</v>
      </c>
      <c r="N283" s="113"/>
      <c r="O283" s="113"/>
      <c r="P283" s="139"/>
    </row>
    <row r="284" spans="1:16" s="115" customFormat="1" ht="20.100000000000001" customHeight="1">
      <c r="A284" s="118">
        <f t="shared" si="35"/>
        <v>206</v>
      </c>
      <c r="B284" s="138" t="s">
        <v>672</v>
      </c>
      <c r="C284" s="118" t="s">
        <v>674</v>
      </c>
      <c r="D284" s="118" t="s">
        <v>368</v>
      </c>
      <c r="E284" s="130"/>
      <c r="F284" s="131"/>
      <c r="G284" s="130"/>
      <c r="H284" s="131"/>
      <c r="I284" s="131"/>
      <c r="J284" s="131"/>
      <c r="K284" s="130">
        <v>73500</v>
      </c>
      <c r="L284" s="137">
        <f t="shared" si="36"/>
        <v>73500</v>
      </c>
      <c r="M284" s="3" t="str">
        <f t="shared" si="38"/>
        <v>견적가격</v>
      </c>
      <c r="N284" s="113"/>
      <c r="O284" s="113"/>
      <c r="P284" s="139"/>
    </row>
    <row r="285" spans="1:16" s="115" customFormat="1" ht="20.100000000000001" customHeight="1">
      <c r="A285" s="118">
        <f t="shared" si="35"/>
        <v>207</v>
      </c>
      <c r="B285" s="138" t="s">
        <v>672</v>
      </c>
      <c r="C285" s="118" t="s">
        <v>675</v>
      </c>
      <c r="D285" s="118" t="s">
        <v>368</v>
      </c>
      <c r="E285" s="130"/>
      <c r="F285" s="131"/>
      <c r="G285" s="130"/>
      <c r="H285" s="131"/>
      <c r="I285" s="131"/>
      <c r="J285" s="131"/>
      <c r="K285" s="130">
        <v>73000</v>
      </c>
      <c r="L285" s="137">
        <f t="shared" si="36"/>
        <v>73000</v>
      </c>
      <c r="M285" s="3" t="str">
        <f t="shared" si="38"/>
        <v>견적가격</v>
      </c>
      <c r="N285" s="113"/>
      <c r="O285" s="113"/>
      <c r="P285" s="139"/>
    </row>
    <row r="286" spans="1:16" s="115" customFormat="1" ht="20.100000000000001" customHeight="1">
      <c r="A286" s="118">
        <f t="shared" si="35"/>
        <v>208</v>
      </c>
      <c r="B286" s="138" t="s">
        <v>672</v>
      </c>
      <c r="C286" s="118" t="s">
        <v>676</v>
      </c>
      <c r="D286" s="118" t="s">
        <v>368</v>
      </c>
      <c r="E286" s="130"/>
      <c r="F286" s="131"/>
      <c r="G286" s="130"/>
      <c r="H286" s="131"/>
      <c r="I286" s="131"/>
      <c r="J286" s="131"/>
      <c r="K286" s="130">
        <v>40000</v>
      </c>
      <c r="L286" s="137">
        <f t="shared" si="36"/>
        <v>40000</v>
      </c>
      <c r="M286" s="3" t="str">
        <f t="shared" si="38"/>
        <v>견적가격</v>
      </c>
      <c r="N286" s="113"/>
      <c r="O286" s="113"/>
      <c r="P286" s="139"/>
    </row>
    <row r="287" spans="1:16" s="115" customFormat="1" ht="20.100000000000001" customHeight="1">
      <c r="A287" s="118">
        <f t="shared" si="35"/>
        <v>209</v>
      </c>
      <c r="B287" s="138" t="s">
        <v>672</v>
      </c>
      <c r="C287" s="118" t="s">
        <v>677</v>
      </c>
      <c r="D287" s="118" t="s">
        <v>368</v>
      </c>
      <c r="E287" s="130"/>
      <c r="F287" s="131"/>
      <c r="G287" s="130"/>
      <c r="H287" s="131"/>
      <c r="I287" s="131"/>
      <c r="J287" s="131"/>
      <c r="K287" s="130">
        <v>48000</v>
      </c>
      <c r="L287" s="137">
        <f t="shared" si="36"/>
        <v>48000</v>
      </c>
      <c r="M287" s="3" t="str">
        <f t="shared" si="38"/>
        <v>견적가격</v>
      </c>
      <c r="N287" s="113"/>
      <c r="O287" s="113"/>
      <c r="P287" s="139"/>
    </row>
    <row r="288" spans="1:16" s="115" customFormat="1" ht="20.100000000000001" customHeight="1">
      <c r="A288" s="118">
        <f t="shared" si="35"/>
        <v>210</v>
      </c>
      <c r="B288" s="138" t="s">
        <v>672</v>
      </c>
      <c r="C288" s="118" t="s">
        <v>678</v>
      </c>
      <c r="D288" s="118" t="s">
        <v>368</v>
      </c>
      <c r="E288" s="130"/>
      <c r="F288" s="131"/>
      <c r="G288" s="130"/>
      <c r="H288" s="131"/>
      <c r="I288" s="131"/>
      <c r="J288" s="131"/>
      <c r="K288" s="130">
        <v>8500</v>
      </c>
      <c r="L288" s="137">
        <f t="shared" si="36"/>
        <v>8500</v>
      </c>
      <c r="M288" s="3" t="str">
        <f t="shared" si="38"/>
        <v>견적가격</v>
      </c>
      <c r="N288" s="113"/>
      <c r="O288" s="113"/>
      <c r="P288" s="139"/>
    </row>
    <row r="289" spans="1:16" s="115" customFormat="1" ht="20.100000000000001" customHeight="1">
      <c r="A289" s="118">
        <f t="shared" si="35"/>
        <v>211</v>
      </c>
      <c r="B289" s="138" t="s">
        <v>672</v>
      </c>
      <c r="C289" s="118" t="s">
        <v>679</v>
      </c>
      <c r="D289" s="118" t="s">
        <v>368</v>
      </c>
      <c r="E289" s="130">
        <v>5350</v>
      </c>
      <c r="F289" s="131">
        <v>89</v>
      </c>
      <c r="G289" s="130">
        <v>5350</v>
      </c>
      <c r="H289" s="131">
        <v>114</v>
      </c>
      <c r="I289" s="131"/>
      <c r="J289" s="131"/>
      <c r="K289" s="131"/>
      <c r="L289" s="137">
        <f t="shared" si="36"/>
        <v>5350</v>
      </c>
      <c r="M289" s="3" t="str">
        <f t="shared" si="38"/>
        <v>물자 P89</v>
      </c>
      <c r="N289" s="113"/>
      <c r="O289" s="113"/>
      <c r="P289" s="139"/>
    </row>
    <row r="290" spans="1:16" s="115" customFormat="1" ht="20.100000000000001" customHeight="1">
      <c r="A290" s="118">
        <f t="shared" si="35"/>
        <v>212</v>
      </c>
      <c r="B290" s="138" t="s">
        <v>680</v>
      </c>
      <c r="C290" s="118" t="s">
        <v>430</v>
      </c>
      <c r="D290" s="118" t="s">
        <v>368</v>
      </c>
      <c r="E290" s="130">
        <f>79800/2000*80</f>
        <v>3192</v>
      </c>
      <c r="F290" s="131">
        <v>814</v>
      </c>
      <c r="G290" s="130"/>
      <c r="H290" s="131"/>
      <c r="I290" s="131"/>
      <c r="J290" s="131"/>
      <c r="K290" s="131"/>
      <c r="L290" s="137">
        <f t="shared" si="36"/>
        <v>3192</v>
      </c>
      <c r="M290" s="3" t="str">
        <f t="shared" si="38"/>
        <v>물자 P814</v>
      </c>
      <c r="N290" s="113"/>
      <c r="O290" s="113"/>
      <c r="P290" s="139"/>
    </row>
    <row r="291" spans="1:16" s="115" customFormat="1" ht="20.100000000000001" customHeight="1">
      <c r="A291" s="118">
        <f t="shared" si="35"/>
        <v>213</v>
      </c>
      <c r="B291" s="138" t="s">
        <v>681</v>
      </c>
      <c r="C291" s="118" t="s">
        <v>430</v>
      </c>
      <c r="D291" s="118" t="s">
        <v>368</v>
      </c>
      <c r="E291" s="130">
        <v>1220</v>
      </c>
      <c r="F291" s="131">
        <v>658</v>
      </c>
      <c r="G291" s="130"/>
      <c r="H291" s="131"/>
      <c r="I291" s="130"/>
      <c r="J291" s="131"/>
      <c r="K291" s="131"/>
      <c r="L291" s="137">
        <f t="shared" si="36"/>
        <v>1220</v>
      </c>
      <c r="M291" s="3" t="str">
        <f t="shared" si="38"/>
        <v>물자 P658</v>
      </c>
      <c r="N291" s="113"/>
      <c r="O291" s="113"/>
      <c r="P291" s="139" t="s">
        <v>682</v>
      </c>
    </row>
    <row r="292" spans="1:16" s="115" customFormat="1" ht="20.100000000000001" customHeight="1">
      <c r="A292" s="118">
        <f t="shared" si="35"/>
        <v>214</v>
      </c>
      <c r="B292" s="138" t="s">
        <v>683</v>
      </c>
      <c r="C292" s="118" t="s">
        <v>430</v>
      </c>
      <c r="D292" s="118" t="s">
        <v>368</v>
      </c>
      <c r="E292" s="130">
        <v>3890</v>
      </c>
      <c r="F292" s="131">
        <v>658</v>
      </c>
      <c r="G292" s="130"/>
      <c r="H292" s="131"/>
      <c r="I292" s="130"/>
      <c r="J292" s="131"/>
      <c r="K292" s="131"/>
      <c r="L292" s="137">
        <f t="shared" si="36"/>
        <v>3890</v>
      </c>
      <c r="M292" s="3" t="str">
        <f t="shared" si="38"/>
        <v>물자 P658</v>
      </c>
      <c r="N292" s="113"/>
      <c r="O292" s="113"/>
      <c r="P292" s="139" t="s">
        <v>682</v>
      </c>
    </row>
    <row r="293" spans="1:16" s="115" customFormat="1" ht="20.100000000000001" customHeight="1">
      <c r="A293" s="118">
        <f t="shared" si="35"/>
        <v>215</v>
      </c>
      <c r="B293" s="138" t="s">
        <v>684</v>
      </c>
      <c r="C293" s="118" t="s">
        <v>430</v>
      </c>
      <c r="D293" s="118" t="s">
        <v>368</v>
      </c>
      <c r="E293" s="130">
        <v>1120</v>
      </c>
      <c r="F293" s="131">
        <v>658</v>
      </c>
      <c r="G293" s="130"/>
      <c r="H293" s="131"/>
      <c r="I293" s="130"/>
      <c r="J293" s="131"/>
      <c r="K293" s="131"/>
      <c r="L293" s="137">
        <f t="shared" si="36"/>
        <v>1120</v>
      </c>
      <c r="M293" s="3" t="str">
        <f t="shared" si="38"/>
        <v>물자 P658</v>
      </c>
      <c r="N293" s="113"/>
      <c r="O293" s="113"/>
      <c r="P293" s="139" t="s">
        <v>682</v>
      </c>
    </row>
    <row r="294" spans="1:16" s="115" customFormat="1" ht="20.100000000000001" customHeight="1">
      <c r="A294" s="118">
        <f t="shared" si="35"/>
        <v>216</v>
      </c>
      <c r="B294" s="138" t="s">
        <v>685</v>
      </c>
      <c r="C294" s="118" t="s">
        <v>430</v>
      </c>
      <c r="D294" s="118" t="s">
        <v>368</v>
      </c>
      <c r="E294" s="130">
        <v>1080</v>
      </c>
      <c r="F294" s="131">
        <v>685</v>
      </c>
      <c r="G294" s="130"/>
      <c r="H294" s="131"/>
      <c r="I294" s="130"/>
      <c r="J294" s="131"/>
      <c r="K294" s="131"/>
      <c r="L294" s="137">
        <f t="shared" si="36"/>
        <v>1080</v>
      </c>
      <c r="M294" s="3" t="str">
        <f t="shared" si="38"/>
        <v>물자 P685</v>
      </c>
      <c r="N294" s="113"/>
      <c r="O294" s="113"/>
      <c r="P294" s="139" t="s">
        <v>682</v>
      </c>
    </row>
    <row r="295" spans="1:16" s="115" customFormat="1" ht="20.100000000000001" customHeight="1">
      <c r="A295" s="118">
        <f t="shared" si="35"/>
        <v>217</v>
      </c>
      <c r="B295" s="138" t="s">
        <v>686</v>
      </c>
      <c r="C295" s="118" t="s">
        <v>430</v>
      </c>
      <c r="D295" s="118" t="s">
        <v>368</v>
      </c>
      <c r="E295" s="130">
        <f>67500/50*25</f>
        <v>33750</v>
      </c>
      <c r="F295" s="131">
        <v>767</v>
      </c>
      <c r="G295" s="130"/>
      <c r="H295" s="131"/>
      <c r="I295" s="130"/>
      <c r="J295" s="131"/>
      <c r="K295" s="131"/>
      <c r="L295" s="137">
        <f t="shared" si="36"/>
        <v>33750</v>
      </c>
      <c r="M295" s="3" t="str">
        <f t="shared" si="38"/>
        <v>물자 P767</v>
      </c>
      <c r="N295" s="113"/>
      <c r="O295" s="113"/>
      <c r="P295" s="139" t="s">
        <v>687</v>
      </c>
    </row>
    <row r="296" spans="1:16" s="115" customFormat="1" ht="20.100000000000001" customHeight="1">
      <c r="A296" s="118">
        <f t="shared" si="35"/>
        <v>218</v>
      </c>
      <c r="B296" s="138" t="s">
        <v>686</v>
      </c>
      <c r="C296" s="118" t="s">
        <v>688</v>
      </c>
      <c r="D296" s="118" t="s">
        <v>368</v>
      </c>
      <c r="E296" s="130">
        <f>67500/50*15</f>
        <v>20250</v>
      </c>
      <c r="F296" s="131">
        <v>767</v>
      </c>
      <c r="G296" s="130"/>
      <c r="H296" s="131"/>
      <c r="I296" s="130"/>
      <c r="J296" s="131"/>
      <c r="K296" s="131"/>
      <c r="L296" s="137">
        <f t="shared" si="36"/>
        <v>20250</v>
      </c>
      <c r="M296" s="3" t="str">
        <f t="shared" si="38"/>
        <v>물자 P767</v>
      </c>
      <c r="N296" s="113"/>
      <c r="O296" s="113"/>
      <c r="P296" s="139" t="s">
        <v>687</v>
      </c>
    </row>
    <row r="297" spans="1:16" s="115" customFormat="1" ht="20.100000000000001" customHeight="1">
      <c r="A297" s="118">
        <f t="shared" si="35"/>
        <v>219</v>
      </c>
      <c r="B297" s="138" t="s">
        <v>689</v>
      </c>
      <c r="C297" s="118" t="s">
        <v>430</v>
      </c>
      <c r="D297" s="118" t="s">
        <v>368</v>
      </c>
      <c r="E297" s="130">
        <v>3783</v>
      </c>
      <c r="F297" s="131">
        <v>650</v>
      </c>
      <c r="G297" s="130"/>
      <c r="H297" s="131"/>
      <c r="I297" s="130"/>
      <c r="J297" s="131"/>
      <c r="K297" s="131"/>
      <c r="L297" s="137">
        <f t="shared" si="36"/>
        <v>3783</v>
      </c>
      <c r="M297" s="3" t="str">
        <f t="shared" si="38"/>
        <v>물자 P650</v>
      </c>
      <c r="N297" s="113"/>
      <c r="O297" s="113"/>
      <c r="P297" s="139" t="s">
        <v>690</v>
      </c>
    </row>
    <row r="298" spans="1:16" s="115" customFormat="1" ht="20.100000000000001" customHeight="1">
      <c r="A298" s="118">
        <f t="shared" si="35"/>
        <v>220</v>
      </c>
      <c r="B298" s="138" t="s">
        <v>691</v>
      </c>
      <c r="C298" s="118" t="s">
        <v>430</v>
      </c>
      <c r="D298" s="118" t="s">
        <v>368</v>
      </c>
      <c r="E298" s="130">
        <v>740</v>
      </c>
      <c r="F298" s="122">
        <v>658</v>
      </c>
      <c r="G298" s="130"/>
      <c r="H298" s="131"/>
      <c r="I298" s="130"/>
      <c r="J298" s="131"/>
      <c r="K298" s="131"/>
      <c r="L298" s="137">
        <f t="shared" si="36"/>
        <v>740</v>
      </c>
      <c r="M298" s="3" t="str">
        <f t="shared" si="38"/>
        <v>물자 P658</v>
      </c>
      <c r="N298" s="113"/>
      <c r="O298" s="113"/>
      <c r="P298" s="139" t="s">
        <v>682</v>
      </c>
    </row>
    <row r="299" spans="1:16" s="115" customFormat="1" ht="20.100000000000001" customHeight="1">
      <c r="A299" s="118">
        <f t="shared" si="35"/>
        <v>221</v>
      </c>
      <c r="B299" s="138" t="s">
        <v>691</v>
      </c>
      <c r="C299" s="118" t="s">
        <v>688</v>
      </c>
      <c r="D299" s="118" t="s">
        <v>368</v>
      </c>
      <c r="E299" s="130">
        <v>410</v>
      </c>
      <c r="F299" s="122">
        <v>658</v>
      </c>
      <c r="G299" s="130"/>
      <c r="H299" s="131"/>
      <c r="I299" s="130"/>
      <c r="J299" s="131"/>
      <c r="K299" s="131"/>
      <c r="L299" s="137">
        <f t="shared" si="36"/>
        <v>410</v>
      </c>
      <c r="M299" s="3" t="str">
        <f t="shared" si="38"/>
        <v>물자 P658</v>
      </c>
      <c r="N299" s="113"/>
      <c r="O299" s="113"/>
      <c r="P299" s="139" t="s">
        <v>682</v>
      </c>
    </row>
    <row r="300" spans="1:16" s="115" customFormat="1" ht="20.100000000000001" customHeight="1">
      <c r="A300" s="118">
        <f t="shared" si="35"/>
        <v>222</v>
      </c>
      <c r="B300" s="138" t="s">
        <v>692</v>
      </c>
      <c r="C300" s="118"/>
      <c r="D300" s="118" t="s">
        <v>433</v>
      </c>
      <c r="E300" s="130">
        <f>TRUNC(101260/15,0)</f>
        <v>6750</v>
      </c>
      <c r="F300" s="131">
        <v>1358</v>
      </c>
      <c r="G300" s="130"/>
      <c r="H300" s="131"/>
      <c r="I300" s="130"/>
      <c r="J300" s="131"/>
      <c r="K300" s="131"/>
      <c r="L300" s="137">
        <f t="shared" si="36"/>
        <v>6750</v>
      </c>
      <c r="M300" s="3" t="str">
        <f t="shared" si="38"/>
        <v>물자 P1358</v>
      </c>
      <c r="N300" s="113"/>
      <c r="O300" s="113"/>
      <c r="P300" s="139" t="s">
        <v>693</v>
      </c>
    </row>
    <row r="301" spans="1:16" s="115" customFormat="1" ht="20.100000000000001" customHeight="1">
      <c r="A301" s="118">
        <f t="shared" si="35"/>
        <v>223</v>
      </c>
      <c r="B301" s="129" t="s">
        <v>694</v>
      </c>
      <c r="C301" s="118"/>
      <c r="D301" s="118" t="s">
        <v>422</v>
      </c>
      <c r="E301" s="130">
        <v>1400</v>
      </c>
      <c r="F301" s="131">
        <v>466</v>
      </c>
      <c r="G301" s="130"/>
      <c r="H301" s="131"/>
      <c r="I301" s="131"/>
      <c r="J301" s="131"/>
      <c r="K301" s="131"/>
      <c r="L301" s="137">
        <f t="shared" si="36"/>
        <v>1400</v>
      </c>
      <c r="M301" s="3" t="str">
        <f t="shared" si="38"/>
        <v>물자 P466</v>
      </c>
      <c r="N301" s="113"/>
      <c r="O301" s="113"/>
      <c r="P301" s="139"/>
    </row>
    <row r="302" spans="1:16" s="127" customFormat="1" ht="20.100000000000001" customHeight="1">
      <c r="A302" s="119">
        <f t="shared" si="35"/>
        <v>224</v>
      </c>
      <c r="B302" s="120" t="s">
        <v>695</v>
      </c>
      <c r="C302" s="119"/>
      <c r="D302" s="119" t="s">
        <v>433</v>
      </c>
      <c r="E302" s="121">
        <v>1121</v>
      </c>
      <c r="F302" s="122">
        <v>1351</v>
      </c>
      <c r="G302" s="121">
        <v>1073</v>
      </c>
      <c r="H302" s="122">
        <v>883</v>
      </c>
      <c r="I302" s="122"/>
      <c r="J302" s="122"/>
      <c r="K302" s="122"/>
      <c r="L302" s="123">
        <f t="shared" si="36"/>
        <v>1073</v>
      </c>
      <c r="M302" s="124" t="str">
        <f t="shared" ref="M302" si="39">IF(L302=E302,"물자 P"&amp;F302,IF(L302=G302,"물정(II) P"&amp;H302,IF(L302=K302,"견적가격")))</f>
        <v>물정(II) P883</v>
      </c>
      <c r="N302" s="125"/>
      <c r="O302" s="125"/>
      <c r="P302" s="146" t="s">
        <v>696</v>
      </c>
    </row>
    <row r="303" spans="1:16" s="115" customFormat="1" ht="20.100000000000001" customHeight="1">
      <c r="A303" s="118">
        <f t="shared" si="35"/>
        <v>225</v>
      </c>
      <c r="B303" s="129" t="s">
        <v>697</v>
      </c>
      <c r="C303" s="118" t="s">
        <v>698</v>
      </c>
      <c r="D303" s="118" t="s">
        <v>363</v>
      </c>
      <c r="E303" s="130">
        <v>152000</v>
      </c>
      <c r="F303" s="131">
        <v>1309</v>
      </c>
      <c r="G303" s="130">
        <v>210000</v>
      </c>
      <c r="H303" s="131">
        <v>593</v>
      </c>
      <c r="I303" s="131"/>
      <c r="J303" s="131"/>
      <c r="K303" s="131"/>
      <c r="L303" s="137">
        <f t="shared" si="36"/>
        <v>152000</v>
      </c>
      <c r="M303" s="3" t="str">
        <f t="shared" si="38"/>
        <v>물자 P1309</v>
      </c>
      <c r="N303" s="113"/>
      <c r="O303" s="113"/>
      <c r="P303" s="139" t="s">
        <v>699</v>
      </c>
    </row>
    <row r="304" spans="1:16" s="115" customFormat="1" ht="20.100000000000001" customHeight="1">
      <c r="A304" s="118">
        <f t="shared" si="35"/>
        <v>226</v>
      </c>
      <c r="B304" s="138" t="s">
        <v>700</v>
      </c>
      <c r="C304" s="118" t="s">
        <v>701</v>
      </c>
      <c r="D304" s="118" t="s">
        <v>422</v>
      </c>
      <c r="E304" s="130">
        <v>4600</v>
      </c>
      <c r="F304" s="131">
        <v>481</v>
      </c>
      <c r="G304" s="130">
        <v>5500</v>
      </c>
      <c r="H304" s="131">
        <v>213</v>
      </c>
      <c r="I304" s="130"/>
      <c r="J304" s="131"/>
      <c r="K304" s="131"/>
      <c r="L304" s="137">
        <f t="shared" si="36"/>
        <v>4600</v>
      </c>
      <c r="M304" s="3" t="str">
        <f t="shared" ref="M304:M306" si="40">IF(L304=E304,"물자 P"&amp;F304,IF(L304=G304,"물정(II) P"&amp;H304,IF(L304=K304,"견적가격")))</f>
        <v>물자 P481</v>
      </c>
      <c r="N304" s="113"/>
      <c r="O304" s="113"/>
      <c r="P304" s="139"/>
    </row>
    <row r="305" spans="1:16" s="115" customFormat="1" ht="20.100000000000001" customHeight="1">
      <c r="A305" s="118">
        <f t="shared" si="35"/>
        <v>227</v>
      </c>
      <c r="B305" s="138" t="s">
        <v>702</v>
      </c>
      <c r="C305" s="118"/>
      <c r="D305" s="118" t="s">
        <v>422</v>
      </c>
      <c r="E305" s="130">
        <v>12000</v>
      </c>
      <c r="F305" s="131">
        <v>123</v>
      </c>
      <c r="G305" s="130">
        <v>11000</v>
      </c>
      <c r="H305" s="131">
        <v>232</v>
      </c>
      <c r="I305" s="130"/>
      <c r="J305" s="131"/>
      <c r="K305" s="131"/>
      <c r="L305" s="137">
        <f t="shared" si="36"/>
        <v>11000</v>
      </c>
      <c r="M305" s="3" t="str">
        <f t="shared" si="40"/>
        <v>물정(II) P232</v>
      </c>
      <c r="N305" s="113"/>
      <c r="O305" s="113"/>
      <c r="P305" s="139"/>
    </row>
    <row r="306" spans="1:16" s="115" customFormat="1" ht="20.100000000000001" customHeight="1">
      <c r="A306" s="118">
        <f t="shared" si="35"/>
        <v>228</v>
      </c>
      <c r="B306" s="129" t="s">
        <v>703</v>
      </c>
      <c r="C306" s="118"/>
      <c r="D306" s="118" t="s">
        <v>422</v>
      </c>
      <c r="E306" s="130">
        <v>6000</v>
      </c>
      <c r="F306" s="131">
        <v>122</v>
      </c>
      <c r="G306" s="130">
        <v>6500</v>
      </c>
      <c r="H306" s="131">
        <v>256</v>
      </c>
      <c r="I306" s="131"/>
      <c r="J306" s="131"/>
      <c r="K306" s="131"/>
      <c r="L306" s="137">
        <f t="shared" si="36"/>
        <v>6000</v>
      </c>
      <c r="M306" s="3" t="str">
        <f t="shared" si="40"/>
        <v>물자 P122</v>
      </c>
      <c r="N306" s="113"/>
      <c r="O306" s="113"/>
      <c r="P306" s="139"/>
    </row>
    <row r="307" spans="1:16" s="115" customFormat="1" ht="20.100000000000001" customHeight="1">
      <c r="A307" s="118">
        <f t="shared" si="35"/>
        <v>229</v>
      </c>
      <c r="B307" s="138" t="s">
        <v>704</v>
      </c>
      <c r="C307" s="118"/>
      <c r="D307" s="118" t="s">
        <v>45</v>
      </c>
      <c r="E307" s="130"/>
      <c r="F307" s="131"/>
      <c r="G307" s="130"/>
      <c r="H307" s="131"/>
      <c r="I307" s="131"/>
      <c r="J307" s="131"/>
      <c r="K307" s="131">
        <v>730000</v>
      </c>
      <c r="L307" s="137">
        <f t="shared" si="36"/>
        <v>730000</v>
      </c>
      <c r="M307" s="3" t="str">
        <f t="shared" ref="M307:M310" si="41">IF(L307=E307,"물자 P"&amp;F307,IF(L307=G307,"물정(I) P"&amp;H307,IF(L307=K307,"견적가격")))</f>
        <v>견적가격</v>
      </c>
      <c r="N307" s="113"/>
      <c r="O307" s="113"/>
      <c r="P307" s="139"/>
    </row>
    <row r="308" spans="1:16" s="115" customFormat="1" ht="20.100000000000001" customHeight="1">
      <c r="A308" s="118">
        <f t="shared" si="35"/>
        <v>230</v>
      </c>
      <c r="B308" s="138" t="s">
        <v>135</v>
      </c>
      <c r="C308" s="118"/>
      <c r="D308" s="118" t="s">
        <v>45</v>
      </c>
      <c r="E308" s="130"/>
      <c r="F308" s="131"/>
      <c r="G308" s="130"/>
      <c r="H308" s="131"/>
      <c r="I308" s="131"/>
      <c r="J308" s="131"/>
      <c r="K308" s="131">
        <v>4450000</v>
      </c>
      <c r="L308" s="137">
        <f t="shared" si="36"/>
        <v>4450000</v>
      </c>
      <c r="M308" s="3" t="str">
        <f t="shared" si="41"/>
        <v>견적가격</v>
      </c>
      <c r="N308" s="113"/>
      <c r="O308" s="113"/>
      <c r="P308" s="139"/>
    </row>
    <row r="309" spans="1:16" s="115" customFormat="1" ht="20.100000000000001" customHeight="1">
      <c r="A309" s="118">
        <f t="shared" si="35"/>
        <v>231</v>
      </c>
      <c r="B309" s="129" t="s">
        <v>136</v>
      </c>
      <c r="C309" s="118"/>
      <c r="D309" s="118" t="s">
        <v>45</v>
      </c>
      <c r="E309" s="130"/>
      <c r="F309" s="131"/>
      <c r="G309" s="130"/>
      <c r="H309" s="131"/>
      <c r="I309" s="131"/>
      <c r="J309" s="131"/>
      <c r="K309" s="131">
        <v>310000</v>
      </c>
      <c r="L309" s="137">
        <f t="shared" si="36"/>
        <v>310000</v>
      </c>
      <c r="M309" s="3" t="str">
        <f t="shared" si="41"/>
        <v>견적가격</v>
      </c>
      <c r="N309" s="113"/>
      <c r="O309" s="113"/>
      <c r="P309" s="139"/>
    </row>
    <row r="310" spans="1:16" s="115" customFormat="1" ht="20.100000000000001" customHeight="1">
      <c r="A310" s="118">
        <f t="shared" si="35"/>
        <v>232</v>
      </c>
      <c r="B310" s="129" t="s">
        <v>101</v>
      </c>
      <c r="C310" s="118"/>
      <c r="D310" s="118" t="s">
        <v>45</v>
      </c>
      <c r="E310" s="130"/>
      <c r="F310" s="131"/>
      <c r="G310" s="130"/>
      <c r="H310" s="131"/>
      <c r="I310" s="131"/>
      <c r="J310" s="131"/>
      <c r="K310" s="131">
        <v>2000</v>
      </c>
      <c r="L310" s="137">
        <f t="shared" si="36"/>
        <v>2000</v>
      </c>
      <c r="M310" s="3" t="str">
        <f t="shared" si="41"/>
        <v>견적가격</v>
      </c>
      <c r="N310" s="113"/>
      <c r="O310" s="113"/>
      <c r="P310" s="139"/>
    </row>
    <row r="311" spans="1:16" s="115" customFormat="1" ht="20.100000000000001" customHeight="1">
      <c r="A311" s="118">
        <f t="shared" si="35"/>
        <v>233</v>
      </c>
      <c r="B311" s="129" t="s">
        <v>102</v>
      </c>
      <c r="C311" s="118"/>
      <c r="D311" s="118" t="s">
        <v>45</v>
      </c>
      <c r="E311" s="130"/>
      <c r="F311" s="131"/>
      <c r="G311" s="130"/>
      <c r="H311" s="131"/>
      <c r="I311" s="131"/>
      <c r="J311" s="131"/>
      <c r="K311" s="131">
        <v>14600</v>
      </c>
      <c r="L311" s="137">
        <f t="shared" si="36"/>
        <v>14600</v>
      </c>
      <c r="M311" s="3" t="str">
        <f>IF(L311=E311,"물자 P"&amp;F311,IF(L311=G311,"물정(I) P"&amp;H311,IF(L311=K311,"견적가격")))</f>
        <v>견적가격</v>
      </c>
      <c r="N311" s="113"/>
      <c r="O311" s="113"/>
      <c r="P311" s="139"/>
    </row>
    <row r="312" spans="1:16" s="115" customFormat="1" ht="20.100000000000001" customHeight="1">
      <c r="A312" s="118">
        <f t="shared" si="35"/>
        <v>234</v>
      </c>
      <c r="B312" s="129" t="s">
        <v>103</v>
      </c>
      <c r="C312" s="118"/>
      <c r="D312" s="118" t="s">
        <v>45</v>
      </c>
      <c r="E312" s="130"/>
      <c r="F312" s="131"/>
      <c r="G312" s="130"/>
      <c r="H312" s="131"/>
      <c r="I312" s="131"/>
      <c r="J312" s="131"/>
      <c r="K312" s="131">
        <v>7500</v>
      </c>
      <c r="L312" s="137">
        <f t="shared" si="36"/>
        <v>7500</v>
      </c>
      <c r="M312" s="3" t="str">
        <f>IF(L312=E312,"물자 P"&amp;F312,IF(L312=G312,"물정(I) P"&amp;H312,IF(L312=K312,"견적가격")))</f>
        <v>견적가격</v>
      </c>
      <c r="N312" s="113"/>
      <c r="O312" s="113"/>
      <c r="P312" s="139"/>
    </row>
    <row r="313" spans="1:16" s="115" customFormat="1" ht="20.100000000000001" customHeight="1">
      <c r="A313" s="118">
        <f t="shared" si="35"/>
        <v>235</v>
      </c>
      <c r="B313" s="129" t="s">
        <v>104</v>
      </c>
      <c r="C313" s="118" t="s">
        <v>137</v>
      </c>
      <c r="D313" s="118" t="s">
        <v>45</v>
      </c>
      <c r="E313" s="130">
        <v>600</v>
      </c>
      <c r="F313" s="131">
        <v>328</v>
      </c>
      <c r="G313" s="130">
        <v>800</v>
      </c>
      <c r="H313" s="131">
        <v>389</v>
      </c>
      <c r="I313" s="131"/>
      <c r="J313" s="131"/>
      <c r="K313" s="131"/>
      <c r="L313" s="137">
        <f t="shared" si="36"/>
        <v>600</v>
      </c>
      <c r="M313" s="3" t="str">
        <f t="shared" ref="M313:M324" si="42">IF(L313=E313,"물자 P"&amp;F313,IF(L313=G313,"물정(I) P"&amp;H313,IF(L313=K313,"견적가격")))</f>
        <v>물자 P328</v>
      </c>
      <c r="N313" s="113"/>
      <c r="O313" s="113"/>
      <c r="P313" s="139"/>
    </row>
    <row r="314" spans="1:16" s="115" customFormat="1" ht="20.100000000000001" customHeight="1">
      <c r="A314" s="118">
        <f t="shared" si="35"/>
        <v>236</v>
      </c>
      <c r="B314" s="129" t="s">
        <v>105</v>
      </c>
      <c r="C314" s="118"/>
      <c r="D314" s="118" t="s">
        <v>21</v>
      </c>
      <c r="E314" s="130"/>
      <c r="F314" s="131"/>
      <c r="G314" s="130"/>
      <c r="H314" s="131"/>
      <c r="J314" s="131"/>
      <c r="K314" s="131">
        <v>140000</v>
      </c>
      <c r="L314" s="137">
        <f t="shared" si="36"/>
        <v>140000</v>
      </c>
      <c r="M314" s="3" t="str">
        <f t="shared" si="42"/>
        <v>견적가격</v>
      </c>
      <c r="N314" s="113"/>
      <c r="O314" s="113"/>
      <c r="P314" s="139"/>
    </row>
    <row r="315" spans="1:16" s="115" customFormat="1" ht="20.100000000000001" customHeight="1">
      <c r="A315" s="118">
        <f t="shared" si="35"/>
        <v>237</v>
      </c>
      <c r="B315" s="129" t="s">
        <v>106</v>
      </c>
      <c r="C315" s="118"/>
      <c r="D315" s="118" t="s">
        <v>83</v>
      </c>
      <c r="E315" s="130">
        <v>500</v>
      </c>
      <c r="F315" s="131">
        <v>115</v>
      </c>
      <c r="G315" s="130">
        <v>500</v>
      </c>
      <c r="H315" s="131">
        <v>134</v>
      </c>
      <c r="I315" s="131"/>
      <c r="J315" s="131"/>
      <c r="K315" s="131"/>
      <c r="L315" s="137">
        <f t="shared" si="36"/>
        <v>500</v>
      </c>
      <c r="M315" s="3" t="str">
        <f t="shared" si="42"/>
        <v>물자 P115</v>
      </c>
      <c r="N315" s="113"/>
      <c r="O315" s="113"/>
      <c r="P315" s="139"/>
    </row>
    <row r="316" spans="1:16" s="115" customFormat="1" ht="20.100000000000001" customHeight="1">
      <c r="A316" s="118">
        <f t="shared" si="35"/>
        <v>238</v>
      </c>
      <c r="B316" s="129" t="s">
        <v>107</v>
      </c>
      <c r="C316" s="118"/>
      <c r="D316" s="118" t="s">
        <v>83</v>
      </c>
      <c r="E316" s="130"/>
      <c r="F316" s="131"/>
      <c r="G316" s="121">
        <v>2000</v>
      </c>
      <c r="H316" s="131">
        <v>134</v>
      </c>
      <c r="I316" s="131"/>
      <c r="J316" s="131"/>
      <c r="K316" s="131"/>
      <c r="L316" s="137">
        <f t="shared" si="36"/>
        <v>2000</v>
      </c>
      <c r="M316" s="3" t="str">
        <f t="shared" si="42"/>
        <v>물정(I) P134</v>
      </c>
      <c r="N316" s="113"/>
      <c r="O316" s="113"/>
      <c r="P316" s="139"/>
    </row>
    <row r="317" spans="1:16" s="115" customFormat="1" ht="20.100000000000001" customHeight="1">
      <c r="A317" s="118">
        <f t="shared" si="35"/>
        <v>239</v>
      </c>
      <c r="B317" s="129" t="s">
        <v>108</v>
      </c>
      <c r="C317" s="118"/>
      <c r="D317" s="118" t="s">
        <v>45</v>
      </c>
      <c r="E317" s="130"/>
      <c r="F317" s="131"/>
      <c r="G317" s="130"/>
      <c r="H317" s="131"/>
      <c r="I317" s="131"/>
      <c r="J317" s="131"/>
      <c r="K317" s="131">
        <v>3000000</v>
      </c>
      <c r="L317" s="137">
        <f t="shared" si="36"/>
        <v>3000000</v>
      </c>
      <c r="M317" s="3" t="str">
        <f t="shared" si="42"/>
        <v>견적가격</v>
      </c>
      <c r="N317" s="113"/>
      <c r="O317" s="113"/>
      <c r="P317" s="139"/>
    </row>
    <row r="318" spans="1:16" s="115" customFormat="1" ht="20.100000000000001" customHeight="1">
      <c r="A318" s="118">
        <f t="shared" si="35"/>
        <v>240</v>
      </c>
      <c r="B318" s="129" t="s">
        <v>705</v>
      </c>
      <c r="C318" s="118"/>
      <c r="D318" s="118" t="s">
        <v>706</v>
      </c>
      <c r="E318" s="130"/>
      <c r="F318" s="131"/>
      <c r="G318" s="130"/>
      <c r="H318" s="131"/>
      <c r="I318" s="131"/>
      <c r="J318" s="131"/>
      <c r="K318" s="131">
        <v>300000</v>
      </c>
      <c r="L318" s="137">
        <f t="shared" si="36"/>
        <v>300000</v>
      </c>
      <c r="M318" s="3" t="str">
        <f t="shared" si="42"/>
        <v>견적가격</v>
      </c>
      <c r="N318" s="113"/>
      <c r="O318" s="113"/>
      <c r="P318" s="139"/>
    </row>
    <row r="319" spans="1:16" s="115" customFormat="1" ht="20.100000000000001" customHeight="1">
      <c r="A319" s="118">
        <f t="shared" si="35"/>
        <v>241</v>
      </c>
      <c r="B319" s="138" t="s">
        <v>707</v>
      </c>
      <c r="C319" s="118" t="s">
        <v>708</v>
      </c>
      <c r="D319" s="118" t="s">
        <v>706</v>
      </c>
      <c r="E319" s="130"/>
      <c r="F319" s="131"/>
      <c r="G319" s="130"/>
      <c r="H319" s="131"/>
      <c r="I319" s="131"/>
      <c r="J319" s="131"/>
      <c r="K319" s="131">
        <v>24000000</v>
      </c>
      <c r="L319" s="137">
        <f t="shared" si="36"/>
        <v>24000000</v>
      </c>
      <c r="M319" s="3" t="str">
        <f t="shared" si="42"/>
        <v>견적가격</v>
      </c>
      <c r="N319" s="113"/>
      <c r="O319" s="113"/>
      <c r="P319" s="139"/>
    </row>
    <row r="320" spans="1:16" s="115" customFormat="1" ht="20.100000000000001" customHeight="1">
      <c r="A320" s="118">
        <f t="shared" si="35"/>
        <v>242</v>
      </c>
      <c r="B320" s="138" t="s">
        <v>707</v>
      </c>
      <c r="C320" s="118" t="s">
        <v>709</v>
      </c>
      <c r="D320" s="118" t="s">
        <v>706</v>
      </c>
      <c r="E320" s="130"/>
      <c r="F320" s="131"/>
      <c r="G320" s="130"/>
      <c r="H320" s="131"/>
      <c r="I320" s="131"/>
      <c r="J320" s="131"/>
      <c r="K320" s="131">
        <v>30000000</v>
      </c>
      <c r="L320" s="137">
        <f t="shared" si="36"/>
        <v>30000000</v>
      </c>
      <c r="M320" s="3" t="str">
        <f t="shared" si="42"/>
        <v>견적가격</v>
      </c>
      <c r="N320" s="113"/>
      <c r="O320" s="113"/>
      <c r="P320" s="139"/>
    </row>
    <row r="321" spans="1:16" s="115" customFormat="1" ht="20.100000000000001" customHeight="1">
      <c r="A321" s="118">
        <f t="shared" si="35"/>
        <v>243</v>
      </c>
      <c r="B321" s="138" t="s">
        <v>710</v>
      </c>
      <c r="C321" s="118" t="s">
        <v>711</v>
      </c>
      <c r="D321" s="118" t="s">
        <v>706</v>
      </c>
      <c r="E321" s="130"/>
      <c r="F321" s="131"/>
      <c r="G321" s="130"/>
      <c r="H321" s="131"/>
      <c r="I321" s="131"/>
      <c r="J321" s="131"/>
      <c r="K321" s="131">
        <v>9500000</v>
      </c>
      <c r="L321" s="137">
        <f t="shared" si="36"/>
        <v>9500000</v>
      </c>
      <c r="M321" s="3" t="str">
        <f t="shared" si="42"/>
        <v>견적가격</v>
      </c>
      <c r="N321" s="113"/>
      <c r="O321" s="113"/>
      <c r="P321" s="139"/>
    </row>
    <row r="322" spans="1:16" s="115" customFormat="1" ht="20.100000000000001" customHeight="1">
      <c r="A322" s="118">
        <f t="shared" si="35"/>
        <v>244</v>
      </c>
      <c r="B322" s="138" t="s">
        <v>710</v>
      </c>
      <c r="C322" s="118" t="s">
        <v>712</v>
      </c>
      <c r="D322" s="118" t="s">
        <v>706</v>
      </c>
      <c r="E322" s="130"/>
      <c r="F322" s="131"/>
      <c r="G322" s="130"/>
      <c r="H322" s="131"/>
      <c r="I322" s="131"/>
      <c r="J322" s="131"/>
      <c r="K322" s="131">
        <v>11500000</v>
      </c>
      <c r="L322" s="137">
        <f t="shared" si="36"/>
        <v>11500000</v>
      </c>
      <c r="M322" s="3" t="str">
        <f t="shared" si="42"/>
        <v>견적가격</v>
      </c>
      <c r="N322" s="113"/>
      <c r="O322" s="113"/>
      <c r="P322" s="139"/>
    </row>
    <row r="323" spans="1:16" s="115" customFormat="1" ht="20.100000000000001" customHeight="1">
      <c r="A323" s="118">
        <f t="shared" si="35"/>
        <v>245</v>
      </c>
      <c r="B323" s="138" t="s">
        <v>713</v>
      </c>
      <c r="C323" s="118"/>
      <c r="D323" s="118" t="s">
        <v>714</v>
      </c>
      <c r="E323" s="130"/>
      <c r="F323" s="131"/>
      <c r="G323" s="130"/>
      <c r="H323" s="131"/>
      <c r="I323" s="131"/>
      <c r="J323" s="131"/>
      <c r="K323" s="131">
        <v>12000</v>
      </c>
      <c r="L323" s="137">
        <f t="shared" si="36"/>
        <v>12000</v>
      </c>
      <c r="M323" s="3" t="str">
        <f t="shared" si="42"/>
        <v>견적가격</v>
      </c>
      <c r="N323" s="113"/>
      <c r="O323" s="113"/>
      <c r="P323" s="139"/>
    </row>
    <row r="324" spans="1:16" s="115" customFormat="1" ht="20.100000000000001" customHeight="1">
      <c r="A324" s="118">
        <f t="shared" si="35"/>
        <v>246</v>
      </c>
      <c r="B324" s="138" t="s">
        <v>715</v>
      </c>
      <c r="C324" s="118" t="s">
        <v>716</v>
      </c>
      <c r="D324" s="118" t="s">
        <v>717</v>
      </c>
      <c r="E324" s="130"/>
      <c r="F324" s="131"/>
      <c r="G324" s="130"/>
      <c r="H324" s="131"/>
      <c r="I324" s="131"/>
      <c r="J324" s="131"/>
      <c r="K324" s="131">
        <v>61</v>
      </c>
      <c r="L324" s="137">
        <f t="shared" si="36"/>
        <v>61</v>
      </c>
      <c r="M324" s="3" t="str">
        <f t="shared" si="42"/>
        <v>견적가격</v>
      </c>
      <c r="N324" s="113"/>
      <c r="O324" s="113"/>
      <c r="P324" s="139"/>
    </row>
    <row r="325" spans="1:16" s="115" customFormat="1" ht="20.100000000000001" customHeight="1">
      <c r="A325" s="118">
        <f t="shared" si="35"/>
        <v>247</v>
      </c>
      <c r="B325" s="138" t="s">
        <v>718</v>
      </c>
      <c r="C325" s="118"/>
      <c r="D325" s="118" t="s">
        <v>717</v>
      </c>
      <c r="E325" s="6">
        <f>TRUNC(1806/1.1,1)</f>
        <v>1641.8</v>
      </c>
      <c r="F325" s="4">
        <v>1351</v>
      </c>
      <c r="G325" s="6">
        <f>TRUNC(1855.25/1.1,1)</f>
        <v>1686.5</v>
      </c>
      <c r="H325" s="4">
        <v>883</v>
      </c>
      <c r="I325" s="131"/>
      <c r="J325" s="131"/>
      <c r="K325" s="131"/>
      <c r="L325" s="137">
        <f t="shared" si="36"/>
        <v>1641.8</v>
      </c>
      <c r="M325" s="3" t="str">
        <f>IF(L325=E325,"물자 P"&amp;F325,IF(L325=G325,"물정(II) P"&amp;H325,IF(L325=K325,"견적가격")))</f>
        <v>물자 P1351</v>
      </c>
      <c r="N325" s="113"/>
      <c r="O325" s="113"/>
      <c r="P325" s="139" t="s">
        <v>719</v>
      </c>
    </row>
    <row r="326" spans="1:16" s="115" customFormat="1" ht="20.100000000000001" customHeight="1">
      <c r="A326" s="118">
        <f t="shared" si="35"/>
        <v>248</v>
      </c>
      <c r="B326" s="138" t="s">
        <v>720</v>
      </c>
      <c r="C326" s="118" t="s">
        <v>721</v>
      </c>
      <c r="D326" s="118" t="s">
        <v>706</v>
      </c>
      <c r="E326" s="130">
        <v>254</v>
      </c>
      <c r="F326" s="131">
        <v>91</v>
      </c>
      <c r="G326" s="130"/>
      <c r="H326" s="131"/>
      <c r="I326" s="131"/>
      <c r="J326" s="131"/>
      <c r="K326" s="131"/>
      <c r="L326" s="137">
        <f t="shared" si="36"/>
        <v>254</v>
      </c>
      <c r="M326" s="3" t="str">
        <f t="shared" ref="M326:M333" si="43">IF(L326=E326,"물자 P"&amp;F326,IF(L326=G326,"물정(I) P"&amp;H326,IF(L326=K326,"견적가격")))</f>
        <v>물자 P91</v>
      </c>
      <c r="N326" s="113"/>
      <c r="O326" s="113"/>
      <c r="P326" s="139"/>
    </row>
    <row r="327" spans="1:16" s="115" customFormat="1" ht="20.100000000000001" customHeight="1">
      <c r="A327" s="118">
        <f t="shared" si="35"/>
        <v>249</v>
      </c>
      <c r="B327" s="147" t="s">
        <v>722</v>
      </c>
      <c r="C327" s="118" t="s">
        <v>723</v>
      </c>
      <c r="D327" s="148" t="s">
        <v>154</v>
      </c>
      <c r="E327" s="130">
        <v>1120000</v>
      </c>
      <c r="F327" s="131">
        <v>57</v>
      </c>
      <c r="G327" s="130">
        <v>1140000</v>
      </c>
      <c r="H327" s="131">
        <v>78</v>
      </c>
      <c r="I327" s="149"/>
      <c r="J327" s="149"/>
      <c r="K327" s="149"/>
      <c r="L327" s="137">
        <f t="shared" si="36"/>
        <v>1120000</v>
      </c>
      <c r="M327" s="3" t="str">
        <f t="shared" si="43"/>
        <v>물자 P57</v>
      </c>
      <c r="P327" s="136" t="s">
        <v>724</v>
      </c>
    </row>
    <row r="328" spans="1:16" s="115" customFormat="1" ht="20.100000000000001" customHeight="1">
      <c r="A328" s="118">
        <f t="shared" si="35"/>
        <v>250</v>
      </c>
      <c r="B328" s="166" t="s">
        <v>725</v>
      </c>
      <c r="C328" s="118" t="s">
        <v>726</v>
      </c>
      <c r="D328" s="148" t="s">
        <v>154</v>
      </c>
      <c r="E328" s="130">
        <v>870000</v>
      </c>
      <c r="F328" s="131">
        <v>43</v>
      </c>
      <c r="G328" s="130">
        <v>940000</v>
      </c>
      <c r="H328" s="131">
        <v>67</v>
      </c>
      <c r="I328" s="149"/>
      <c r="J328" s="149"/>
      <c r="K328" s="149"/>
      <c r="L328" s="137">
        <f t="shared" si="36"/>
        <v>870000</v>
      </c>
      <c r="M328" s="3" t="str">
        <f t="shared" si="43"/>
        <v>물자 P43</v>
      </c>
      <c r="P328" s="136" t="s">
        <v>727</v>
      </c>
    </row>
    <row r="329" spans="1:16" s="115" customFormat="1" ht="20.100000000000001" customHeight="1">
      <c r="A329" s="118">
        <f t="shared" si="35"/>
        <v>251</v>
      </c>
      <c r="B329" s="166" t="s">
        <v>725</v>
      </c>
      <c r="C329" s="118" t="s">
        <v>723</v>
      </c>
      <c r="D329" s="148" t="s">
        <v>154</v>
      </c>
      <c r="E329" s="130">
        <v>870000</v>
      </c>
      <c r="F329" s="131">
        <v>43</v>
      </c>
      <c r="G329" s="130">
        <v>940000</v>
      </c>
      <c r="H329" s="131">
        <v>67</v>
      </c>
      <c r="I329" s="149"/>
      <c r="J329" s="149"/>
      <c r="K329" s="149"/>
      <c r="L329" s="137">
        <f t="shared" si="36"/>
        <v>870000</v>
      </c>
      <c r="M329" s="3" t="str">
        <f t="shared" si="43"/>
        <v>물자 P43</v>
      </c>
      <c r="P329" s="136" t="s">
        <v>727</v>
      </c>
    </row>
    <row r="330" spans="1:16" s="115" customFormat="1" ht="20.100000000000001" customHeight="1">
      <c r="A330" s="118">
        <f t="shared" si="35"/>
        <v>252</v>
      </c>
      <c r="B330" s="147" t="s">
        <v>728</v>
      </c>
      <c r="C330" s="118" t="s">
        <v>729</v>
      </c>
      <c r="D330" s="148" t="s">
        <v>109</v>
      </c>
      <c r="E330" s="130">
        <f>630000/500</f>
        <v>1260</v>
      </c>
      <c r="F330" s="131">
        <v>1372</v>
      </c>
      <c r="G330" s="130"/>
      <c r="H330" s="149"/>
      <c r="I330" s="149"/>
      <c r="J330" s="149"/>
      <c r="K330" s="149"/>
      <c r="L330" s="137">
        <f t="shared" si="36"/>
        <v>1260</v>
      </c>
      <c r="M330" s="3" t="str">
        <f t="shared" si="43"/>
        <v>물자 P1372</v>
      </c>
      <c r="P330" s="114"/>
    </row>
    <row r="331" spans="1:16" s="115" customFormat="1" ht="20.100000000000001" customHeight="1">
      <c r="A331" s="118">
        <f t="shared" si="35"/>
        <v>253</v>
      </c>
      <c r="B331" s="147" t="s">
        <v>110</v>
      </c>
      <c r="C331" s="118" t="s">
        <v>730</v>
      </c>
      <c r="D331" s="148" t="s">
        <v>111</v>
      </c>
      <c r="E331" s="130">
        <v>2700</v>
      </c>
      <c r="F331" s="131">
        <v>1475</v>
      </c>
      <c r="G331" s="130"/>
      <c r="H331" s="149"/>
      <c r="I331" s="149"/>
      <c r="J331" s="149"/>
      <c r="K331" s="149"/>
      <c r="L331" s="137">
        <f t="shared" si="36"/>
        <v>2700</v>
      </c>
      <c r="M331" s="3" t="str">
        <f t="shared" si="43"/>
        <v>물자 P1475</v>
      </c>
      <c r="P331" s="114"/>
    </row>
    <row r="332" spans="1:16" s="115" customFormat="1" ht="20.100000000000001" customHeight="1">
      <c r="A332" s="118">
        <f t="shared" si="35"/>
        <v>254</v>
      </c>
      <c r="B332" s="147" t="s">
        <v>112</v>
      </c>
      <c r="C332" s="118" t="s">
        <v>731</v>
      </c>
      <c r="D332" s="148" t="s">
        <v>17</v>
      </c>
      <c r="E332" s="130">
        <v>30000</v>
      </c>
      <c r="F332" s="131">
        <v>459</v>
      </c>
      <c r="G332" s="130"/>
      <c r="H332" s="149"/>
      <c r="I332" s="149"/>
      <c r="J332" s="149"/>
      <c r="K332" s="149"/>
      <c r="L332" s="137">
        <f t="shared" si="36"/>
        <v>30000</v>
      </c>
      <c r="M332" s="3" t="str">
        <f t="shared" si="43"/>
        <v>물자 P459</v>
      </c>
      <c r="P332" s="114"/>
    </row>
    <row r="333" spans="1:16" s="150" customFormat="1" ht="20.100000000000001" customHeight="1">
      <c r="A333" s="118">
        <f t="shared" si="35"/>
        <v>255</v>
      </c>
      <c r="B333" s="138" t="s">
        <v>732</v>
      </c>
      <c r="C333" s="118"/>
      <c r="D333" s="118" t="s">
        <v>733</v>
      </c>
      <c r="E333" s="130"/>
      <c r="F333" s="131"/>
      <c r="G333" s="130"/>
      <c r="H333" s="131"/>
      <c r="I333" s="149"/>
      <c r="J333" s="131"/>
      <c r="K333" s="131">
        <v>405000</v>
      </c>
      <c r="L333" s="137">
        <f t="shared" si="36"/>
        <v>405000</v>
      </c>
      <c r="M333" s="3" t="str">
        <f t="shared" si="43"/>
        <v>견적가격</v>
      </c>
      <c r="N333" s="113"/>
      <c r="O333" s="113"/>
      <c r="P333" s="139"/>
    </row>
    <row r="334" spans="1:16" s="15" customFormat="1" ht="20.100000000000001" customHeight="1">
      <c r="A334" s="118">
        <f t="shared" si="35"/>
        <v>256</v>
      </c>
      <c r="B334" s="11" t="s">
        <v>734</v>
      </c>
      <c r="C334" s="34" t="s">
        <v>735</v>
      </c>
      <c r="D334" s="34" t="s">
        <v>736</v>
      </c>
      <c r="E334" s="6">
        <v>4180</v>
      </c>
      <c r="F334" s="4">
        <v>93</v>
      </c>
      <c r="G334" s="6">
        <v>3780</v>
      </c>
      <c r="H334" s="4">
        <v>99</v>
      </c>
      <c r="I334" s="4"/>
      <c r="J334" s="4"/>
      <c r="K334" s="4"/>
      <c r="L334" s="7">
        <f>MIN(E334,G334,I334)</f>
        <v>3780</v>
      </c>
      <c r="M334" s="3" t="str">
        <f>IF(L334=E334,"물자 P"&amp;F334,IF(L334=G334,"물정(I) P"&amp;H334,IF(L334=I334,"조달청"&amp;J334," ")))</f>
        <v>물정(I) P99</v>
      </c>
      <c r="N334" s="8"/>
      <c r="O334" s="8"/>
      <c r="P334" s="12" t="s">
        <v>737</v>
      </c>
    </row>
    <row r="335" spans="1:16" s="15" customFormat="1" ht="20.100000000000001" customHeight="1">
      <c r="A335" s="118">
        <f t="shared" si="35"/>
        <v>257</v>
      </c>
      <c r="B335" s="11" t="s">
        <v>734</v>
      </c>
      <c r="C335" s="34" t="s">
        <v>738</v>
      </c>
      <c r="D335" s="34" t="s">
        <v>736</v>
      </c>
      <c r="E335" s="6">
        <v>4490</v>
      </c>
      <c r="F335" s="4">
        <v>94</v>
      </c>
      <c r="G335" s="6">
        <v>4240</v>
      </c>
      <c r="H335" s="4">
        <v>99</v>
      </c>
      <c r="I335" s="4"/>
      <c r="J335" s="4"/>
      <c r="K335" s="4"/>
      <c r="L335" s="7">
        <f t="shared" ref="L335:L337" si="44">MIN(E335,G335,I335)</f>
        <v>4240</v>
      </c>
      <c r="M335" s="3" t="str">
        <f>IF(L335=E335,"물자 P"&amp;F335,IF(L335=G335,"물정(I) P"&amp;H335,IF(L335=I335,"조달청"&amp;J335," ")))</f>
        <v>물정(I) P99</v>
      </c>
      <c r="N335" s="8"/>
      <c r="O335" s="8"/>
      <c r="P335" s="12" t="s">
        <v>737</v>
      </c>
    </row>
    <row r="336" spans="1:16" s="15" customFormat="1" ht="20.100000000000001" customHeight="1">
      <c r="A336" s="118">
        <f t="shared" si="35"/>
        <v>258</v>
      </c>
      <c r="B336" s="11" t="s">
        <v>734</v>
      </c>
      <c r="C336" s="34" t="s">
        <v>739</v>
      </c>
      <c r="D336" s="34" t="s">
        <v>736</v>
      </c>
      <c r="E336" s="6">
        <v>2890</v>
      </c>
      <c r="F336" s="4">
        <v>94</v>
      </c>
      <c r="G336" s="6">
        <v>2790</v>
      </c>
      <c r="H336" s="4">
        <v>100</v>
      </c>
      <c r="I336" s="4"/>
      <c r="J336" s="4"/>
      <c r="K336" s="4"/>
      <c r="L336" s="7">
        <f t="shared" si="44"/>
        <v>2790</v>
      </c>
      <c r="M336" s="3" t="str">
        <f>IF(L336=E336,"물자 P"&amp;F336,IF(L336=G336,"물정(I) P"&amp;H336,IF(L336=I336,"조달청"&amp;J336," ")))</f>
        <v>물정(I) P100</v>
      </c>
      <c r="N336" s="8"/>
      <c r="O336" s="8"/>
      <c r="P336" s="12" t="s">
        <v>737</v>
      </c>
    </row>
    <row r="337" spans="1:16" s="15" customFormat="1" ht="20.100000000000001" customHeight="1">
      <c r="A337" s="34">
        <f t="shared" ref="A337:A347" si="45">A336+1</f>
        <v>259</v>
      </c>
      <c r="B337" s="5" t="s">
        <v>740</v>
      </c>
      <c r="C337" s="34" t="s">
        <v>741</v>
      </c>
      <c r="D337" s="34" t="s">
        <v>706</v>
      </c>
      <c r="E337" s="6">
        <v>22000</v>
      </c>
      <c r="F337" s="4">
        <v>202</v>
      </c>
      <c r="G337" s="6">
        <v>28000</v>
      </c>
      <c r="H337" s="4">
        <v>286</v>
      </c>
      <c r="I337" s="4"/>
      <c r="J337" s="4"/>
      <c r="K337" s="4"/>
      <c r="L337" s="7">
        <f t="shared" si="44"/>
        <v>22000</v>
      </c>
      <c r="M337" s="3" t="str">
        <f>IF(L337=E337,"물자 P"&amp;F337,IF(L337=G337,"물정(I) P"&amp;H337,IF(L337=I337,"조달청"&amp;J337," ")))</f>
        <v>물자 P202</v>
      </c>
      <c r="N337" s="8"/>
      <c r="O337" s="8"/>
      <c r="P337" s="9"/>
    </row>
    <row r="338" spans="1:16" s="127" customFormat="1" ht="20.100000000000001" customHeight="1">
      <c r="A338" s="119">
        <f t="shared" si="45"/>
        <v>260</v>
      </c>
      <c r="B338" s="142" t="s">
        <v>742</v>
      </c>
      <c r="C338" s="119"/>
      <c r="D338" s="119" t="s">
        <v>733</v>
      </c>
      <c r="E338" s="121">
        <f>TRUNC(16561/1.09/1.04,0)</f>
        <v>14609</v>
      </c>
      <c r="F338" s="167"/>
      <c r="G338" s="121"/>
      <c r="H338" s="167"/>
      <c r="I338" s="167"/>
      <c r="J338" s="167"/>
      <c r="K338" s="167"/>
      <c r="L338" s="123">
        <f>MIN(E338,G338,K338)</f>
        <v>14609</v>
      </c>
      <c r="M338" s="124" t="str">
        <f>IF(L338=E338,"물가협회"&amp;F338,IF(L338=G338,"물정(I) P"&amp;H338,IF(L338=I338,"견적가격")))</f>
        <v>물가협회</v>
      </c>
      <c r="P338" s="168" t="s">
        <v>743</v>
      </c>
    </row>
    <row r="339" spans="1:16" s="169" customFormat="1" ht="20.100000000000001" customHeight="1">
      <c r="A339" s="119">
        <f t="shared" si="45"/>
        <v>261</v>
      </c>
      <c r="B339" s="42" t="s">
        <v>744</v>
      </c>
      <c r="C339" s="38" t="s">
        <v>745</v>
      </c>
      <c r="D339" s="43" t="s">
        <v>150</v>
      </c>
      <c r="E339" s="121">
        <v>450</v>
      </c>
      <c r="F339" s="122"/>
      <c r="G339" s="121"/>
      <c r="H339" s="122"/>
      <c r="I339" s="122"/>
      <c r="J339" s="122"/>
      <c r="K339" s="122"/>
      <c r="L339" s="123">
        <f t="shared" ref="L339:L347" si="46">MIN(E339,G339,K339)</f>
        <v>450</v>
      </c>
      <c r="M339" s="124" t="s">
        <v>746</v>
      </c>
      <c r="N339" s="125"/>
      <c r="O339" s="125"/>
      <c r="P339" s="126"/>
    </row>
    <row r="340" spans="1:16" s="169" customFormat="1" ht="20.100000000000001" customHeight="1">
      <c r="A340" s="119">
        <f t="shared" si="45"/>
        <v>262</v>
      </c>
      <c r="B340" s="47" t="s">
        <v>747</v>
      </c>
      <c r="C340" s="38"/>
      <c r="D340" s="43" t="s">
        <v>152</v>
      </c>
      <c r="E340" s="121">
        <v>9200</v>
      </c>
      <c r="F340" s="122">
        <v>581</v>
      </c>
      <c r="G340" s="121"/>
      <c r="H340" s="122"/>
      <c r="I340" s="122"/>
      <c r="J340" s="122"/>
      <c r="K340" s="122"/>
      <c r="L340" s="123">
        <f t="shared" si="46"/>
        <v>9200</v>
      </c>
      <c r="M340" s="3" t="str">
        <f t="shared" ref="M340:M347" si="47">IF(L340=E340,"물자 P"&amp;F340,IF(L340=G340,"물정(I) P"&amp;H340,IF(L340=K340,"견적가격")))</f>
        <v>물자 P581</v>
      </c>
      <c r="N340" s="125"/>
      <c r="O340" s="125"/>
      <c r="P340" s="126"/>
    </row>
    <row r="341" spans="1:16" s="169" customFormat="1" ht="20.100000000000001" customHeight="1">
      <c r="A341" s="119">
        <f t="shared" si="45"/>
        <v>263</v>
      </c>
      <c r="B341" s="47" t="s">
        <v>748</v>
      </c>
      <c r="C341" s="38"/>
      <c r="D341" s="43" t="s">
        <v>152</v>
      </c>
      <c r="E341" s="121">
        <v>6177</v>
      </c>
      <c r="F341" s="122">
        <v>569</v>
      </c>
      <c r="G341" s="121"/>
      <c r="H341" s="122"/>
      <c r="I341" s="122"/>
      <c r="J341" s="122"/>
      <c r="K341" s="122"/>
      <c r="L341" s="123">
        <f t="shared" si="46"/>
        <v>6177</v>
      </c>
      <c r="M341" s="3" t="str">
        <f t="shared" si="47"/>
        <v>물자 P569</v>
      </c>
      <c r="N341" s="125"/>
      <c r="O341" s="125"/>
      <c r="P341" s="126"/>
    </row>
    <row r="342" spans="1:16" s="169" customFormat="1" ht="20.100000000000001" customHeight="1">
      <c r="A342" s="119">
        <f t="shared" si="45"/>
        <v>264</v>
      </c>
      <c r="B342" s="47" t="s">
        <v>749</v>
      </c>
      <c r="C342" s="38"/>
      <c r="D342" s="43" t="s">
        <v>152</v>
      </c>
      <c r="E342" s="121">
        <v>9300</v>
      </c>
      <c r="F342" s="122">
        <v>571</v>
      </c>
      <c r="G342" s="121"/>
      <c r="H342" s="122"/>
      <c r="I342" s="122"/>
      <c r="J342" s="122"/>
      <c r="K342" s="122"/>
      <c r="L342" s="123">
        <f t="shared" si="46"/>
        <v>9300</v>
      </c>
      <c r="M342" s="3" t="str">
        <f t="shared" si="47"/>
        <v>물자 P571</v>
      </c>
      <c r="N342" s="125"/>
      <c r="O342" s="125"/>
      <c r="P342" s="126"/>
    </row>
    <row r="343" spans="1:16" s="169" customFormat="1" ht="20.100000000000001" customHeight="1">
      <c r="A343" s="119">
        <f t="shared" si="45"/>
        <v>265</v>
      </c>
      <c r="B343" s="47" t="s">
        <v>750</v>
      </c>
      <c r="C343" s="38"/>
      <c r="D343" s="43" t="s">
        <v>152</v>
      </c>
      <c r="E343" s="121">
        <v>5844</v>
      </c>
      <c r="F343" s="122">
        <v>569</v>
      </c>
      <c r="G343" s="121"/>
      <c r="H343" s="122"/>
      <c r="I343" s="122"/>
      <c r="J343" s="122"/>
      <c r="K343" s="122"/>
      <c r="L343" s="123">
        <f t="shared" si="46"/>
        <v>5844</v>
      </c>
      <c r="M343" s="3" t="str">
        <f t="shared" si="47"/>
        <v>물자 P569</v>
      </c>
      <c r="N343" s="125"/>
      <c r="O343" s="125"/>
      <c r="P343" s="126"/>
    </row>
    <row r="344" spans="1:16" s="169" customFormat="1" ht="20.100000000000001" customHeight="1">
      <c r="A344" s="119">
        <f t="shared" si="45"/>
        <v>266</v>
      </c>
      <c r="B344" s="47" t="s">
        <v>751</v>
      </c>
      <c r="C344" s="38"/>
      <c r="D344" s="43" t="s">
        <v>152</v>
      </c>
      <c r="E344" s="121">
        <v>13600</v>
      </c>
      <c r="F344" s="122">
        <v>571</v>
      </c>
      <c r="G344" s="121"/>
      <c r="H344" s="122"/>
      <c r="I344" s="122"/>
      <c r="J344" s="122"/>
      <c r="K344" s="122"/>
      <c r="L344" s="123">
        <f t="shared" si="46"/>
        <v>13600</v>
      </c>
      <c r="M344" s="124" t="str">
        <f t="shared" si="47"/>
        <v>물자 P571</v>
      </c>
      <c r="N344" s="125"/>
      <c r="O344" s="125"/>
      <c r="P344" s="126"/>
    </row>
    <row r="345" spans="1:16" s="169" customFormat="1" ht="20.100000000000001" customHeight="1">
      <c r="A345" s="119">
        <f t="shared" si="45"/>
        <v>267</v>
      </c>
      <c r="B345" s="47" t="s">
        <v>749</v>
      </c>
      <c r="C345" s="38"/>
      <c r="D345" s="43" t="s">
        <v>152</v>
      </c>
      <c r="E345" s="121">
        <v>9300</v>
      </c>
      <c r="F345" s="122">
        <v>571</v>
      </c>
      <c r="G345" s="121"/>
      <c r="H345" s="122"/>
      <c r="I345" s="122"/>
      <c r="J345" s="122"/>
      <c r="K345" s="122"/>
      <c r="L345" s="123">
        <f t="shared" si="46"/>
        <v>9300</v>
      </c>
      <c r="M345" s="124" t="str">
        <f t="shared" si="47"/>
        <v>물자 P571</v>
      </c>
      <c r="N345" s="125"/>
      <c r="O345" s="125"/>
      <c r="P345" s="126"/>
    </row>
    <row r="346" spans="1:16" s="169" customFormat="1" ht="20.100000000000001" customHeight="1">
      <c r="A346" s="119">
        <f t="shared" si="45"/>
        <v>268</v>
      </c>
      <c r="B346" s="120" t="s">
        <v>752</v>
      </c>
      <c r="C346" s="119"/>
      <c r="D346" s="119" t="s">
        <v>753</v>
      </c>
      <c r="E346" s="121">
        <v>1600</v>
      </c>
      <c r="F346" s="122">
        <v>1454</v>
      </c>
      <c r="G346" s="121"/>
      <c r="H346" s="122"/>
      <c r="I346" s="122"/>
      <c r="J346" s="122"/>
      <c r="K346" s="122"/>
      <c r="L346" s="123">
        <f t="shared" si="46"/>
        <v>1600</v>
      </c>
      <c r="M346" s="124" t="str">
        <f t="shared" si="47"/>
        <v>물자 P1454</v>
      </c>
      <c r="N346" s="125"/>
      <c r="O346" s="125"/>
      <c r="P346" s="126"/>
    </row>
    <row r="347" spans="1:16" s="169" customFormat="1" ht="20.100000000000001" customHeight="1">
      <c r="A347" s="119">
        <f t="shared" si="45"/>
        <v>269</v>
      </c>
      <c r="B347" s="120" t="s">
        <v>754</v>
      </c>
      <c r="C347" s="119"/>
      <c r="D347" s="119" t="s">
        <v>714</v>
      </c>
      <c r="E347" s="121">
        <v>1845</v>
      </c>
      <c r="F347" s="122">
        <v>1351</v>
      </c>
      <c r="G347" s="121"/>
      <c r="H347" s="122"/>
      <c r="I347" s="122"/>
      <c r="J347" s="122"/>
      <c r="K347" s="122"/>
      <c r="L347" s="123">
        <f t="shared" si="46"/>
        <v>1845</v>
      </c>
      <c r="M347" s="124" t="str">
        <f t="shared" si="47"/>
        <v>물자 P1351</v>
      </c>
      <c r="N347" s="125"/>
      <c r="O347" s="125"/>
      <c r="P347" s="126"/>
    </row>
    <row r="348" spans="1:16" s="127" customFormat="1" ht="20.100000000000001" customHeight="1">
      <c r="A348" s="119">
        <f>A347+1</f>
        <v>270</v>
      </c>
      <c r="B348" s="142" t="s">
        <v>113</v>
      </c>
      <c r="C348" s="119" t="s">
        <v>114</v>
      </c>
      <c r="D348" s="119" t="s">
        <v>18</v>
      </c>
      <c r="E348" s="121">
        <f>45000*2</f>
        <v>90000</v>
      </c>
      <c r="F348" s="122">
        <v>301</v>
      </c>
      <c r="G348" s="121">
        <f>50000*2</f>
        <v>100000</v>
      </c>
      <c r="H348" s="122">
        <v>201</v>
      </c>
      <c r="I348" s="122"/>
      <c r="J348" s="122"/>
      <c r="K348" s="122"/>
      <c r="L348" s="123">
        <f t="shared" ref="L348:L349" si="48">MIN(E348,G348,I348)</f>
        <v>90000</v>
      </c>
      <c r="M348" s="124" t="str">
        <f>IF(L348=E348,"물자 P"&amp;F348,IF(L348=G348,"물정(I) P"&amp;H348,IF(L348=I348,"조달청 P"&amp;J348," ")))</f>
        <v>물자 P301</v>
      </c>
      <c r="N348" s="125"/>
      <c r="O348" s="125"/>
      <c r="P348" s="146" t="s">
        <v>737</v>
      </c>
    </row>
    <row r="349" spans="1:16" s="127" customFormat="1" ht="20.100000000000001" customHeight="1">
      <c r="A349" s="119">
        <f>A348+1</f>
        <v>271</v>
      </c>
      <c r="B349" s="142" t="s">
        <v>113</v>
      </c>
      <c r="C349" s="119" t="s">
        <v>115</v>
      </c>
      <c r="D349" s="119" t="s">
        <v>18</v>
      </c>
      <c r="E349" s="121">
        <f>60000*2</f>
        <v>120000</v>
      </c>
      <c r="F349" s="122">
        <v>301</v>
      </c>
      <c r="G349" s="121">
        <f>66000*2</f>
        <v>132000</v>
      </c>
      <c r="H349" s="122">
        <v>201</v>
      </c>
      <c r="I349" s="122"/>
      <c r="J349" s="122"/>
      <c r="K349" s="122"/>
      <c r="L349" s="123">
        <f t="shared" si="48"/>
        <v>120000</v>
      </c>
      <c r="M349" s="124" t="str">
        <f>IF(L349=E349,"물자 P"&amp;F349,IF(L349=G349,"물정(I) P"&amp;H349,IF(L349=I349,"조달청 P"&amp;J349," ")))</f>
        <v>물자 P301</v>
      </c>
      <c r="N349" s="125"/>
      <c r="O349" s="125"/>
      <c r="P349" s="146" t="s">
        <v>737</v>
      </c>
    </row>
    <row r="350" spans="1:16" s="127" customFormat="1" ht="20.100000000000001" customHeight="1">
      <c r="A350" s="119">
        <f>A349+1</f>
        <v>272</v>
      </c>
      <c r="B350" s="142" t="s">
        <v>116</v>
      </c>
      <c r="C350" s="119" t="s">
        <v>755</v>
      </c>
      <c r="D350" s="119" t="s">
        <v>45</v>
      </c>
      <c r="E350" s="121"/>
      <c r="F350" s="122"/>
      <c r="G350" s="121"/>
      <c r="H350" s="122"/>
      <c r="I350" s="122"/>
      <c r="J350" s="122"/>
      <c r="K350" s="122">
        <v>1000</v>
      </c>
      <c r="L350" s="123">
        <f>MIN(E350,G350,K350)</f>
        <v>1000</v>
      </c>
      <c r="M350" s="124" t="str">
        <f t="shared" ref="M350" si="49">IF(L350=E350,"물자 P"&amp;F350,IF(L350=G350,"물정(I) P"&amp;H350,IF(L350=K350,"견적가격")))</f>
        <v>견적가격</v>
      </c>
      <c r="N350" s="125"/>
      <c r="O350" s="125"/>
      <c r="P350" s="146"/>
    </row>
    <row r="351" spans="1:16" s="150" customFormat="1" ht="20.100000000000001" customHeight="1">
      <c r="A351" s="28">
        <f t="shared" ref="A351:A366" si="50">A350+1</f>
        <v>273</v>
      </c>
      <c r="B351" s="170" t="s">
        <v>756</v>
      </c>
      <c r="C351" s="170" t="s">
        <v>757</v>
      </c>
      <c r="D351" s="171" t="s">
        <v>45</v>
      </c>
      <c r="E351" s="30">
        <v>300</v>
      </c>
      <c r="F351" s="31">
        <v>148</v>
      </c>
      <c r="G351" s="30"/>
      <c r="H351" s="31"/>
      <c r="I351" s="31"/>
      <c r="J351" s="31"/>
      <c r="K351" s="31"/>
      <c r="L351" s="26">
        <f t="shared" ref="L351:L355" si="51">MIN(E351,G351,I351,K351)</f>
        <v>300</v>
      </c>
      <c r="M351" s="27" t="str">
        <f>IF(L351=E351,"물자 P"&amp;F351,IF(L351=G351,"물정(I) P"&amp;H351,IF(L351=I351,"조달청"&amp;J351," ")))</f>
        <v>물자 P148</v>
      </c>
      <c r="N351" s="113"/>
      <c r="O351" s="113"/>
      <c r="P351" s="139"/>
    </row>
    <row r="352" spans="1:16" s="150" customFormat="1" ht="20.100000000000001" customHeight="1">
      <c r="A352" s="28">
        <f t="shared" si="50"/>
        <v>274</v>
      </c>
      <c r="B352" s="170" t="s">
        <v>756</v>
      </c>
      <c r="C352" s="170" t="s">
        <v>758</v>
      </c>
      <c r="D352" s="171" t="s">
        <v>45</v>
      </c>
      <c r="E352" s="30">
        <v>400</v>
      </c>
      <c r="F352" s="31">
        <v>148</v>
      </c>
      <c r="G352" s="30"/>
      <c r="H352" s="31"/>
      <c r="I352" s="31"/>
      <c r="J352" s="31"/>
      <c r="K352" s="31"/>
      <c r="L352" s="26">
        <f t="shared" si="51"/>
        <v>400</v>
      </c>
      <c r="M352" s="27" t="str">
        <f>IF(L352=E352,"물자 P"&amp;F352,IF(L352=G352,"물정(I) P"&amp;H352,IF(L352=I352,"조달청"&amp;J352," ")))</f>
        <v>물자 P148</v>
      </c>
      <c r="N352" s="113"/>
      <c r="O352" s="113"/>
      <c r="P352" s="139"/>
    </row>
    <row r="353" spans="1:18" s="150" customFormat="1" ht="20.100000000000001" customHeight="1">
      <c r="A353" s="28">
        <f t="shared" si="50"/>
        <v>275</v>
      </c>
      <c r="B353" s="170" t="s">
        <v>756</v>
      </c>
      <c r="C353" s="170" t="s">
        <v>759</v>
      </c>
      <c r="D353" s="171" t="s">
        <v>45</v>
      </c>
      <c r="E353" s="30">
        <v>580</v>
      </c>
      <c r="F353" s="31">
        <v>148</v>
      </c>
      <c r="G353" s="30"/>
      <c r="H353" s="31"/>
      <c r="I353" s="31"/>
      <c r="J353" s="31"/>
      <c r="K353" s="31"/>
      <c r="L353" s="26">
        <f t="shared" si="51"/>
        <v>580</v>
      </c>
      <c r="M353" s="27" t="str">
        <f>IF(L353=E353,"물자 P"&amp;F353,IF(L353=G353,"물정(I) P"&amp;H353,IF(L353=I353,"조달청"&amp;J353," ")))</f>
        <v>물자 P148</v>
      </c>
      <c r="N353" s="113"/>
      <c r="O353" s="113"/>
      <c r="P353" s="139"/>
    </row>
    <row r="354" spans="1:18" ht="19.5" customHeight="1">
      <c r="A354" s="28">
        <f t="shared" si="50"/>
        <v>276</v>
      </c>
      <c r="B354" s="170" t="s">
        <v>756</v>
      </c>
      <c r="C354" s="170" t="s">
        <v>760</v>
      </c>
      <c r="D354" s="171" t="s">
        <v>45</v>
      </c>
      <c r="E354" s="30">
        <f>(TRUNC(680+790)/2)</f>
        <v>735</v>
      </c>
      <c r="F354" s="31">
        <v>148</v>
      </c>
      <c r="G354" s="30"/>
      <c r="H354" s="31"/>
      <c r="I354" s="31"/>
      <c r="J354" s="31"/>
      <c r="K354" s="31"/>
      <c r="L354" s="26">
        <f t="shared" si="51"/>
        <v>735</v>
      </c>
      <c r="M354" s="27" t="str">
        <f>IF(L354=E354,"물자 P"&amp;F354,IF(L354=G354,"물정(I) P"&amp;H354,IF(L354=I354,"조달청"&amp;J354," ")))</f>
        <v>물자 P148</v>
      </c>
    </row>
    <row r="355" spans="1:18" ht="19.5" customHeight="1">
      <c r="A355" s="28">
        <f t="shared" si="50"/>
        <v>277</v>
      </c>
      <c r="B355" s="170" t="s">
        <v>756</v>
      </c>
      <c r="C355" s="170" t="s">
        <v>761</v>
      </c>
      <c r="D355" s="171" t="s">
        <v>45</v>
      </c>
      <c r="E355" s="30">
        <v>950</v>
      </c>
      <c r="F355" s="31">
        <v>148</v>
      </c>
      <c r="G355" s="30"/>
      <c r="H355" s="31"/>
      <c r="I355" s="31"/>
      <c r="J355" s="31"/>
      <c r="K355" s="31"/>
      <c r="L355" s="26">
        <f t="shared" si="51"/>
        <v>950</v>
      </c>
      <c r="M355" s="27" t="str">
        <f>IF(L355=E355,"물자 P"&amp;F355,IF(L355=G355,"물정(I) P"&amp;H355,IF(L355=I355,"조달청"&amp;J355," ")))</f>
        <v>물자 P148</v>
      </c>
    </row>
    <row r="356" spans="1:18" ht="19.5" customHeight="1">
      <c r="A356" s="28">
        <f t="shared" si="50"/>
        <v>278</v>
      </c>
      <c r="B356" s="32" t="s">
        <v>762</v>
      </c>
      <c r="C356" s="28" t="s">
        <v>763</v>
      </c>
      <c r="D356" s="172" t="s">
        <v>706</v>
      </c>
      <c r="E356" s="30">
        <v>1120</v>
      </c>
      <c r="F356" s="31">
        <v>148</v>
      </c>
      <c r="G356" s="30"/>
      <c r="H356" s="31"/>
      <c r="I356" s="31"/>
      <c r="J356" s="31"/>
      <c r="K356" s="31"/>
      <c r="L356" s="26">
        <f>MIN(E356,G356,I356)</f>
        <v>1120</v>
      </c>
      <c r="M356" s="27" t="s">
        <v>764</v>
      </c>
    </row>
    <row r="357" spans="1:18" ht="19.5" customHeight="1">
      <c r="A357" s="28">
        <f t="shared" si="50"/>
        <v>279</v>
      </c>
      <c r="B357" s="32" t="s">
        <v>762</v>
      </c>
      <c r="C357" s="28" t="s">
        <v>765</v>
      </c>
      <c r="D357" s="172" t="s">
        <v>706</v>
      </c>
      <c r="E357" s="30">
        <v>1215</v>
      </c>
      <c r="F357" s="31">
        <v>148</v>
      </c>
      <c r="G357" s="30"/>
      <c r="H357" s="31"/>
      <c r="I357" s="31"/>
      <c r="J357" s="31"/>
      <c r="K357" s="31"/>
      <c r="L357" s="26">
        <f>MIN(E357,G357,I357)</f>
        <v>1215</v>
      </c>
      <c r="M357" s="27" t="s">
        <v>764</v>
      </c>
    </row>
    <row r="358" spans="1:18" ht="19.5" customHeight="1">
      <c r="A358" s="28">
        <f t="shared" si="50"/>
        <v>280</v>
      </c>
      <c r="B358" s="173" t="s">
        <v>766</v>
      </c>
      <c r="C358" s="173" t="s">
        <v>767</v>
      </c>
      <c r="D358" s="172" t="s">
        <v>706</v>
      </c>
      <c r="E358" s="30">
        <v>75</v>
      </c>
      <c r="F358" s="31">
        <v>152</v>
      </c>
      <c r="G358" s="30"/>
      <c r="H358" s="31"/>
      <c r="I358" s="31"/>
      <c r="J358" s="31"/>
      <c r="K358" s="31"/>
      <c r="L358" s="26">
        <f>MIN(E358,G358,I358)</f>
        <v>75</v>
      </c>
      <c r="M358" s="27" t="s">
        <v>768</v>
      </c>
    </row>
    <row r="359" spans="1:18" s="33" customFormat="1" ht="19.5" customHeight="1">
      <c r="A359" s="28">
        <f t="shared" si="50"/>
        <v>281</v>
      </c>
      <c r="B359" s="32" t="s">
        <v>769</v>
      </c>
      <c r="C359" s="28"/>
      <c r="D359" s="28" t="s">
        <v>770</v>
      </c>
      <c r="E359" s="30"/>
      <c r="F359" s="31"/>
      <c r="G359" s="30"/>
      <c r="H359" s="31"/>
      <c r="I359" s="31"/>
      <c r="J359" s="31"/>
      <c r="K359" s="31"/>
      <c r="L359" s="26">
        <v>221037</v>
      </c>
      <c r="M359" s="27" t="s">
        <v>771</v>
      </c>
      <c r="N359" s="113"/>
      <c r="O359" s="113"/>
      <c r="P359" s="136"/>
      <c r="Q359" s="150"/>
      <c r="R359" s="150"/>
    </row>
    <row r="360" spans="1:18" ht="19.5" customHeight="1">
      <c r="A360" s="28">
        <f t="shared" si="50"/>
        <v>282</v>
      </c>
      <c r="B360" s="29" t="s">
        <v>772</v>
      </c>
      <c r="C360" s="28" t="s">
        <v>773</v>
      </c>
      <c r="D360" s="28" t="s">
        <v>733</v>
      </c>
      <c r="E360" s="30">
        <v>1118100</v>
      </c>
      <c r="F360" s="31">
        <v>52</v>
      </c>
      <c r="G360" s="30">
        <v>1010000</v>
      </c>
      <c r="H360" s="31">
        <v>76</v>
      </c>
      <c r="I360" s="31"/>
      <c r="J360" s="31"/>
      <c r="K360" s="31"/>
      <c r="L360" s="26">
        <f t="shared" ref="L360:L365" si="52">MIN(E360,G360,K360)</f>
        <v>1010000</v>
      </c>
      <c r="M360" s="27" t="str">
        <f t="shared" ref="M360:M365" si="53">IF(L360=E360,"물자 P"&amp;F360,IF(L360=G360,"물정(I) P"&amp;H360,IF(L360=K360,"견적가격")))</f>
        <v>물정(I) P76</v>
      </c>
      <c r="N360" s="113"/>
      <c r="O360" s="113"/>
      <c r="P360" s="136" t="s">
        <v>774</v>
      </c>
    </row>
    <row r="361" spans="1:18" ht="19.5" customHeight="1">
      <c r="A361" s="28">
        <f t="shared" si="50"/>
        <v>283</v>
      </c>
      <c r="B361" s="29" t="s">
        <v>772</v>
      </c>
      <c r="C361" s="28" t="s">
        <v>775</v>
      </c>
      <c r="D361" s="28" t="s">
        <v>733</v>
      </c>
      <c r="E361" s="30">
        <v>1118100</v>
      </c>
      <c r="F361" s="31">
        <v>52</v>
      </c>
      <c r="G361" s="30">
        <v>1010000</v>
      </c>
      <c r="H361" s="31">
        <v>76</v>
      </c>
      <c r="I361" s="31"/>
      <c r="J361" s="31"/>
      <c r="K361" s="31"/>
      <c r="L361" s="26">
        <f t="shared" si="52"/>
        <v>1010000</v>
      </c>
      <c r="M361" s="27" t="str">
        <f t="shared" si="53"/>
        <v>물정(I) P76</v>
      </c>
      <c r="N361" s="113"/>
      <c r="O361" s="113"/>
      <c r="P361" s="136" t="s">
        <v>774</v>
      </c>
    </row>
    <row r="362" spans="1:18" ht="19.5" customHeight="1">
      <c r="A362" s="28">
        <f t="shared" si="50"/>
        <v>284</v>
      </c>
      <c r="B362" s="29" t="s">
        <v>776</v>
      </c>
      <c r="C362" s="28" t="s">
        <v>777</v>
      </c>
      <c r="D362" s="28" t="s">
        <v>706</v>
      </c>
      <c r="E362" s="30">
        <v>375</v>
      </c>
      <c r="F362" s="31">
        <v>91</v>
      </c>
      <c r="G362" s="30"/>
      <c r="H362" s="31"/>
      <c r="I362" s="31"/>
      <c r="J362" s="31"/>
      <c r="K362" s="31"/>
      <c r="L362" s="26">
        <f t="shared" si="52"/>
        <v>375</v>
      </c>
      <c r="M362" s="27" t="str">
        <f t="shared" si="53"/>
        <v>물자 P91</v>
      </c>
    </row>
    <row r="363" spans="1:18" ht="19.5" customHeight="1">
      <c r="A363" s="28">
        <f t="shared" si="50"/>
        <v>285</v>
      </c>
      <c r="B363" s="29" t="s">
        <v>776</v>
      </c>
      <c r="C363" s="28" t="s">
        <v>778</v>
      </c>
      <c r="D363" s="28" t="s">
        <v>706</v>
      </c>
      <c r="E363" s="30">
        <v>710</v>
      </c>
      <c r="F363" s="31">
        <v>91</v>
      </c>
      <c r="G363" s="30"/>
      <c r="H363" s="31"/>
      <c r="I363" s="31"/>
      <c r="J363" s="31"/>
      <c r="K363" s="31"/>
      <c r="L363" s="26">
        <f t="shared" si="52"/>
        <v>710</v>
      </c>
      <c r="M363" s="27" t="str">
        <f t="shared" si="53"/>
        <v>물자 P91</v>
      </c>
    </row>
    <row r="364" spans="1:18" ht="19.5" customHeight="1">
      <c r="A364" s="28">
        <f t="shared" si="50"/>
        <v>286</v>
      </c>
      <c r="B364" s="29" t="s">
        <v>779</v>
      </c>
      <c r="C364" s="28" t="s">
        <v>780</v>
      </c>
      <c r="D364" s="28" t="s">
        <v>706</v>
      </c>
      <c r="E364" s="30"/>
      <c r="F364" s="31"/>
      <c r="G364" s="30">
        <v>1348</v>
      </c>
      <c r="H364" s="31">
        <v>114</v>
      </c>
      <c r="I364" s="31"/>
      <c r="J364" s="31"/>
      <c r="K364" s="31"/>
      <c r="L364" s="26">
        <f t="shared" si="52"/>
        <v>1348</v>
      </c>
      <c r="M364" s="27" t="str">
        <f t="shared" si="53"/>
        <v>물정(I) P114</v>
      </c>
    </row>
    <row r="365" spans="1:18" s="178" customFormat="1" ht="19.5" customHeight="1">
      <c r="A365" s="28">
        <f t="shared" si="50"/>
        <v>287</v>
      </c>
      <c r="B365" s="174" t="s">
        <v>781</v>
      </c>
      <c r="C365" s="175" t="s">
        <v>782</v>
      </c>
      <c r="D365" s="176" t="s">
        <v>706</v>
      </c>
      <c r="E365" s="177">
        <v>365</v>
      </c>
      <c r="F365" s="177">
        <v>85</v>
      </c>
      <c r="G365" s="177"/>
      <c r="H365" s="177"/>
      <c r="I365" s="177"/>
      <c r="J365" s="177"/>
      <c r="K365" s="177"/>
      <c r="L365" s="26">
        <f t="shared" si="52"/>
        <v>365</v>
      </c>
      <c r="M365" s="27" t="str">
        <f t="shared" si="53"/>
        <v>물자 P85</v>
      </c>
      <c r="P365" s="114"/>
    </row>
    <row r="366" spans="1:18" ht="19.5" customHeight="1">
      <c r="A366" s="28">
        <f t="shared" si="50"/>
        <v>288</v>
      </c>
      <c r="B366" s="129" t="s">
        <v>783</v>
      </c>
      <c r="C366" s="118" t="s">
        <v>784</v>
      </c>
      <c r="D366" s="118" t="s">
        <v>785</v>
      </c>
      <c r="E366" s="130">
        <v>3179000</v>
      </c>
      <c r="F366" s="131">
        <v>282</v>
      </c>
      <c r="G366" s="130">
        <v>3359600</v>
      </c>
      <c r="H366" s="131">
        <v>358</v>
      </c>
      <c r="I366" s="131"/>
      <c r="J366" s="131"/>
      <c r="K366" s="131"/>
      <c r="L366" s="137">
        <f>MIN(E366,G366,I366,K366)</f>
        <v>3179000</v>
      </c>
      <c r="M366" s="3" t="str">
        <f>IF(L366=E366,"물자 P"&amp;F366,IF(L366=G366,"물정(I) P"&amp;H366,IF(L366=I366,"조달청"&amp;J366," ")))</f>
        <v>물자 P282</v>
      </c>
    </row>
  </sheetData>
  <mergeCells count="22">
    <mergeCell ref="L77:L78"/>
    <mergeCell ref="M77:M78"/>
    <mergeCell ref="M2:M3"/>
    <mergeCell ref="A76:M76"/>
    <mergeCell ref="A77:A78"/>
    <mergeCell ref="B77:B78"/>
    <mergeCell ref="C77:C78"/>
    <mergeCell ref="D77:D78"/>
    <mergeCell ref="E77:F77"/>
    <mergeCell ref="G77:H77"/>
    <mergeCell ref="I77:J77"/>
    <mergeCell ref="K77:K78"/>
    <mergeCell ref="A1:M1"/>
    <mergeCell ref="A2:A3"/>
    <mergeCell ref="B2:B3"/>
    <mergeCell ref="C2:C3"/>
    <mergeCell ref="D2:D3"/>
    <mergeCell ref="E2:F2"/>
    <mergeCell ref="G2:H2"/>
    <mergeCell ref="I2:J2"/>
    <mergeCell ref="K2:K3"/>
    <mergeCell ref="L2:L3"/>
  </mergeCells>
  <phoneticPr fontId="6" type="noConversion"/>
  <printOptions horizontalCentered="1"/>
  <pageMargins left="0.39370078740157483" right="0.39370078740157483" top="0.78740157480314965" bottom="0.78740157480314965" header="0.47244094488188981" footer="0.47244094488188981"/>
  <pageSetup paperSize="9" scale="70" fitToHeight="0" orientation="portrait" r:id="rId1"/>
  <headerFooter alignWithMargins="0"/>
  <colBreaks count="1" manualBreakCount="1">
    <brk id="15" max="99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8</vt:i4>
      </vt:variant>
    </vt:vector>
  </HeadingPairs>
  <TitlesOfParts>
    <vt:vector size="18" baseType="lpstr">
      <vt:lpstr>내역서(태안화력)</vt:lpstr>
      <vt:lpstr>토공수량총괄표</vt:lpstr>
      <vt:lpstr>품셈</vt:lpstr>
      <vt:lpstr>부표</vt:lpstr>
      <vt:lpstr>별표총괄표</vt:lpstr>
      <vt:lpstr>별표-1</vt:lpstr>
      <vt:lpstr>별표-7</vt:lpstr>
      <vt:lpstr>별표-9</vt:lpstr>
      <vt:lpstr>현가화단가산출내역</vt:lpstr>
      <vt:lpstr>자재단가(2)</vt:lpstr>
      <vt:lpstr>'별표-1'!Print_Area</vt:lpstr>
      <vt:lpstr>별표총괄표!Print_Area</vt:lpstr>
      <vt:lpstr>'자재단가(2)'!Print_Area</vt:lpstr>
      <vt:lpstr>토공수량총괄표!Print_Area</vt:lpstr>
      <vt:lpstr>품셈!Print_Area</vt:lpstr>
      <vt:lpstr>별표총괄표!Print_Titles</vt:lpstr>
      <vt:lpstr>부표!Print_Titles</vt:lpstr>
      <vt:lpstr>'자재단가(2)'!Print_Titles</vt:lpstr>
    </vt:vector>
  </TitlesOfParts>
  <Company>Unknown 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HTML PUBLIC "-//W3C//DTD HTML 4.0 Transitional//EN"&gt;</dc:title>
  <dc:creator>young jong</dc:creator>
  <cp:lastModifiedBy>COMPUTER</cp:lastModifiedBy>
  <cp:lastPrinted>2012-04-19T06:11:12Z</cp:lastPrinted>
  <dcterms:created xsi:type="dcterms:W3CDTF">2001-02-23T00:13:54Z</dcterms:created>
  <dcterms:modified xsi:type="dcterms:W3CDTF">2013-12-02T00:23:18Z</dcterms:modified>
</cp:coreProperties>
</file>